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 activeTab="1"/>
  </bookViews>
  <sheets>
    <sheet name="Rekapitulace stavby" sheetId="1" r:id="rId1"/>
    <sheet name="SO 1 - Soupis položek" sheetId="2" r:id="rId2"/>
    <sheet name="Pokyny pro vyplnění" sheetId="3" r:id="rId3"/>
  </sheets>
  <definedNames>
    <definedName name="_xlnm._FilterDatabase" localSheetId="1" hidden="1">'SO 1 - Soupis položek'!$C$78:$K$244</definedName>
    <definedName name="_xlnm.Print_Titles" localSheetId="0">'Rekapitulace stavby'!$52:$52</definedName>
    <definedName name="_xlnm.Print_Titles" localSheetId="1">'SO 1 - Soupis položek'!$78:$78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  <definedName name="_xlnm.Print_Area" localSheetId="1">'SO 1 - Soupis položek'!$C$4:$J$39,'SO 1 - Soupis položek'!$C$45:$J$60,'SO 1 - Soupis položek'!$C$66:$K$244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/>
  <c r="BI242" i="2"/>
  <c r="BH242" i="2"/>
  <c r="BG242" i="2"/>
  <c r="BF242" i="2"/>
  <c r="T242" i="2"/>
  <c r="R242" i="2"/>
  <c r="P242" i="2"/>
  <c r="BK242" i="2"/>
  <c r="J242" i="2"/>
  <c r="BE242" i="2"/>
  <c r="BI239" i="2"/>
  <c r="BH239" i="2"/>
  <c r="BG239" i="2"/>
  <c r="BF239" i="2"/>
  <c r="T239" i="2"/>
  <c r="R239" i="2"/>
  <c r="P239" i="2"/>
  <c r="BK239" i="2"/>
  <c r="J239" i="2"/>
  <c r="BE239" i="2"/>
  <c r="BI237" i="2"/>
  <c r="BH237" i="2"/>
  <c r="BG237" i="2"/>
  <c r="BF237" i="2"/>
  <c r="T237" i="2"/>
  <c r="R237" i="2"/>
  <c r="P237" i="2"/>
  <c r="BK237" i="2"/>
  <c r="J237" i="2"/>
  <c r="BE237" i="2"/>
  <c r="BI235" i="2"/>
  <c r="BH235" i="2"/>
  <c r="BG235" i="2"/>
  <c r="BF235" i="2"/>
  <c r="T235" i="2"/>
  <c r="R235" i="2"/>
  <c r="P235" i="2"/>
  <c r="BK235" i="2"/>
  <c r="J235" i="2"/>
  <c r="BE235" i="2"/>
  <c r="BI233" i="2"/>
  <c r="BH233" i="2"/>
  <c r="BG233" i="2"/>
  <c r="BF233" i="2"/>
  <c r="T233" i="2"/>
  <c r="R233" i="2"/>
  <c r="P233" i="2"/>
  <c r="BK233" i="2"/>
  <c r="J233" i="2"/>
  <c r="BE233" i="2"/>
  <c r="BI231" i="2"/>
  <c r="BH231" i="2"/>
  <c r="BG231" i="2"/>
  <c r="BF231" i="2"/>
  <c r="T231" i="2"/>
  <c r="R231" i="2"/>
  <c r="P231" i="2"/>
  <c r="BK231" i="2"/>
  <c r="J231" i="2"/>
  <c r="BE231" i="2"/>
  <c r="BI229" i="2"/>
  <c r="BH229" i="2"/>
  <c r="BG229" i="2"/>
  <c r="BF229" i="2"/>
  <c r="T229" i="2"/>
  <c r="R229" i="2"/>
  <c r="P229" i="2"/>
  <c r="BK229" i="2"/>
  <c r="J229" i="2"/>
  <c r="BE229" i="2"/>
  <c r="BI227" i="2"/>
  <c r="BH227" i="2"/>
  <c r="BG227" i="2"/>
  <c r="BF227" i="2"/>
  <c r="T227" i="2"/>
  <c r="R227" i="2"/>
  <c r="P227" i="2"/>
  <c r="BK227" i="2"/>
  <c r="J227" i="2"/>
  <c r="BE227" i="2"/>
  <c r="BI225" i="2"/>
  <c r="BH225" i="2"/>
  <c r="BG225" i="2"/>
  <c r="BF225" i="2"/>
  <c r="T225" i="2"/>
  <c r="R225" i="2"/>
  <c r="P225" i="2"/>
  <c r="BK225" i="2"/>
  <c r="J225" i="2"/>
  <c r="BE225" i="2"/>
  <c r="BI223" i="2"/>
  <c r="BH223" i="2"/>
  <c r="BG223" i="2"/>
  <c r="BF223" i="2"/>
  <c r="T223" i="2"/>
  <c r="R223" i="2"/>
  <c r="P223" i="2"/>
  <c r="BK223" i="2"/>
  <c r="J223" i="2"/>
  <c r="BE223" i="2"/>
  <c r="BI221" i="2"/>
  <c r="BH221" i="2"/>
  <c r="BG221" i="2"/>
  <c r="BF221" i="2"/>
  <c r="T221" i="2"/>
  <c r="R221" i="2"/>
  <c r="P221" i="2"/>
  <c r="BK221" i="2"/>
  <c r="J221" i="2"/>
  <c r="BE221" i="2"/>
  <c r="BI218" i="2"/>
  <c r="BH218" i="2"/>
  <c r="BG218" i="2"/>
  <c r="BF218" i="2"/>
  <c r="T218" i="2"/>
  <c r="R218" i="2"/>
  <c r="P218" i="2"/>
  <c r="BK218" i="2"/>
  <c r="J218" i="2"/>
  <c r="BE218" i="2"/>
  <c r="BI215" i="2"/>
  <c r="BH215" i="2"/>
  <c r="BG215" i="2"/>
  <c r="BF215" i="2"/>
  <c r="T215" i="2"/>
  <c r="R215" i="2"/>
  <c r="P215" i="2"/>
  <c r="BK215" i="2"/>
  <c r="J215" i="2"/>
  <c r="BE215" i="2"/>
  <c r="BI212" i="2"/>
  <c r="BH212" i="2"/>
  <c r="BG212" i="2"/>
  <c r="BF212" i="2"/>
  <c r="T212" i="2"/>
  <c r="R212" i="2"/>
  <c r="P212" i="2"/>
  <c r="BK212" i="2"/>
  <c r="J212" i="2"/>
  <c r="BE212" i="2"/>
  <c r="BI209" i="2"/>
  <c r="BH209" i="2"/>
  <c r="BG209" i="2"/>
  <c r="BF209" i="2"/>
  <c r="T209" i="2"/>
  <c r="R209" i="2"/>
  <c r="P209" i="2"/>
  <c r="BK209" i="2"/>
  <c r="J209" i="2"/>
  <c r="BE209" i="2"/>
  <c r="BI206" i="2"/>
  <c r="BH206" i="2"/>
  <c r="BG206" i="2"/>
  <c r="BF206" i="2"/>
  <c r="T206" i="2"/>
  <c r="R206" i="2"/>
  <c r="P206" i="2"/>
  <c r="BK206" i="2"/>
  <c r="J206" i="2"/>
  <c r="BE206" i="2"/>
  <c r="BI203" i="2"/>
  <c r="BH203" i="2"/>
  <c r="BG203" i="2"/>
  <c r="BF203" i="2"/>
  <c r="T203" i="2"/>
  <c r="R203" i="2"/>
  <c r="P203" i="2"/>
  <c r="BK203" i="2"/>
  <c r="J203" i="2"/>
  <c r="BE203" i="2"/>
  <c r="BI200" i="2"/>
  <c r="BH200" i="2"/>
  <c r="BG200" i="2"/>
  <c r="BF200" i="2"/>
  <c r="T200" i="2"/>
  <c r="R200" i="2"/>
  <c r="P200" i="2"/>
  <c r="BK200" i="2"/>
  <c r="J200" i="2"/>
  <c r="BE200" i="2"/>
  <c r="BI197" i="2"/>
  <c r="BH197" i="2"/>
  <c r="BG197" i="2"/>
  <c r="BF197" i="2"/>
  <c r="T197" i="2"/>
  <c r="R197" i="2"/>
  <c r="P197" i="2"/>
  <c r="BK197" i="2"/>
  <c r="J197" i="2"/>
  <c r="BE197" i="2"/>
  <c r="BI194" i="2"/>
  <c r="BH194" i="2"/>
  <c r="BG194" i="2"/>
  <c r="BF194" i="2"/>
  <c r="T194" i="2"/>
  <c r="R194" i="2"/>
  <c r="P194" i="2"/>
  <c r="BK194" i="2"/>
  <c r="J194" i="2"/>
  <c r="BE194" i="2"/>
  <c r="BI191" i="2"/>
  <c r="BH191" i="2"/>
  <c r="BG191" i="2"/>
  <c r="BF191" i="2"/>
  <c r="T191" i="2"/>
  <c r="R191" i="2"/>
  <c r="P191" i="2"/>
  <c r="BK191" i="2"/>
  <c r="J191" i="2"/>
  <c r="BE191" i="2"/>
  <c r="BI188" i="2"/>
  <c r="BH188" i="2"/>
  <c r="BG188" i="2"/>
  <c r="BF188" i="2"/>
  <c r="T188" i="2"/>
  <c r="R188" i="2"/>
  <c r="P188" i="2"/>
  <c r="BK188" i="2"/>
  <c r="J188" i="2"/>
  <c r="BE188" i="2"/>
  <c r="BI185" i="2"/>
  <c r="BH185" i="2"/>
  <c r="BG185" i="2"/>
  <c r="BF185" i="2"/>
  <c r="T185" i="2"/>
  <c r="R185" i="2"/>
  <c r="P185" i="2"/>
  <c r="BK185" i="2"/>
  <c r="J185" i="2"/>
  <c r="BE185" i="2"/>
  <c r="BI182" i="2"/>
  <c r="BH182" i="2"/>
  <c r="BG182" i="2"/>
  <c r="BF182" i="2"/>
  <c r="T182" i="2"/>
  <c r="R182" i="2"/>
  <c r="P182" i="2"/>
  <c r="BK182" i="2"/>
  <c r="J182" i="2"/>
  <c r="BE182" i="2"/>
  <c r="BI179" i="2"/>
  <c r="BH179" i="2"/>
  <c r="BG179" i="2"/>
  <c r="BF179" i="2"/>
  <c r="T179" i="2"/>
  <c r="R179" i="2"/>
  <c r="P179" i="2"/>
  <c r="BK179" i="2"/>
  <c r="J179" i="2"/>
  <c r="BE179" i="2"/>
  <c r="BI176" i="2"/>
  <c r="BH176" i="2"/>
  <c r="BG176" i="2"/>
  <c r="BF176" i="2"/>
  <c r="T176" i="2"/>
  <c r="R176" i="2"/>
  <c r="P176" i="2"/>
  <c r="BK176" i="2"/>
  <c r="J176" i="2"/>
  <c r="BE176" i="2"/>
  <c r="BI173" i="2"/>
  <c r="BH173" i="2"/>
  <c r="BG173" i="2"/>
  <c r="BF173" i="2"/>
  <c r="T173" i="2"/>
  <c r="R173" i="2"/>
  <c r="P173" i="2"/>
  <c r="BK173" i="2"/>
  <c r="J173" i="2"/>
  <c r="BE173" i="2"/>
  <c r="BI170" i="2"/>
  <c r="BH170" i="2"/>
  <c r="BG170" i="2"/>
  <c r="BF170" i="2"/>
  <c r="T170" i="2"/>
  <c r="R170" i="2"/>
  <c r="P170" i="2"/>
  <c r="BK170" i="2"/>
  <c r="J170" i="2"/>
  <c r="BE170" i="2"/>
  <c r="BI167" i="2"/>
  <c r="BH167" i="2"/>
  <c r="BG167" i="2"/>
  <c r="BF167" i="2"/>
  <c r="T167" i="2"/>
  <c r="R167" i="2"/>
  <c r="P167" i="2"/>
  <c r="BK167" i="2"/>
  <c r="J167" i="2"/>
  <c r="BE167" i="2"/>
  <c r="BI164" i="2"/>
  <c r="BH164" i="2"/>
  <c r="BG164" i="2"/>
  <c r="BF164" i="2"/>
  <c r="T164" i="2"/>
  <c r="R164" i="2"/>
  <c r="P164" i="2"/>
  <c r="BK164" i="2"/>
  <c r="J164" i="2"/>
  <c r="BE164" i="2"/>
  <c r="BI161" i="2"/>
  <c r="BH161" i="2"/>
  <c r="BG161" i="2"/>
  <c r="BF161" i="2"/>
  <c r="T161" i="2"/>
  <c r="R161" i="2"/>
  <c r="P161" i="2"/>
  <c r="BK161" i="2"/>
  <c r="J161" i="2"/>
  <c r="BE161" i="2"/>
  <c r="BI158" i="2"/>
  <c r="BH158" i="2"/>
  <c r="BG158" i="2"/>
  <c r="BF158" i="2"/>
  <c r="T158" i="2"/>
  <c r="R158" i="2"/>
  <c r="P158" i="2"/>
  <c r="BK158" i="2"/>
  <c r="J158" i="2"/>
  <c r="BE158" i="2"/>
  <c r="BI155" i="2"/>
  <c r="BH155" i="2"/>
  <c r="BG155" i="2"/>
  <c r="BF155" i="2"/>
  <c r="T155" i="2"/>
  <c r="R155" i="2"/>
  <c r="P155" i="2"/>
  <c r="BK155" i="2"/>
  <c r="J155" i="2"/>
  <c r="BE155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/>
  <c r="BI146" i="2"/>
  <c r="BH146" i="2"/>
  <c r="BG146" i="2"/>
  <c r="BF146" i="2"/>
  <c r="T146" i="2"/>
  <c r="R146" i="2"/>
  <c r="P146" i="2"/>
  <c r="BK146" i="2"/>
  <c r="J146" i="2"/>
  <c r="BE146" i="2"/>
  <c r="BI143" i="2"/>
  <c r="BH143" i="2"/>
  <c r="BG143" i="2"/>
  <c r="BF143" i="2"/>
  <c r="T143" i="2"/>
  <c r="R143" i="2"/>
  <c r="P143" i="2"/>
  <c r="BK143" i="2"/>
  <c r="J143" i="2"/>
  <c r="BE143" i="2"/>
  <c r="BI140" i="2"/>
  <c r="BH140" i="2"/>
  <c r="BG140" i="2"/>
  <c r="BF140" i="2"/>
  <c r="T140" i="2"/>
  <c r="R140" i="2"/>
  <c r="P140" i="2"/>
  <c r="BK140" i="2"/>
  <c r="J140" i="2"/>
  <c r="BE140" i="2"/>
  <c r="BI137" i="2"/>
  <c r="BH137" i="2"/>
  <c r="BG137" i="2"/>
  <c r="BF137" i="2"/>
  <c r="T137" i="2"/>
  <c r="R137" i="2"/>
  <c r="P137" i="2"/>
  <c r="BK137" i="2"/>
  <c r="J137" i="2"/>
  <c r="BE137" i="2"/>
  <c r="BI134" i="2"/>
  <c r="BH134" i="2"/>
  <c r="BG134" i="2"/>
  <c r="BF134" i="2"/>
  <c r="T134" i="2"/>
  <c r="R134" i="2"/>
  <c r="P134" i="2"/>
  <c r="BK134" i="2"/>
  <c r="J134" i="2"/>
  <c r="BE134" i="2"/>
  <c r="BI131" i="2"/>
  <c r="BH131" i="2"/>
  <c r="BG131" i="2"/>
  <c r="BF131" i="2"/>
  <c r="T131" i="2"/>
  <c r="R131" i="2"/>
  <c r="P131" i="2"/>
  <c r="BK131" i="2"/>
  <c r="J131" i="2"/>
  <c r="BE131" i="2"/>
  <c r="BI128" i="2"/>
  <c r="BH128" i="2"/>
  <c r="BG128" i="2"/>
  <c r="BF128" i="2"/>
  <c r="T128" i="2"/>
  <c r="R128" i="2"/>
  <c r="P128" i="2"/>
  <c r="BK128" i="2"/>
  <c r="J128" i="2"/>
  <c r="BE128" i="2"/>
  <c r="BI125" i="2"/>
  <c r="BH125" i="2"/>
  <c r="BG125" i="2"/>
  <c r="BF125" i="2"/>
  <c r="T125" i="2"/>
  <c r="R125" i="2"/>
  <c r="P125" i="2"/>
  <c r="BK125" i="2"/>
  <c r="J125" i="2"/>
  <c r="BE125" i="2"/>
  <c r="BI122" i="2"/>
  <c r="BH122" i="2"/>
  <c r="BG122" i="2"/>
  <c r="BF122" i="2"/>
  <c r="T122" i="2"/>
  <c r="R122" i="2"/>
  <c r="P122" i="2"/>
  <c r="BK122" i="2"/>
  <c r="J122" i="2"/>
  <c r="BE122" i="2"/>
  <c r="BI119" i="2"/>
  <c r="BH119" i="2"/>
  <c r="BG119" i="2"/>
  <c r="BF119" i="2"/>
  <c r="T119" i="2"/>
  <c r="R119" i="2"/>
  <c r="P119" i="2"/>
  <c r="BK119" i="2"/>
  <c r="J119" i="2"/>
  <c r="BE119" i="2"/>
  <c r="BI116" i="2"/>
  <c r="BH116" i="2"/>
  <c r="BG116" i="2"/>
  <c r="BF116" i="2"/>
  <c r="T116" i="2"/>
  <c r="R116" i="2"/>
  <c r="P116" i="2"/>
  <c r="BK116" i="2"/>
  <c r="J116" i="2"/>
  <c r="BE116" i="2"/>
  <c r="BI113" i="2"/>
  <c r="BH113" i="2"/>
  <c r="BG113" i="2"/>
  <c r="BF113" i="2"/>
  <c r="T113" i="2"/>
  <c r="R113" i="2"/>
  <c r="P113" i="2"/>
  <c r="BK113" i="2"/>
  <c r="J113" i="2"/>
  <c r="BE113" i="2"/>
  <c r="BI110" i="2"/>
  <c r="BH110" i="2"/>
  <c r="BG110" i="2"/>
  <c r="BF110" i="2"/>
  <c r="T110" i="2"/>
  <c r="R110" i="2"/>
  <c r="P110" i="2"/>
  <c r="BK110" i="2"/>
  <c r="J110" i="2"/>
  <c r="BE110" i="2"/>
  <c r="BI107" i="2"/>
  <c r="BH107" i="2"/>
  <c r="BG107" i="2"/>
  <c r="BF107" i="2"/>
  <c r="T107" i="2"/>
  <c r="R107" i="2"/>
  <c r="P107" i="2"/>
  <c r="BK107" i="2"/>
  <c r="J107" i="2"/>
  <c r="BE107" i="2"/>
  <c r="BI104" i="2"/>
  <c r="BH104" i="2"/>
  <c r="BG104" i="2"/>
  <c r="BF104" i="2"/>
  <c r="T104" i="2"/>
  <c r="R104" i="2"/>
  <c r="P104" i="2"/>
  <c r="BK104" i="2"/>
  <c r="J104" i="2"/>
  <c r="BE104" i="2"/>
  <c r="BI101" i="2"/>
  <c r="BH101" i="2"/>
  <c r="BG101" i="2"/>
  <c r="BF101" i="2"/>
  <c r="T101" i="2"/>
  <c r="R101" i="2"/>
  <c r="P101" i="2"/>
  <c r="BK101" i="2"/>
  <c r="J101" i="2"/>
  <c r="BE101" i="2"/>
  <c r="BI98" i="2"/>
  <c r="BH98" i="2"/>
  <c r="BG98" i="2"/>
  <c r="BF98" i="2"/>
  <c r="T98" i="2"/>
  <c r="R98" i="2"/>
  <c r="P98" i="2"/>
  <c r="BK98" i="2"/>
  <c r="J98" i="2"/>
  <c r="BE98" i="2"/>
  <c r="BI95" i="2"/>
  <c r="BH95" i="2"/>
  <c r="BG95" i="2"/>
  <c r="BF95" i="2"/>
  <c r="T95" i="2"/>
  <c r="R95" i="2"/>
  <c r="P95" i="2"/>
  <c r="BK95" i="2"/>
  <c r="J95" i="2"/>
  <c r="BE95" i="2"/>
  <c r="BI92" i="2"/>
  <c r="BH92" i="2"/>
  <c r="BG92" i="2"/>
  <c r="BF92" i="2"/>
  <c r="T92" i="2"/>
  <c r="R92" i="2"/>
  <c r="P92" i="2"/>
  <c r="BK92" i="2"/>
  <c r="J92" i="2"/>
  <c r="BE92" i="2"/>
  <c r="BI89" i="2"/>
  <c r="BH89" i="2"/>
  <c r="BG89" i="2"/>
  <c r="BF89" i="2"/>
  <c r="T89" i="2"/>
  <c r="R89" i="2"/>
  <c r="P89" i="2"/>
  <c r="BK89" i="2"/>
  <c r="J89" i="2"/>
  <c r="BE89" i="2"/>
  <c r="BI86" i="2"/>
  <c r="BH86" i="2"/>
  <c r="BG86" i="2"/>
  <c r="BF86" i="2"/>
  <c r="T86" i="2"/>
  <c r="R86" i="2"/>
  <c r="P86" i="2"/>
  <c r="BK86" i="2"/>
  <c r="J86" i="2"/>
  <c r="BE86" i="2"/>
  <c r="BI83" i="2"/>
  <c r="BH83" i="2"/>
  <c r="BG83" i="2"/>
  <c r="BF83" i="2"/>
  <c r="T83" i="2"/>
  <c r="R83" i="2"/>
  <c r="R79" i="2" s="1"/>
  <c r="P83" i="2"/>
  <c r="BK83" i="2"/>
  <c r="J83" i="2"/>
  <c r="BE83" i="2"/>
  <c r="BI80" i="2"/>
  <c r="F37" i="2"/>
  <c r="BD55" i="1" s="1"/>
  <c r="BD54" i="1" s="1"/>
  <c r="W33" i="1" s="1"/>
  <c r="BH80" i="2"/>
  <c r="F36" i="2" s="1"/>
  <c r="BC55" i="1" s="1"/>
  <c r="BC54" i="1" s="1"/>
  <c r="BG80" i="2"/>
  <c r="F35" i="2"/>
  <c r="BB55" i="1" s="1"/>
  <c r="BB54" i="1" s="1"/>
  <c r="BF80" i="2"/>
  <c r="J34" i="2" s="1"/>
  <c r="AW55" i="1" s="1"/>
  <c r="T80" i="2"/>
  <c r="T79" i="2"/>
  <c r="R80" i="2"/>
  <c r="P80" i="2"/>
  <c r="P79" i="2"/>
  <c r="AU55" i="1" s="1"/>
  <c r="AU54" i="1" s="1"/>
  <c r="BK80" i="2"/>
  <c r="BK79" i="2" s="1"/>
  <c r="J79" i="2" s="1"/>
  <c r="J80" i="2"/>
  <c r="BE80" i="2" s="1"/>
  <c r="J76" i="2"/>
  <c r="F75" i="2"/>
  <c r="F73" i="2"/>
  <c r="E71" i="2"/>
  <c r="J55" i="2"/>
  <c r="F54" i="2"/>
  <c r="F52" i="2"/>
  <c r="E50" i="2"/>
  <c r="J21" i="2"/>
  <c r="E21" i="2"/>
  <c r="J75" i="2" s="1"/>
  <c r="J20" i="2"/>
  <c r="J18" i="2"/>
  <c r="E18" i="2"/>
  <c r="F76" i="2"/>
  <c r="F55" i="2"/>
  <c r="J17" i="2"/>
  <c r="J12" i="2"/>
  <c r="J73" i="2"/>
  <c r="J52" i="2"/>
  <c r="E7" i="2"/>
  <c r="E69" i="2" s="1"/>
  <c r="AS54" i="1"/>
  <c r="L50" i="1"/>
  <c r="AM50" i="1"/>
  <c r="AM49" i="1"/>
  <c r="L49" i="1"/>
  <c r="AM47" i="1"/>
  <c r="L47" i="1"/>
  <c r="L45" i="1"/>
  <c r="L44" i="1"/>
  <c r="F33" i="2" l="1"/>
  <c r="AZ55" i="1" s="1"/>
  <c r="AZ54" i="1" s="1"/>
  <c r="J33" i="2"/>
  <c r="AV55" i="1" s="1"/>
  <c r="AT55" i="1" s="1"/>
  <c r="J59" i="2"/>
  <c r="J30" i="2"/>
  <c r="W31" i="1"/>
  <c r="AX54" i="1"/>
  <c r="AY54" i="1"/>
  <c r="W32" i="1"/>
  <c r="E48" i="2"/>
  <c r="J54" i="2"/>
  <c r="F34" i="2"/>
  <c r="BA55" i="1" s="1"/>
  <c r="BA54" i="1" s="1"/>
  <c r="AG55" i="1" l="1"/>
  <c r="J39" i="2"/>
  <c r="AW54" i="1"/>
  <c r="AK30" i="1" s="1"/>
  <c r="W30" i="1"/>
  <c r="W29" i="1"/>
  <c r="AV54" i="1"/>
  <c r="AN55" i="1" l="1"/>
  <c r="AG54" i="1"/>
  <c r="AK29" i="1"/>
  <c r="AT54" i="1"/>
  <c r="AK26" i="1" l="1"/>
  <c r="AK35" i="1" s="1"/>
  <c r="AN54" i="1"/>
</calcChain>
</file>

<file path=xl/sharedStrings.xml><?xml version="1.0" encoding="utf-8"?>
<sst xmlns="http://schemas.openxmlformats.org/spreadsheetml/2006/main" count="2005" uniqueCount="594">
  <si>
    <t>Export Komplet</t>
  </si>
  <si>
    <t>VZ</t>
  </si>
  <si>
    <t>2.0</t>
  </si>
  <si>
    <t>ZAMOK</t>
  </si>
  <si>
    <t>False</t>
  </si>
  <si>
    <t>{837d38bc-7953-452c-be41-68c321e7de01}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</si>
  <si>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</si>
  <si>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</si>
  <si>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</si>
  <si>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</si>
  <si>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</si>
  <si>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</si>
  <si>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</si>
  <si>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</si>
  <si>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65419036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</si>
  <si>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</si>
  <si>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</si>
  <si>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geometrických parametrů koleje v obvodu OŘ Plzeň 2019/2020 - oblast Plzeň</t>
  </si>
  <si>
    <t>KSO:</t>
  </si>
  <si>
    <t/>
  </si>
  <si>
    <t>CC-CZ:</t>
  </si>
  <si>
    <t>Místo:</t>
  </si>
  <si>
    <t>Obvod ST Plzeň</t>
  </si>
  <si>
    <t>Datum:</t>
  </si>
  <si>
    <t>25. 1. 2019</t>
  </si>
  <si>
    <t>Zadavatel:</t>
  </si>
  <si>
    <t>IČ:</t>
  </si>
  <si>
    <t>SŽDC s.o 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</si>
  <si>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</si>
  <si>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</si>
  <si>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</si>
  <si>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</si>
  <si>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</si>
  <si>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</si>
  <si>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</si>
  <si>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</si>
  <si>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</si>
  <si>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</si>
  <si>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</si>
  <si>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</si>
  <si>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</si>
  <si>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</si>
  <si>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</si>
  <si>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</si>
  <si>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</si>
  <si>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</si>
  <si>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</si>
  <si>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</si>
  <si>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</si>
  <si>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</si>
  <si>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</si>
  <si>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</si>
  <si>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</si>
  <si>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</si>
  <si>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</si>
  <si>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</si>
  <si>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</si>
  <si>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</si>
  <si>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</si>
  <si>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</si>
  <si>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</si>
  <si>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</si>
  <si>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</si>
  <si>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</si>
  <si>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</si>
  <si>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</si>
  <si>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</si>
  <si>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</si>
  <si>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</si>
  <si>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</si>
  <si>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</si>
  <si>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</si>
  <si>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</si>
  <si>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</si>
  <si>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</si>
  <si>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</si>
  <si>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</si>
  <si>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</si>
  <si>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Soupis položek</t>
  </si>
  <si>
    <t>STA</t>
  </si>
  <si>
    <t>1</t>
  </si>
  <si>
    <t>{e2f282da-3df7-43cc-9faa-a4fdc416a71e}</t>
  </si>
  <si>
    <t>2</t>
  </si>
  <si>
    <t>KRYCÍ LIST SOUPISU PRACÍ</t>
  </si>
  <si>
    <t>Objekt:</t>
  </si>
  <si>
    <t>SO 1 - Soupis položek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</si>
  <si>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</si>
  <si>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</si>
  <si>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</si>
  <si>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</si>
  <si>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</si>
  <si>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</si>
  <si>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</si>
  <si>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</si>
  <si>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</si>
  <si>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</si>
  <si>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</si>
  <si>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</si>
  <si>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</si>
  <si>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</si>
  <si>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</si>
  <si>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</si>
  <si>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</si>
  <si>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</si>
  <si>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5905100010</t>
  </si>
  <si>
    <t>Úprava kolejového lože souvisle strojně v koleji lože otevřené</t>
  </si>
  <si>
    <t>km</t>
  </si>
  <si>
    <t>Sborník UOŽI 01 2019</t>
  </si>
  <si>
    <t>4</t>
  </si>
  <si>
    <t>ROZPOCET</t>
  </si>
  <si>
    <t>-193772868</t>
  </si>
  <si>
    <t>PP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</si>
  <si>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</si>
  <si>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PSC</t>
  </si>
  <si>
    <t>Poznámka k souboru cen:_x000D_
1. V cenách jsou započteny náklady na úpravu KL koleje a výhybek kontinuálně strojně pluhem, u výhybek ruční dokončení úpravy._x000D_
2. V cenách nejsou obsaženy náklady na doplnění a dodávku kameniva.</t>
  </si>
  <si>
    <t>5905100020</t>
  </si>
  <si>
    <t>Úprava kolejového lože souvisle strojně v koleji lože zapuštěné</t>
  </si>
  <si>
    <t>-103917570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</si>
  <si>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</si>
  <si>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3</t>
  </si>
  <si>
    <t>5905100030</t>
  </si>
  <si>
    <t>Úprava kolejového lože souvisle strojně ve výhybce lože otevřené</t>
  </si>
  <si>
    <t>m</t>
  </si>
  <si>
    <t>-393984200</t>
  </si>
  <si>
    <t>Úprava kolejového lože souvisle strojně ve výhybce lože otevřené. Poznámka: 1. V cenách jsou započteny náklady na úpravu KL koleje a výhybek kontinuálně strojně pluhem, u výhybek ruční dokončení úpravy. 2. V cenách nejsou obsaženy náklady na doplnění a dodávku kameniva.</t>
  </si>
  <si>
    <t>5905100040</t>
  </si>
  <si>
    <t>Úprava kolejového lože souvisle strojně ve výhybce lože zapuštěné</t>
  </si>
  <si>
    <t>-344033481</t>
  </si>
  <si>
    <t>Úprava kolejového lože souvisle strojně ve výhybce lože zapuštěné. Poznámka: 1. V cenách jsou započteny náklady na úpravu KL koleje a výhybek kontinuálně strojně pluhem, u výhybek ruční dokončení úpravy. 2. V cenách nejsou obsaženy náklady na doplnění a dodávku kameniva.</t>
  </si>
  <si>
    <t>5</t>
  </si>
  <si>
    <t>5905105030</t>
  </si>
  <si>
    <t>Doplnění KL kamenivem souvisle strojně v koleji</t>
  </si>
  <si>
    <t>m3</t>
  </si>
  <si>
    <t>-2142052465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</si>
  <si>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</si>
  <si>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</si>
  <si>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6</t>
  </si>
  <si>
    <t>5905105040</t>
  </si>
  <si>
    <t>Doplnění KL kamenivem souvisle strojně ve výhybce</t>
  </si>
  <si>
    <t>-549820686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</si>
  <si>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</si>
  <si>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7</t>
  </si>
  <si>
    <t>5905115010</t>
  </si>
  <si>
    <t>Příplatek za úpravu nadvýšení KL v oblouku o malém poloměru</t>
  </si>
  <si>
    <t>242928806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</si>
  <si>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</si>
  <si>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Poznámka k souboru cen:_x000D_
1. V cenách jsou započteny náklady na úpravu nadvýšení KL ručně._x000D_
2. V cenách nejsou obsaženy náklady na doplnění a zřízení nadvýšení z vozů a na dodávku kameniva.</t>
  </si>
  <si>
    <t>8</t>
  </si>
  <si>
    <t>5909025010</t>
  </si>
  <si>
    <t>Odstranění lokálních závad koleje pražce dřevěné nebo ocelové</t>
  </si>
  <si>
    <t>-2007375771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</si>
  <si>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</si>
  <si>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Poznámka k souboru cen:_x000D_
1. V cenách jsou započteny náklady na odstranění lokálních závad podbitím ASP._x000D_
2. V cenách nejsou obsaženy náklady na doplnění a dodávku kameniva, úpravu KL a snížení KL pod patou kolejnice.</t>
  </si>
  <si>
    <t>9</t>
  </si>
  <si>
    <t>5909025020</t>
  </si>
  <si>
    <t>Odstranění lokálních závad koleje pražce betonové</t>
  </si>
  <si>
    <t>198807651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</si>
  <si>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</si>
  <si>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10</t>
  </si>
  <si>
    <t>5909025030</t>
  </si>
  <si>
    <t>Odstranění lokálních závad koleje pražce ocelové tv. Y</t>
  </si>
  <si>
    <t>1434856383</t>
  </si>
  <si>
    <t>Odstranění lokálních závad koleje pražce ocelové tv. Y. Poznámka: 1. V cenách jsou započteny náklady na odstranění lokálních závad podbitím ASP. 2. V cenách nejsou obsaženy náklady na doplnění a dodávku kameniva, úpravu KL a snížení KL pod patou kolejnice.</t>
  </si>
  <si>
    <t>11</t>
  </si>
  <si>
    <t>5909030010</t>
  </si>
  <si>
    <t>Následná úprava GPK koleje směrové a výškové uspořádání pražce dřevěné nebo ocelové</t>
  </si>
  <si>
    <t>537278399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</si>
  <si>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</si>
  <si>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</si>
  <si>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>12</t>
  </si>
  <si>
    <t>5909030020</t>
  </si>
  <si>
    <t>Následná úprava GPK koleje směrové a výškové uspořádání pražce betonové</t>
  </si>
  <si>
    <t>-1572907195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</si>
  <si>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</si>
  <si>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13</t>
  </si>
  <si>
    <t>5909030030</t>
  </si>
  <si>
    <t>Následná úprava GPK koleje směrové a výškové uspořádání pražce ocelové tv. Y</t>
  </si>
  <si>
    <t>921165412</t>
  </si>
  <si>
    <t>Následná úprava GPK koleje směrové a výškové uspořádání pražce ocelové tv. Y.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</si>
  <si>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14</t>
  </si>
  <si>
    <t>5909031010</t>
  </si>
  <si>
    <t>Úprava GPK koleje směrové a výškové uspořádání pražce dřevěné nebo ocelové</t>
  </si>
  <si>
    <t>-1355966198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</si>
  <si>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</si>
  <si>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objednateli._x000D_
2. V cenách nejsou obsaženy náklady doplnění a dodávku kameniva a snížení KL pod patou kolejnice.</t>
  </si>
  <si>
    <t>5909031020</t>
  </si>
  <si>
    <t>Úprava GPK koleje směrové a výškové uspořádání pražce betonové</t>
  </si>
  <si>
    <t>-934523975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</si>
  <si>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</si>
  <si>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16</t>
  </si>
  <si>
    <t>5909031030</t>
  </si>
  <si>
    <t>Úprava GPK koleje směrové a výškové uspořádání pražce ocelové tvaru Y</t>
  </si>
  <si>
    <t>-1364994391</t>
  </si>
  <si>
    <t>Úprava GPK koleje směrové a výškové uspořádání pražce ocelové tvaru Y.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</si>
  <si>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17</t>
  </si>
  <si>
    <t>5909032010</t>
  </si>
  <si>
    <t>Přesná úprava GPK koleje směrové a výškové uspořádání pražce dřevěné nebo ocelové</t>
  </si>
  <si>
    <t>1172472297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</si>
  <si>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</si>
  <si>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</si>
  <si>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>18</t>
  </si>
  <si>
    <t>5909032020</t>
  </si>
  <si>
    <t>Přesná úprava GPK koleje směrové a výškové uspořádání pražce betonové</t>
  </si>
  <si>
    <t>-1002193534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</si>
  <si>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</si>
  <si>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19</t>
  </si>
  <si>
    <t>5909032030</t>
  </si>
  <si>
    <t>Přesná úprava GPK koleje směrové a výškové uspořádání pražce ocelové tv. Y</t>
  </si>
  <si>
    <t>1332864991</t>
  </si>
  <si>
    <t>Přesná úprava GPK koleje směrové a výškové uspořádání pražce ocelové tv. Y.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</si>
  <si>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20</t>
  </si>
  <si>
    <t>5909035010</t>
  </si>
  <si>
    <t>Odstranění lokálních závad výhybky pražce dřevěné nebo ocelové</t>
  </si>
  <si>
    <t>-887299222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</si>
  <si>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</si>
  <si>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5909035020</t>
  </si>
  <si>
    <t>Odstranění lokálních závad výhybky pražce betonové</t>
  </si>
  <si>
    <t>-1432166222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</si>
  <si>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</si>
  <si>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22</t>
  </si>
  <si>
    <t>5909040010</t>
  </si>
  <si>
    <t>Následná úprava GPK výhybky směrové a výškové uspořádání pražce dřevěné nebo ocelové</t>
  </si>
  <si>
    <t>878506258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</si>
  <si>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</si>
  <si>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23</t>
  </si>
  <si>
    <t>5909040020</t>
  </si>
  <si>
    <t>Následná úprava GPK výhybky směrové a výškové uspořádání pražce betonové</t>
  </si>
  <si>
    <t>292129444</t>
  </si>
  <si>
    <t>Následná úprava GPK výhybky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</si>
  <si>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24</t>
  </si>
  <si>
    <t>5909041010</t>
  </si>
  <si>
    <t>Úprava GPK výhybky směrové a výškové uspořádání pražce dřevěné nebo ocelové</t>
  </si>
  <si>
    <t>-520834966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</si>
  <si>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</si>
  <si>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25</t>
  </si>
  <si>
    <t>5909041020</t>
  </si>
  <si>
    <t>Úprava GPK výhybky směrové a výškové uspořádání pražce betonové</t>
  </si>
  <si>
    <t>-1655759366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</si>
  <si>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</si>
  <si>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26</t>
  </si>
  <si>
    <t>5909042010</t>
  </si>
  <si>
    <t>Přesná úprava GPK výhybky směrové a výškové uspořádání pražce dřevěné nebo ocelové</t>
  </si>
  <si>
    <t>455440904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</si>
  <si>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</si>
  <si>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27</t>
  </si>
  <si>
    <t>5909042020</t>
  </si>
  <si>
    <t>Přesná úprava GPK výhybky směrové a výškové uspořádání pražce betonové</t>
  </si>
  <si>
    <t>2040934414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</si>
  <si>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</si>
  <si>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28</t>
  </si>
  <si>
    <t>5909045010</t>
  </si>
  <si>
    <t>Hutnění kolejového lože koleje nově zřízeného nebo čistého</t>
  </si>
  <si>
    <t>-1614163760</t>
  </si>
  <si>
    <t>Hutnění kolejového lože koleje nově zřízeného nebo čistého. Poznámka: 1. V cenách jsou započteny náklady na kontinuální hutnění mezipražcových prostorů a za hlavami pražců.</t>
  </si>
  <si>
    <t>Poznámka k souboru cen:_x000D_
1. V cenách jsou započteny náklady na kontinuální hutnění mezipražcových prostorů a za hlavami pražců.</t>
  </si>
  <si>
    <t>29</t>
  </si>
  <si>
    <t>5909045020</t>
  </si>
  <si>
    <t>Hutnění kolejového lože koleje stávajícího</t>
  </si>
  <si>
    <t>-661478254</t>
  </si>
  <si>
    <t>Hutnění kolejového lože koleje stávajícího. Poznámka: 1. V cenách jsou započteny náklady na kontinuální hutnění mezipražcových prostorů a za hlavami pražců.</t>
  </si>
  <si>
    <t>30</t>
  </si>
  <si>
    <t>5909050010</t>
  </si>
  <si>
    <t>Stabilizace kolejového lože koleje nově zřízeného nebo čistého</t>
  </si>
  <si>
    <t>-1976451521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</si>
  <si>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</si>
  <si>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Poznámka k souboru cen:_x000D_
1. V cenách jsou započteny náklady na stabilizaci v režimu s řízeným (konstantním) poklesem včetně měření a předání tištěných výstupů.</t>
  </si>
  <si>
    <t>31</t>
  </si>
  <si>
    <t>5909050020</t>
  </si>
  <si>
    <t>Stabilizace kolejového lože koleje stávajícího</t>
  </si>
  <si>
    <t>-1644623531</t>
  </si>
  <si>
    <t>Stabilizace kolejového lože koleje stávajícího. Poznámka: 1. V cenách jsou započteny náklady na stabilizaci v režimu s řízeným (konstantním) poklesem včetně měření a předání tištěných výstupů.</t>
  </si>
  <si>
    <t>32</t>
  </si>
  <si>
    <t>5909050030</t>
  </si>
  <si>
    <t>Stabilizace kolejového lože výhybky nově zřízeného nebo čistého</t>
  </si>
  <si>
    <t>593909656</t>
  </si>
  <si>
    <t>Stabilizace kolejového lože výhybky nově zřízeného nebo čistého. Poznámka: 1. V cenách jsou započteny náklady na stabilizaci v režimu s řízeným (konstantním) poklesem včetně měření a předání tištěných výstupů.</t>
  </si>
  <si>
    <t>33</t>
  </si>
  <si>
    <t>5909050040</t>
  </si>
  <si>
    <t>Stabilizace kolejového lože výhybky stávajícího</t>
  </si>
  <si>
    <t>-1438491557</t>
  </si>
  <si>
    <t>Stabilizace kolejového lože výhybky stávajícího. Poznámka: 1. V cenách jsou započteny náklady na stabilizaci v režimu s řízeným (konstantním) poklesem včetně měření a předání tištěných výstupů.</t>
  </si>
  <si>
    <t>34</t>
  </si>
  <si>
    <t>9902100200</t>
  </si>
  <si>
    <t>Doprava dodávek zhotovitele, dodávek objednatele nebo výzisku mechanizací přes 3,5 t sypanin  do 20 km</t>
  </si>
  <si>
    <t>t</t>
  </si>
  <si>
    <t>262144</t>
  </si>
  <si>
    <t>-2015888585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</si>
  <si>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</si>
  <si>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</si>
  <si>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35</t>
  </si>
  <si>
    <t>9902100400</t>
  </si>
  <si>
    <t>Doprava dodávek zhotovitele, dodávek objednatele nebo výzisku mechanizací přes 3,5 t sypanin  do 40 km</t>
  </si>
  <si>
    <t>-1896877614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</si>
  <si>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</si>
  <si>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36</t>
  </si>
  <si>
    <t>9902100500</t>
  </si>
  <si>
    <t>Doprava dodávek zhotovitele, dodávek objednatele nebo výzisku mechanizací přes 3,5 t sypanin  do 60 km</t>
  </si>
  <si>
    <t>-831210797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</si>
  <si>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</si>
  <si>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37</t>
  </si>
  <si>
    <t>9902100600</t>
  </si>
  <si>
    <t>Doprava dodávek zhotovitele, dodávek objednatele nebo výzisku mechanizací přes 3,5 t sypanin  do 80 km</t>
  </si>
  <si>
    <t>1640102991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</si>
  <si>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</si>
  <si>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38</t>
  </si>
  <si>
    <t>9902100700</t>
  </si>
  <si>
    <t>Doprava dodávek zhotovitele, dodávek objednatele nebo výzisku mechanizací přes 3,5 t sypanin  do 100 km</t>
  </si>
  <si>
    <t>1832917849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</si>
  <si>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</si>
  <si>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39</t>
  </si>
  <si>
    <t>9902200200</t>
  </si>
  <si>
    <t>Doprava dodávek zhotovitele, dodávek objednatele nebo výzisku mechanizací přes 3,5 t objemnějšího kusového materiálu do 20 km</t>
  </si>
  <si>
    <t>587924834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</si>
  <si>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</si>
  <si>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40</t>
  </si>
  <si>
    <t>9902200400</t>
  </si>
  <si>
    <t>Doprava dodávek zhotovitele, dodávek objednatele nebo výzisku mechanizací přes 3,5 t objemnějšího kusového materiálu do 40 km</t>
  </si>
  <si>
    <t>1993833015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</si>
  <si>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</si>
  <si>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41</t>
  </si>
  <si>
    <t>9902200500</t>
  </si>
  <si>
    <t>Doprava dodávek zhotovitele, dodávek objednatele nebo výzisku mechanizací přes 3,5 t objemnějšího kusového materiálu do 60 km</t>
  </si>
  <si>
    <t>1424441924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</si>
  <si>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</si>
  <si>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42</t>
  </si>
  <si>
    <t>9902200600</t>
  </si>
  <si>
    <t>Doprava dodávek zhotovitele, dodávek objednatele nebo výzisku mechanizací přes 3,5 t objemnějšího kusového materiálu do 80 km</t>
  </si>
  <si>
    <t>-847777576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</si>
  <si>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</si>
  <si>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43</t>
  </si>
  <si>
    <t>9902200700</t>
  </si>
  <si>
    <t>Doprava dodávek zhotovitele, dodávek objednatele nebo výzisku mechanizací přes 3,5 t objemnějšího kusového materiálu do 100 km</t>
  </si>
  <si>
    <t>-1155556364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</si>
  <si>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</si>
  <si>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44</t>
  </si>
  <si>
    <t>9902900100</t>
  </si>
  <si>
    <t>Naložení  sypanin, drobného kusového materiálu, suti</t>
  </si>
  <si>
    <t>-860225944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</si>
  <si>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</si>
  <si>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</si>
  <si>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45</t>
  </si>
  <si>
    <t>9902900200</t>
  </si>
  <si>
    <t>Naložení  objemnějšího kusového materiálu, vybouraných hmot</t>
  </si>
  <si>
    <t>1758949735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</si>
  <si>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</si>
  <si>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46</t>
  </si>
  <si>
    <t>9903100100</t>
  </si>
  <si>
    <t>Přeprava mechanizace na místo prováděných prací o hmotnosti do 12 t přes 50 do 100 km</t>
  </si>
  <si>
    <t>kus</t>
  </si>
  <si>
    <t>443666682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</si>
  <si>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</si>
  <si>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</si>
  <si>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47</t>
  </si>
  <si>
    <t>9903200100</t>
  </si>
  <si>
    <t>Přeprava mechanizace na místo prováděných prací o hmotnosti přes 12 t přes 50 do 100 km</t>
  </si>
  <si>
    <t>-117551862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</si>
  <si>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</si>
  <si>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48</t>
  </si>
  <si>
    <t>M</t>
  </si>
  <si>
    <t>5955101000</t>
  </si>
  <si>
    <t>Kamenivo drcené štěrk frakce 31,5/63 třídy BI</t>
  </si>
  <si>
    <t>128</t>
  </si>
  <si>
    <t>-611551763</t>
  </si>
  <si>
    <t>49</t>
  </si>
  <si>
    <t>5955101012</t>
  </si>
  <si>
    <t>Kamenivo drcené štěrk frakce 16/32</t>
  </si>
  <si>
    <t>2007037774</t>
  </si>
  <si>
    <t>50</t>
  </si>
  <si>
    <t>5955101013</t>
  </si>
  <si>
    <t>Kamenivo drcené štěrkodrť frakce 0/4</t>
  </si>
  <si>
    <t>954439422</t>
  </si>
  <si>
    <t>51</t>
  </si>
  <si>
    <t>5955101025</t>
  </si>
  <si>
    <t>Kamenivo drcené drť frakce 4/8</t>
  </si>
  <si>
    <t>673721169</t>
  </si>
  <si>
    <t>52</t>
  </si>
  <si>
    <t>5955101030</t>
  </si>
  <si>
    <t>Kamenivo drcené drť frakce 8/16</t>
  </si>
  <si>
    <t>1273757397</t>
  </si>
  <si>
    <t>53</t>
  </si>
  <si>
    <t>5955101050</t>
  </si>
  <si>
    <t>Lomový kámen netříděný pro zásypy</t>
  </si>
  <si>
    <t>-101222436</t>
  </si>
  <si>
    <t>54</t>
  </si>
  <si>
    <t>022101001</t>
  </si>
  <si>
    <t>Geodetické práce Geodetické práce před opravou</t>
  </si>
  <si>
    <t>%</t>
  </si>
  <si>
    <t>1024</t>
  </si>
  <si>
    <t>-333063195</t>
  </si>
  <si>
    <t>55</t>
  </si>
  <si>
    <t>022101011</t>
  </si>
  <si>
    <t>Geodetické práce Geodetické práce v průběhu opravy</t>
  </si>
  <si>
    <t>-1108762383</t>
  </si>
  <si>
    <t>56</t>
  </si>
  <si>
    <t>022101021</t>
  </si>
  <si>
    <t>Geodetické práce Geodetické práce po ukončení opravy</t>
  </si>
  <si>
    <t>1566004438</t>
  </si>
  <si>
    <t>57</t>
  </si>
  <si>
    <t>022111001</t>
  </si>
  <si>
    <t>Geodetické práce Kontrola PPK při směrové a výškové úpravě koleje zaměřením APK trať jednokolejná</t>
  </si>
  <si>
    <t>1672172467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</si>
  <si>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</si>
  <si>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Poznámka k souboru cen:_x000D_
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</si>
  <si>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58</t>
  </si>
  <si>
    <t>022111011</t>
  </si>
  <si>
    <t>Geodetické práce Kontrola PPK při směrové a výškové úpravě koleje zaměřením APK trať dvoukolejná</t>
  </si>
  <si>
    <t>418195259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</si>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</sst>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0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3" fillId="4" borderId="9" xfId="0" applyFont="1" applyFill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1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2" fillId="0" borderId="15" xfId="0" applyNumberFormat="1" applyFont="1" applyBorder="1" applyAlignment="1" applyProtection="1">
      <alignment vertical="center"/>
    </xf>
    <xf numFmtId="4" fontId="12" fillId="0" borderId="0" xfId="0" applyNumberFormat="1" applyFont="1" applyBorder="1" applyAlignment="1" applyProtection="1">
      <alignment vertical="center"/>
    </xf>
    <xf numFmtId="166" fontId="12" fillId="0" borderId="0" xfId="0" applyNumberFormat="1" applyFont="1" applyBorder="1" applyAlignment="1" applyProtection="1">
      <alignment vertical="center"/>
    </xf>
    <xf numFmtId="4" fontId="12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20" xfId="0" applyNumberFormat="1" applyFont="1" applyBorder="1" applyAlignment="1" applyProtection="1">
      <alignment vertical="center"/>
    </xf>
    <xf numFmtId="4" fontId="20" fillId="0" borderId="21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3" fillId="4" borderId="0" xfId="0" applyFont="1" applyFill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0" fontId="0" fillId="0" borderId="4" xfId="0" applyFont="1" applyBorder="1" applyAlignment="1" applyProtection="1">
      <alignment horizontal="center" vertical="center" wrapText="1"/>
    </xf>
    <xf numFmtId="0" fontId="13" fillId="4" borderId="17" xfId="0" applyFont="1" applyFill="1" applyBorder="1" applyAlignment="1" applyProtection="1">
      <alignment horizontal="center" vertical="center" wrapText="1"/>
    </xf>
    <xf numFmtId="0" fontId="13" fillId="4" borderId="18" xfId="0" applyFont="1" applyFill="1" applyBorder="1" applyAlignment="1" applyProtection="1">
      <alignment horizontal="center" vertical="center" wrapText="1"/>
    </xf>
    <xf numFmtId="0" fontId="13" fillId="4" borderId="18" xfId="0" applyFont="1" applyFill="1" applyBorder="1" applyAlignment="1" applyProtection="1">
      <alignment horizontal="center" vertical="center" wrapText="1"/>
      <protection locked="0"/>
    </xf>
    <xf numFmtId="0" fontId="13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5" fillId="0" borderId="0" xfId="0" applyNumberFormat="1" applyFont="1" applyAlignment="1" applyProtection="1"/>
    <xf numFmtId="166" fontId="22" fillId="0" borderId="13" xfId="0" applyNumberFormat="1" applyFont="1" applyBorder="1" applyAlignment="1" applyProtection="1"/>
    <xf numFmtId="166" fontId="22" fillId="0" borderId="14" xfId="0" applyNumberFormat="1" applyFont="1" applyBorder="1" applyAlignment="1" applyProtection="1"/>
    <xf numFmtId="4" fontId="11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3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 wrapText="1"/>
    </xf>
    <xf numFmtId="0" fontId="26" fillId="0" borderId="23" xfId="0" applyFont="1" applyBorder="1" applyAlignment="1" applyProtection="1">
      <alignment horizontal="center" vertical="center"/>
    </xf>
    <xf numFmtId="49" fontId="26" fillId="0" borderId="23" xfId="0" applyNumberFormat="1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center" vertical="center" wrapText="1"/>
    </xf>
    <xf numFmtId="167" fontId="26" fillId="0" borderId="23" xfId="0" applyNumberFormat="1" applyFont="1" applyBorder="1" applyAlignment="1" applyProtection="1">
      <alignment vertical="center"/>
    </xf>
    <xf numFmtId="4" fontId="26" fillId="2" borderId="23" xfId="0" applyNumberFormat="1" applyFont="1" applyFill="1" applyBorder="1" applyAlignment="1" applyProtection="1">
      <alignment vertical="center"/>
      <protection locked="0"/>
    </xf>
    <xf numFmtId="4" fontId="26" fillId="0" borderId="23" xfId="0" applyNumberFormat="1" applyFont="1" applyBorder="1" applyAlignment="1" applyProtection="1">
      <alignment vertical="center"/>
    </xf>
    <xf numFmtId="0" fontId="26" fillId="0" borderId="4" xfId="0" applyFont="1" applyBorder="1" applyAlignment="1">
      <alignment vertical="center"/>
    </xf>
    <xf numFmtId="0" fontId="26" fillId="2" borderId="15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27" fillId="0" borderId="24" xfId="0" applyFont="1" applyBorder="1" applyAlignment="1">
      <alignment vertical="center" wrapText="1"/>
    </xf>
    <xf numFmtId="0" fontId="27" fillId="0" borderId="25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27" fillId="0" borderId="27" xfId="0" applyFont="1" applyBorder="1" applyAlignment="1">
      <alignment vertical="center" wrapText="1"/>
    </xf>
    <xf numFmtId="0" fontId="27" fillId="0" borderId="28" xfId="0" applyFont="1" applyBorder="1" applyAlignment="1">
      <alignment vertical="center" wrapText="1"/>
    </xf>
    <xf numFmtId="0" fontId="29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27" xfId="0" applyFont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vertical="center"/>
    </xf>
    <xf numFmtId="49" fontId="30" fillId="0" borderId="1" xfId="0" applyNumberFormat="1" applyFont="1" applyBorder="1" applyAlignment="1">
      <alignment vertical="center" wrapText="1"/>
    </xf>
    <xf numFmtId="0" fontId="27" fillId="0" borderId="30" xfId="0" applyFont="1" applyBorder="1" applyAlignment="1">
      <alignment vertical="center" wrapText="1"/>
    </xf>
    <xf numFmtId="0" fontId="31" fillId="0" borderId="29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27" fillId="0" borderId="1" xfId="0" applyFont="1" applyBorder="1" applyAlignment="1">
      <alignment vertical="top"/>
    </xf>
    <xf numFmtId="0" fontId="27" fillId="0" borderId="0" xfId="0" applyFont="1" applyAlignment="1">
      <alignment vertical="top"/>
    </xf>
    <xf numFmtId="0" fontId="27" fillId="0" borderId="24" xfId="0" applyFont="1" applyBorder="1" applyAlignment="1">
      <alignment horizontal="left" vertical="center"/>
    </xf>
    <xf numFmtId="0" fontId="27" fillId="0" borderId="25" xfId="0" applyFont="1" applyBorder="1" applyAlignment="1">
      <alignment horizontal="left" vertical="center"/>
    </xf>
    <xf numFmtId="0" fontId="27" fillId="0" borderId="26" xfId="0" applyFont="1" applyBorder="1" applyAlignment="1">
      <alignment horizontal="left" vertical="center"/>
    </xf>
    <xf numFmtId="0" fontId="27" fillId="0" borderId="27" xfId="0" applyFont="1" applyBorder="1" applyAlignment="1">
      <alignment horizontal="left" vertical="center"/>
    </xf>
    <xf numFmtId="0" fontId="27" fillId="0" borderId="28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29" fillId="0" borderId="29" xfId="0" applyFont="1" applyBorder="1" applyAlignment="1">
      <alignment horizontal="left" vertical="center"/>
    </xf>
    <xf numFmtId="0" fontId="29" fillId="0" borderId="29" xfId="0" applyFont="1" applyBorder="1" applyAlignment="1">
      <alignment horizontal="center" vertical="center"/>
    </xf>
    <xf numFmtId="0" fontId="32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0" fillId="0" borderId="27" xfId="0" applyFont="1" applyBorder="1" applyAlignment="1">
      <alignment horizontal="left" vertical="center"/>
    </xf>
    <xf numFmtId="0" fontId="30" fillId="0" borderId="1" xfId="0" applyFont="1" applyFill="1" applyBorder="1" applyAlignment="1">
      <alignment horizontal="left" vertical="center"/>
    </xf>
    <xf numFmtId="0" fontId="30" fillId="0" borderId="1" xfId="0" applyFont="1" applyFill="1" applyBorder="1" applyAlignment="1">
      <alignment horizontal="center" vertical="center"/>
    </xf>
    <xf numFmtId="0" fontId="27" fillId="0" borderId="30" xfId="0" applyFont="1" applyBorder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27" fillId="0" borderId="31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 vertical="center" wrapText="1"/>
    </xf>
    <xf numFmtId="0" fontId="27" fillId="0" borderId="27" xfId="0" applyFont="1" applyBorder="1" applyAlignment="1">
      <alignment horizontal="left" vertical="center" wrapText="1"/>
    </xf>
    <xf numFmtId="0" fontId="27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/>
    </xf>
    <xf numFmtId="0" fontId="30" fillId="0" borderId="30" xfId="0" applyFont="1" applyBorder="1" applyAlignment="1">
      <alignment horizontal="left" vertical="center" wrapText="1"/>
    </xf>
    <xf numFmtId="0" fontId="30" fillId="0" borderId="29" xfId="0" applyFont="1" applyBorder="1" applyAlignment="1">
      <alignment horizontal="left" vertical="center" wrapText="1"/>
    </xf>
    <xf numFmtId="0" fontId="30" fillId="0" borderId="3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top"/>
    </xf>
    <xf numFmtId="0" fontId="30" fillId="0" borderId="1" xfId="0" applyFont="1" applyBorder="1" applyAlignment="1">
      <alignment horizontal="center" vertical="top"/>
    </xf>
    <xf numFmtId="0" fontId="30" fillId="0" borderId="30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2" fillId="0" borderId="0" xfId="0" applyFont="1" applyAlignment="1">
      <alignment vertical="center"/>
    </xf>
    <xf numFmtId="0" fontId="29" fillId="0" borderId="1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2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29" fillId="0" borderId="29" xfId="0" applyFont="1" applyBorder="1" applyAlignment="1">
      <alignment horizontal="left"/>
    </xf>
    <xf numFmtId="0" fontId="32" fillId="0" borderId="29" xfId="0" applyFont="1" applyBorder="1" applyAlignment="1"/>
    <xf numFmtId="0" fontId="27" fillId="0" borderId="27" xfId="0" applyFont="1" applyBorder="1" applyAlignment="1">
      <alignment vertical="top"/>
    </xf>
    <xf numFmtId="0" fontId="27" fillId="0" borderId="28" xfId="0" applyFont="1" applyBorder="1" applyAlignment="1">
      <alignment vertical="top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top"/>
    </xf>
    <xf numFmtId="0" fontId="27" fillId="0" borderId="30" xfId="0" applyFont="1" applyBorder="1" applyAlignment="1">
      <alignment vertical="top"/>
    </xf>
    <xf numFmtId="0" fontId="27" fillId="0" borderId="29" xfId="0" applyFont="1" applyBorder="1" applyAlignment="1">
      <alignment vertical="top"/>
    </xf>
    <xf numFmtId="0" fontId="27" fillId="0" borderId="31" xfId="0" applyFont="1" applyBorder="1" applyAlignment="1">
      <alignment vertical="top"/>
    </xf>
    <xf numFmtId="4" fontId="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4" fontId="10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3" fillId="4" borderId="7" xfId="0" applyFont="1" applyFill="1" applyBorder="1" applyAlignment="1" applyProtection="1">
      <alignment horizontal="center" vertical="center"/>
    </xf>
    <xf numFmtId="0" fontId="13" fillId="4" borderId="8" xfId="0" applyFont="1" applyFill="1" applyBorder="1" applyAlignment="1" applyProtection="1">
      <alignment horizontal="left" vertical="center"/>
    </xf>
    <xf numFmtId="0" fontId="13" fillId="4" borderId="8" xfId="0" applyFont="1" applyFill="1" applyBorder="1" applyAlignment="1" applyProtection="1">
      <alignment horizontal="center" vertical="center"/>
    </xf>
    <xf numFmtId="0" fontId="13" fillId="4" borderId="8" xfId="0" applyFont="1" applyFill="1" applyBorder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4" fontId="15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0" fillId="0" borderId="1" xfId="0" applyFont="1" applyBorder="1" applyAlignment="1">
      <alignment horizontal="left" vertical="top"/>
    </xf>
    <xf numFmtId="0" fontId="30" fillId="0" borderId="1" xfId="0" applyFont="1" applyBorder="1" applyAlignment="1">
      <alignment horizontal="left" vertical="center"/>
    </xf>
    <xf numFmtId="0" fontId="29" fillId="0" borderId="29" xfId="0" applyFont="1" applyBorder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29" xfId="0" applyFont="1" applyBorder="1" applyAlignment="1">
      <alignment horizontal="left" wrapText="1"/>
    </xf>
    <xf numFmtId="49" fontId="3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52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9" t="s">
        <v>0</v>
      </c>
      <c r="AZ1" s="9" t="s">
        <v>1</v>
      </c>
      <c r="BA1" s="9" t="s">
        <v>2</v>
      </c>
      <c r="BB1" s="9" t="s">
        <v>3</v>
      </c>
      <c r="BT1" s="9" t="s">
        <v>4</v>
      </c>
      <c r="BU1" s="9" t="s">
        <v>4</v>
      </c>
      <c r="BV1" s="9" t="s">
        <v>5</v>
      </c>
    </row>
    <row r="2" spans="1:74" ht="36.950000000000003" customHeight="1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0" t="s">
        <v>6</v>
      </c>
      <c r="BT2" s="10" t="s">
        <v>7</v>
      </c>
    </row>
    <row r="3" spans="1:74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ht="24.95" customHeight="1">
      <c r="B4" s="14"/>
      <c r="C4" s="15"/>
      <c r="D4" s="16" t="s">
        <v>9</v>
      </c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3"/>
      <c r="AS4" s="17" t="s">
        <v>10</v>
      </c>
      <c r="BE4" s="18" t="s">
        <v>11</v>
      </c>
      <c r="BS4" s="10" t="s">
        <v>12</v>
      </c>
    </row>
    <row r="5" spans="1:74" ht="12" customHeight="1">
      <c r="B5" s="14"/>
      <c r="C5" s="15"/>
      <c r="D5" s="19" t="s">
        <v>13</v>
      </c>
      <c r="E5" s="15"/>
      <c r="F5" s="15"/>
      <c r="G5" s="15"/>
      <c r="H5" s="15"/>
      <c r="I5" s="15"/>
      <c r="J5" s="15"/>
      <c r="K5" s="272" t="s">
        <v>14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15"/>
      <c r="AQ5" s="15"/>
      <c r="AR5" s="13"/>
      <c r="BE5" s="243" t="s">
        <v>15</v>
      </c>
      <c r="BS5" s="10" t="s">
        <v>6</v>
      </c>
    </row>
    <row r="6" spans="1:74" ht="36.950000000000003" customHeight="1">
      <c r="B6" s="14"/>
      <c r="C6" s="15"/>
      <c r="D6" s="21" t="s">
        <v>16</v>
      </c>
      <c r="E6" s="15"/>
      <c r="F6" s="15"/>
      <c r="G6" s="15"/>
      <c r="H6" s="15"/>
      <c r="I6" s="15"/>
      <c r="J6" s="15"/>
      <c r="K6" s="274" t="s">
        <v>17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15"/>
      <c r="AQ6" s="15"/>
      <c r="AR6" s="13"/>
      <c r="BE6" s="244"/>
      <c r="BS6" s="10" t="s">
        <v>6</v>
      </c>
    </row>
    <row r="7" spans="1:74" ht="12" customHeight="1">
      <c r="B7" s="14"/>
      <c r="C7" s="15"/>
      <c r="D7" s="22" t="s">
        <v>18</v>
      </c>
      <c r="E7" s="15"/>
      <c r="F7" s="15"/>
      <c r="G7" s="15"/>
      <c r="H7" s="15"/>
      <c r="I7" s="15"/>
      <c r="J7" s="15"/>
      <c r="K7" s="20" t="s">
        <v>19</v>
      </c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22" t="s">
        <v>20</v>
      </c>
      <c r="AL7" s="15"/>
      <c r="AM7" s="15"/>
      <c r="AN7" s="20" t="s">
        <v>19</v>
      </c>
      <c r="AO7" s="15"/>
      <c r="AP7" s="15"/>
      <c r="AQ7" s="15"/>
      <c r="AR7" s="13"/>
      <c r="BE7" s="244"/>
      <c r="BS7" s="10" t="s">
        <v>6</v>
      </c>
    </row>
    <row r="8" spans="1:74" ht="12" customHeight="1">
      <c r="B8" s="14"/>
      <c r="C8" s="15"/>
      <c r="D8" s="22" t="s">
        <v>21</v>
      </c>
      <c r="E8" s="15"/>
      <c r="F8" s="15"/>
      <c r="G8" s="15"/>
      <c r="H8" s="15"/>
      <c r="I8" s="15"/>
      <c r="J8" s="15"/>
      <c r="K8" s="20" t="s">
        <v>22</v>
      </c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22" t="s">
        <v>23</v>
      </c>
      <c r="AL8" s="15"/>
      <c r="AM8" s="15"/>
      <c r="AN8" s="23" t="s">
        <v>24</v>
      </c>
      <c r="AO8" s="15"/>
      <c r="AP8" s="15"/>
      <c r="AQ8" s="15"/>
      <c r="AR8" s="13"/>
      <c r="BE8" s="244"/>
      <c r="BS8" s="10" t="s">
        <v>6</v>
      </c>
    </row>
    <row r="9" spans="1:74" ht="14.45" customHeight="1"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3"/>
      <c r="BE9" s="244"/>
      <c r="BS9" s="10" t="s">
        <v>6</v>
      </c>
    </row>
    <row r="10" spans="1:74" ht="12" customHeight="1">
      <c r="B10" s="14"/>
      <c r="C10" s="15"/>
      <c r="D10" s="22" t="s">
        <v>25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22" t="s">
        <v>26</v>
      </c>
      <c r="AL10" s="15"/>
      <c r="AM10" s="15"/>
      <c r="AN10" s="20" t="s">
        <v>19</v>
      </c>
      <c r="AO10" s="15"/>
      <c r="AP10" s="15"/>
      <c r="AQ10" s="15"/>
      <c r="AR10" s="13"/>
      <c r="BE10" s="244"/>
      <c r="BS10" s="10" t="s">
        <v>6</v>
      </c>
    </row>
    <row r="11" spans="1:74" ht="18.399999999999999" customHeight="1">
      <c r="B11" s="14"/>
      <c r="C11" s="15"/>
      <c r="D11" s="15"/>
      <c r="E11" s="20" t="s">
        <v>27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22" t="s">
        <v>28</v>
      </c>
      <c r="AL11" s="15"/>
      <c r="AM11" s="15"/>
      <c r="AN11" s="20" t="s">
        <v>19</v>
      </c>
      <c r="AO11" s="15"/>
      <c r="AP11" s="15"/>
      <c r="AQ11" s="15"/>
      <c r="AR11" s="13"/>
      <c r="BE11" s="244"/>
      <c r="BS11" s="10" t="s">
        <v>6</v>
      </c>
    </row>
    <row r="12" spans="1:74" ht="6.95" customHeight="1">
      <c r="B12" s="14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3"/>
      <c r="BE12" s="244"/>
      <c r="BS12" s="10" t="s">
        <v>6</v>
      </c>
    </row>
    <row r="13" spans="1:74" ht="12" customHeight="1">
      <c r="B13" s="14"/>
      <c r="C13" s="15"/>
      <c r="D13" s="22" t="s">
        <v>29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22" t="s">
        <v>26</v>
      </c>
      <c r="AL13" s="15"/>
      <c r="AM13" s="15"/>
      <c r="AN13" s="24" t="s">
        <v>30</v>
      </c>
      <c r="AO13" s="15"/>
      <c r="AP13" s="15"/>
      <c r="AQ13" s="15"/>
      <c r="AR13" s="13"/>
      <c r="BE13" s="244"/>
      <c r="BS13" s="10" t="s">
        <v>6</v>
      </c>
    </row>
    <row r="14" spans="1:74" ht="11.25">
      <c r="B14" s="14"/>
      <c r="C14" s="15"/>
      <c r="D14" s="15"/>
      <c r="E14" s="275" t="s">
        <v>30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2" t="s">
        <v>28</v>
      </c>
      <c r="AL14" s="15"/>
      <c r="AM14" s="15"/>
      <c r="AN14" s="24" t="s">
        <v>30</v>
      </c>
      <c r="AO14" s="15"/>
      <c r="AP14" s="15"/>
      <c r="AQ14" s="15"/>
      <c r="AR14" s="13"/>
      <c r="BE14" s="244"/>
      <c r="BS14" s="10" t="s">
        <v>6</v>
      </c>
    </row>
    <row r="15" spans="1:74" ht="6.95" customHeight="1"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3"/>
      <c r="BE15" s="244"/>
      <c r="BS15" s="10" t="s">
        <v>4</v>
      </c>
    </row>
    <row r="16" spans="1:74" ht="12" customHeight="1">
      <c r="B16" s="14"/>
      <c r="C16" s="15"/>
      <c r="D16" s="22" t="s">
        <v>31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22" t="s">
        <v>26</v>
      </c>
      <c r="AL16" s="15"/>
      <c r="AM16" s="15"/>
      <c r="AN16" s="20" t="s">
        <v>19</v>
      </c>
      <c r="AO16" s="15"/>
      <c r="AP16" s="15"/>
      <c r="AQ16" s="15"/>
      <c r="AR16" s="13"/>
      <c r="BE16" s="244"/>
      <c r="BS16" s="10" t="s">
        <v>4</v>
      </c>
    </row>
    <row r="17" spans="2:71" ht="18.399999999999999" customHeight="1">
      <c r="B17" s="14"/>
      <c r="C17" s="15"/>
      <c r="D17" s="15"/>
      <c r="E17" s="20" t="s">
        <v>32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22" t="s">
        <v>28</v>
      </c>
      <c r="AL17" s="15"/>
      <c r="AM17" s="15"/>
      <c r="AN17" s="20" t="s">
        <v>19</v>
      </c>
      <c r="AO17" s="15"/>
      <c r="AP17" s="15"/>
      <c r="AQ17" s="15"/>
      <c r="AR17" s="13"/>
      <c r="BE17" s="244"/>
      <c r="BS17" s="10" t="s">
        <v>33</v>
      </c>
    </row>
    <row r="18" spans="2:71" ht="6.95" customHeight="1">
      <c r="B18" s="14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3"/>
      <c r="BE18" s="244"/>
      <c r="BS18" s="10" t="s">
        <v>6</v>
      </c>
    </row>
    <row r="19" spans="2:71" ht="12" customHeight="1">
      <c r="B19" s="14"/>
      <c r="C19" s="15"/>
      <c r="D19" s="22" t="s">
        <v>34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22" t="s">
        <v>26</v>
      </c>
      <c r="AL19" s="15"/>
      <c r="AM19" s="15"/>
      <c r="AN19" s="20" t="s">
        <v>19</v>
      </c>
      <c r="AO19" s="15"/>
      <c r="AP19" s="15"/>
      <c r="AQ19" s="15"/>
      <c r="AR19" s="13"/>
      <c r="BE19" s="244"/>
      <c r="BS19" s="10" t="s">
        <v>6</v>
      </c>
    </row>
    <row r="20" spans="2:71" ht="18.399999999999999" customHeight="1">
      <c r="B20" s="14"/>
      <c r="C20" s="15"/>
      <c r="D20" s="15"/>
      <c r="E20" s="20" t="s">
        <v>35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22" t="s">
        <v>28</v>
      </c>
      <c r="AL20" s="15"/>
      <c r="AM20" s="15"/>
      <c r="AN20" s="20" t="s">
        <v>19</v>
      </c>
      <c r="AO20" s="15"/>
      <c r="AP20" s="15"/>
      <c r="AQ20" s="15"/>
      <c r="AR20" s="13"/>
      <c r="BE20" s="244"/>
      <c r="BS20" s="10" t="s">
        <v>33</v>
      </c>
    </row>
    <row r="21" spans="2:71" ht="6.95" customHeight="1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3"/>
      <c r="BE21" s="244"/>
    </row>
    <row r="22" spans="2:71" ht="12" customHeight="1">
      <c r="B22" s="14"/>
      <c r="C22" s="15"/>
      <c r="D22" s="22" t="s">
        <v>36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3"/>
      <c r="BE22" s="244"/>
    </row>
    <row r="23" spans="2:71" ht="45" customHeight="1">
      <c r="B23" s="14"/>
      <c r="C23" s="15"/>
      <c r="D23" s="15"/>
      <c r="E23" s="277" t="s">
        <v>37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O23" s="15"/>
      <c r="AP23" s="15"/>
      <c r="AQ23" s="15"/>
      <c r="AR23" s="13"/>
      <c r="BE23" s="244"/>
    </row>
    <row r="24" spans="2:71" ht="6.95" customHeight="1"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3"/>
      <c r="BE24" s="244"/>
    </row>
    <row r="25" spans="2:71" ht="6.95" customHeight="1">
      <c r="B25" s="14"/>
      <c r="C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15"/>
      <c r="AQ25" s="15"/>
      <c r="AR25" s="13"/>
      <c r="BE25" s="244"/>
    </row>
    <row r="26" spans="2:71" s="1" customFormat="1" ht="25.9" customHeight="1">
      <c r="B26" s="27"/>
      <c r="C26" s="28"/>
      <c r="D26" s="29" t="s">
        <v>38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45">
        <f>ROUND(AG54,2)</f>
        <v>0</v>
      </c>
      <c r="AL26" s="246"/>
      <c r="AM26" s="246"/>
      <c r="AN26" s="246"/>
      <c r="AO26" s="246"/>
      <c r="AP26" s="28"/>
      <c r="AQ26" s="28"/>
      <c r="AR26" s="31"/>
      <c r="BE26" s="244"/>
    </row>
    <row r="27" spans="2:71" s="1" customFormat="1" ht="6.95" customHeight="1">
      <c r="B27" s="27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31"/>
      <c r="BE27" s="244"/>
    </row>
    <row r="28" spans="2:71" s="1" customFormat="1" ht="11.25"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78" t="s">
        <v>39</v>
      </c>
      <c r="M28" s="278"/>
      <c r="N28" s="278"/>
      <c r="O28" s="278"/>
      <c r="P28" s="278"/>
      <c r="Q28" s="28"/>
      <c r="R28" s="28"/>
      <c r="S28" s="28"/>
      <c r="T28" s="28"/>
      <c r="U28" s="28"/>
      <c r="V28" s="28"/>
      <c r="W28" s="278" t="s">
        <v>40</v>
      </c>
      <c r="X28" s="278"/>
      <c r="Y28" s="278"/>
      <c r="Z28" s="278"/>
      <c r="AA28" s="278"/>
      <c r="AB28" s="278"/>
      <c r="AC28" s="278"/>
      <c r="AD28" s="278"/>
      <c r="AE28" s="278"/>
      <c r="AF28" s="28"/>
      <c r="AG28" s="28"/>
      <c r="AH28" s="28"/>
      <c r="AI28" s="28"/>
      <c r="AJ28" s="28"/>
      <c r="AK28" s="278" t="s">
        <v>41</v>
      </c>
      <c r="AL28" s="278"/>
      <c r="AM28" s="278"/>
      <c r="AN28" s="278"/>
      <c r="AO28" s="278"/>
      <c r="AP28" s="28"/>
      <c r="AQ28" s="28"/>
      <c r="AR28" s="31"/>
      <c r="BE28" s="244"/>
    </row>
    <row r="29" spans="2:71" s="2" customFormat="1" ht="14.45" customHeight="1">
      <c r="B29" s="32"/>
      <c r="C29" s="33"/>
      <c r="D29" s="22" t="s">
        <v>42</v>
      </c>
      <c r="E29" s="33"/>
      <c r="F29" s="22" t="s">
        <v>43</v>
      </c>
      <c r="G29" s="33"/>
      <c r="H29" s="33"/>
      <c r="I29" s="33"/>
      <c r="J29" s="33"/>
      <c r="K29" s="33"/>
      <c r="L29" s="279">
        <v>0.21</v>
      </c>
      <c r="M29" s="242"/>
      <c r="N29" s="242"/>
      <c r="O29" s="242"/>
      <c r="P29" s="242"/>
      <c r="Q29" s="33"/>
      <c r="R29" s="33"/>
      <c r="S29" s="33"/>
      <c r="T29" s="33"/>
      <c r="U29" s="33"/>
      <c r="V29" s="33"/>
      <c r="W29" s="241">
        <f>ROUND(AZ54, 2)</f>
        <v>0</v>
      </c>
      <c r="X29" s="242"/>
      <c r="Y29" s="242"/>
      <c r="Z29" s="242"/>
      <c r="AA29" s="242"/>
      <c r="AB29" s="242"/>
      <c r="AC29" s="242"/>
      <c r="AD29" s="242"/>
      <c r="AE29" s="242"/>
      <c r="AF29" s="33"/>
      <c r="AG29" s="33"/>
      <c r="AH29" s="33"/>
      <c r="AI29" s="33"/>
      <c r="AJ29" s="33"/>
      <c r="AK29" s="241">
        <f>ROUND(AV54, 2)</f>
        <v>0</v>
      </c>
      <c r="AL29" s="242"/>
      <c r="AM29" s="242"/>
      <c r="AN29" s="242"/>
      <c r="AO29" s="242"/>
      <c r="AP29" s="33"/>
      <c r="AQ29" s="33"/>
      <c r="AR29" s="34"/>
      <c r="BE29" s="244"/>
    </row>
    <row r="30" spans="2:71" s="2" customFormat="1" ht="14.45" customHeight="1">
      <c r="B30" s="32"/>
      <c r="C30" s="33"/>
      <c r="D30" s="33"/>
      <c r="E30" s="33"/>
      <c r="F30" s="22" t="s">
        <v>44</v>
      </c>
      <c r="G30" s="33"/>
      <c r="H30" s="33"/>
      <c r="I30" s="33"/>
      <c r="J30" s="33"/>
      <c r="K30" s="33"/>
      <c r="L30" s="279">
        <v>0.15</v>
      </c>
      <c r="M30" s="242"/>
      <c r="N30" s="242"/>
      <c r="O30" s="242"/>
      <c r="P30" s="242"/>
      <c r="Q30" s="33"/>
      <c r="R30" s="33"/>
      <c r="S30" s="33"/>
      <c r="T30" s="33"/>
      <c r="U30" s="33"/>
      <c r="V30" s="33"/>
      <c r="W30" s="241">
        <f>ROUND(BA54, 2)</f>
        <v>0</v>
      </c>
      <c r="X30" s="242"/>
      <c r="Y30" s="242"/>
      <c r="Z30" s="242"/>
      <c r="AA30" s="242"/>
      <c r="AB30" s="242"/>
      <c r="AC30" s="242"/>
      <c r="AD30" s="242"/>
      <c r="AE30" s="242"/>
      <c r="AF30" s="33"/>
      <c r="AG30" s="33"/>
      <c r="AH30" s="33"/>
      <c r="AI30" s="33"/>
      <c r="AJ30" s="33"/>
      <c r="AK30" s="241">
        <f>ROUND(AW54, 2)</f>
        <v>0</v>
      </c>
      <c r="AL30" s="242"/>
      <c r="AM30" s="242"/>
      <c r="AN30" s="242"/>
      <c r="AO30" s="242"/>
      <c r="AP30" s="33"/>
      <c r="AQ30" s="33"/>
      <c r="AR30" s="34"/>
      <c r="BE30" s="244"/>
    </row>
    <row r="31" spans="2:71" s="2" customFormat="1" ht="14.45" hidden="1" customHeight="1">
      <c r="B31" s="32"/>
      <c r="C31" s="33"/>
      <c r="D31" s="33"/>
      <c r="E31" s="33"/>
      <c r="F31" s="22" t="s">
        <v>45</v>
      </c>
      <c r="G31" s="33"/>
      <c r="H31" s="33"/>
      <c r="I31" s="33"/>
      <c r="J31" s="33"/>
      <c r="K31" s="33"/>
      <c r="L31" s="279">
        <v>0.21</v>
      </c>
      <c r="M31" s="242"/>
      <c r="N31" s="242"/>
      <c r="O31" s="242"/>
      <c r="P31" s="242"/>
      <c r="Q31" s="33"/>
      <c r="R31" s="33"/>
      <c r="S31" s="33"/>
      <c r="T31" s="33"/>
      <c r="U31" s="33"/>
      <c r="V31" s="33"/>
      <c r="W31" s="241">
        <f>ROUND(BB54, 2)</f>
        <v>0</v>
      </c>
      <c r="X31" s="242"/>
      <c r="Y31" s="242"/>
      <c r="Z31" s="242"/>
      <c r="AA31" s="242"/>
      <c r="AB31" s="242"/>
      <c r="AC31" s="242"/>
      <c r="AD31" s="242"/>
      <c r="AE31" s="242"/>
      <c r="AF31" s="33"/>
      <c r="AG31" s="33"/>
      <c r="AH31" s="33"/>
      <c r="AI31" s="33"/>
      <c r="AJ31" s="33"/>
      <c r="AK31" s="241">
        <v>0</v>
      </c>
      <c r="AL31" s="242"/>
      <c r="AM31" s="242"/>
      <c r="AN31" s="242"/>
      <c r="AO31" s="242"/>
      <c r="AP31" s="33"/>
      <c r="AQ31" s="33"/>
      <c r="AR31" s="34"/>
      <c r="BE31" s="244"/>
    </row>
    <row r="32" spans="2:71" s="2" customFormat="1" ht="14.45" hidden="1" customHeight="1">
      <c r="B32" s="32"/>
      <c r="C32" s="33"/>
      <c r="D32" s="33"/>
      <c r="E32" s="33"/>
      <c r="F32" s="22" t="s">
        <v>46</v>
      </c>
      <c r="G32" s="33"/>
      <c r="H32" s="33"/>
      <c r="I32" s="33"/>
      <c r="J32" s="33"/>
      <c r="K32" s="33"/>
      <c r="L32" s="279">
        <v>0.15</v>
      </c>
      <c r="M32" s="242"/>
      <c r="N32" s="242"/>
      <c r="O32" s="242"/>
      <c r="P32" s="242"/>
      <c r="Q32" s="33"/>
      <c r="R32" s="33"/>
      <c r="S32" s="33"/>
      <c r="T32" s="33"/>
      <c r="U32" s="33"/>
      <c r="V32" s="33"/>
      <c r="W32" s="241">
        <f>ROUND(BC54, 2)</f>
        <v>0</v>
      </c>
      <c r="X32" s="242"/>
      <c r="Y32" s="242"/>
      <c r="Z32" s="242"/>
      <c r="AA32" s="242"/>
      <c r="AB32" s="242"/>
      <c r="AC32" s="242"/>
      <c r="AD32" s="242"/>
      <c r="AE32" s="242"/>
      <c r="AF32" s="33"/>
      <c r="AG32" s="33"/>
      <c r="AH32" s="33"/>
      <c r="AI32" s="33"/>
      <c r="AJ32" s="33"/>
      <c r="AK32" s="241">
        <v>0</v>
      </c>
      <c r="AL32" s="242"/>
      <c r="AM32" s="242"/>
      <c r="AN32" s="242"/>
      <c r="AO32" s="242"/>
      <c r="AP32" s="33"/>
      <c r="AQ32" s="33"/>
      <c r="AR32" s="34"/>
      <c r="BE32" s="244"/>
    </row>
    <row r="33" spans="2:44" s="2" customFormat="1" ht="14.45" hidden="1" customHeight="1">
      <c r="B33" s="32"/>
      <c r="C33" s="33"/>
      <c r="D33" s="33"/>
      <c r="E33" s="33"/>
      <c r="F33" s="22" t="s">
        <v>47</v>
      </c>
      <c r="G33" s="33"/>
      <c r="H33" s="33"/>
      <c r="I33" s="33"/>
      <c r="J33" s="33"/>
      <c r="K33" s="33"/>
      <c r="L33" s="279">
        <v>0</v>
      </c>
      <c r="M33" s="242"/>
      <c r="N33" s="242"/>
      <c r="O33" s="242"/>
      <c r="P33" s="242"/>
      <c r="Q33" s="33"/>
      <c r="R33" s="33"/>
      <c r="S33" s="33"/>
      <c r="T33" s="33"/>
      <c r="U33" s="33"/>
      <c r="V33" s="33"/>
      <c r="W33" s="241">
        <f>ROUND(BD54, 2)</f>
        <v>0</v>
      </c>
      <c r="X33" s="242"/>
      <c r="Y33" s="242"/>
      <c r="Z33" s="242"/>
      <c r="AA33" s="242"/>
      <c r="AB33" s="242"/>
      <c r="AC33" s="242"/>
      <c r="AD33" s="242"/>
      <c r="AE33" s="242"/>
      <c r="AF33" s="33"/>
      <c r="AG33" s="33"/>
      <c r="AH33" s="33"/>
      <c r="AI33" s="33"/>
      <c r="AJ33" s="33"/>
      <c r="AK33" s="241">
        <v>0</v>
      </c>
      <c r="AL33" s="242"/>
      <c r="AM33" s="242"/>
      <c r="AN33" s="242"/>
      <c r="AO33" s="242"/>
      <c r="AP33" s="33"/>
      <c r="AQ33" s="33"/>
      <c r="AR33" s="34"/>
    </row>
    <row r="34" spans="2:44" s="1" customFormat="1" ht="6.95" customHeight="1">
      <c r="B34" s="27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31"/>
    </row>
    <row r="35" spans="2:44" s="1" customFormat="1" ht="25.9" customHeight="1">
      <c r="B35" s="27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247" t="s">
        <v>50</v>
      </c>
      <c r="Y35" s="248"/>
      <c r="Z35" s="248"/>
      <c r="AA35" s="248"/>
      <c r="AB35" s="248"/>
      <c r="AC35" s="37"/>
      <c r="AD35" s="37"/>
      <c r="AE35" s="37"/>
      <c r="AF35" s="37"/>
      <c r="AG35" s="37"/>
      <c r="AH35" s="37"/>
      <c r="AI35" s="37"/>
      <c r="AJ35" s="37"/>
      <c r="AK35" s="249">
        <f>SUM(AK26:AK33)</f>
        <v>0</v>
      </c>
      <c r="AL35" s="248"/>
      <c r="AM35" s="248"/>
      <c r="AN35" s="248"/>
      <c r="AO35" s="250"/>
      <c r="AP35" s="35"/>
      <c r="AQ35" s="35"/>
      <c r="AR35" s="31"/>
    </row>
    <row r="36" spans="2:44" s="1" customFormat="1" ht="6.95" customHeight="1"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31"/>
    </row>
    <row r="37" spans="2:44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1"/>
    </row>
    <row r="41" spans="2:44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1"/>
    </row>
    <row r="42" spans="2:44" s="1" customFormat="1" ht="24.95" customHeight="1">
      <c r="B42" s="27"/>
      <c r="C42" s="16" t="s">
        <v>51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31"/>
    </row>
    <row r="43" spans="2:44" s="1" customFormat="1" ht="6.95" customHeight="1">
      <c r="B43" s="27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31"/>
    </row>
    <row r="44" spans="2:44" s="1" customFormat="1" ht="12" customHeight="1">
      <c r="B44" s="27"/>
      <c r="C44" s="22" t="s">
        <v>13</v>
      </c>
      <c r="D44" s="28"/>
      <c r="E44" s="28"/>
      <c r="F44" s="28"/>
      <c r="G44" s="28"/>
      <c r="H44" s="28"/>
      <c r="I44" s="28"/>
      <c r="J44" s="28"/>
      <c r="K44" s="28"/>
      <c r="L44" s="28" t="str">
        <f>K5</f>
        <v>65419036</v>
      </c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31"/>
    </row>
    <row r="45" spans="2:44" s="3" customFormat="1" ht="36.950000000000003" customHeight="1">
      <c r="B45" s="43"/>
      <c r="C45" s="44" t="s">
        <v>16</v>
      </c>
      <c r="D45" s="45"/>
      <c r="E45" s="45"/>
      <c r="F45" s="45"/>
      <c r="G45" s="45"/>
      <c r="H45" s="45"/>
      <c r="I45" s="45"/>
      <c r="J45" s="45"/>
      <c r="K45" s="45"/>
      <c r="L45" s="254" t="str">
        <f>K6</f>
        <v>Oprava geometrických parametrů koleje v obvodu OŘ Plzeň 2019/2020 - oblast Plzeň</v>
      </c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P45" s="45"/>
      <c r="AQ45" s="45"/>
      <c r="AR45" s="46"/>
    </row>
    <row r="46" spans="2:44" s="1" customFormat="1" ht="6.95" customHeight="1">
      <c r="B46" s="27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31"/>
    </row>
    <row r="47" spans="2:44" s="1" customFormat="1" ht="12" customHeight="1">
      <c r="B47" s="27"/>
      <c r="C47" s="22" t="s">
        <v>21</v>
      </c>
      <c r="D47" s="28"/>
      <c r="E47" s="28"/>
      <c r="F47" s="28"/>
      <c r="G47" s="28"/>
      <c r="H47" s="28"/>
      <c r="I47" s="28"/>
      <c r="J47" s="28"/>
      <c r="K47" s="28"/>
      <c r="L47" s="47" t="str">
        <f>IF(K8="","",K8)</f>
        <v>Obvod ST Plzeň</v>
      </c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2" t="s">
        <v>23</v>
      </c>
      <c r="AJ47" s="28"/>
      <c r="AK47" s="28"/>
      <c r="AL47" s="28"/>
      <c r="AM47" s="256" t="str">
        <f>IF(AN8= "","",AN8)</f>
        <v>25. 1. 2019</v>
      </c>
      <c r="AN47" s="256"/>
      <c r="AO47" s="28"/>
      <c r="AP47" s="28"/>
      <c r="AQ47" s="28"/>
      <c r="AR47" s="31"/>
    </row>
    <row r="48" spans="2:44" s="1" customFormat="1" ht="6.95" customHeight="1">
      <c r="B48" s="27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31"/>
    </row>
    <row r="49" spans="1:91" s="1" customFormat="1" ht="13.7" customHeight="1">
      <c r="B49" s="27"/>
      <c r="C49" s="22" t="s">
        <v>25</v>
      </c>
      <c r="D49" s="28"/>
      <c r="E49" s="28"/>
      <c r="F49" s="28"/>
      <c r="G49" s="28"/>
      <c r="H49" s="28"/>
      <c r="I49" s="28"/>
      <c r="J49" s="28"/>
      <c r="K49" s="28"/>
      <c r="L49" s="28" t="str">
        <f>IF(E11= "","",E11)</f>
        <v>SŽDC s.o - OŘ Plzeň</v>
      </c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2" t="s">
        <v>31</v>
      </c>
      <c r="AJ49" s="28"/>
      <c r="AK49" s="28"/>
      <c r="AL49" s="28"/>
      <c r="AM49" s="252" t="str">
        <f>IF(E17="","",E17)</f>
        <v xml:space="preserve"> </v>
      </c>
      <c r="AN49" s="253"/>
      <c r="AO49" s="253"/>
      <c r="AP49" s="253"/>
      <c r="AQ49" s="28"/>
      <c r="AR49" s="31"/>
      <c r="AS49" s="257" t="s">
        <v>52</v>
      </c>
      <c r="AT49" s="258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3.7" customHeight="1">
      <c r="B50" s="27"/>
      <c r="C50" s="22" t="s">
        <v>29</v>
      </c>
      <c r="D50" s="28"/>
      <c r="E50" s="28"/>
      <c r="F50" s="28"/>
      <c r="G50" s="28"/>
      <c r="H50" s="28"/>
      <c r="I50" s="28"/>
      <c r="J50" s="28"/>
      <c r="K50" s="28"/>
      <c r="L50" s="28" t="str">
        <f>IF(E14= "Vyplň údaj","",E14)</f>
        <v/>
      </c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2" t="s">
        <v>34</v>
      </c>
      <c r="AJ50" s="28"/>
      <c r="AK50" s="28"/>
      <c r="AL50" s="28"/>
      <c r="AM50" s="252" t="str">
        <f>IF(E20="","",E20)</f>
        <v>Jung</v>
      </c>
      <c r="AN50" s="253"/>
      <c r="AO50" s="253"/>
      <c r="AP50" s="253"/>
      <c r="AQ50" s="28"/>
      <c r="AR50" s="31"/>
      <c r="AS50" s="259"/>
      <c r="AT50" s="260"/>
      <c r="AU50" s="51"/>
      <c r="AV50" s="51"/>
      <c r="AW50" s="51"/>
      <c r="AX50" s="51"/>
      <c r="AY50" s="51"/>
      <c r="AZ50" s="51"/>
      <c r="BA50" s="51"/>
      <c r="BB50" s="51"/>
      <c r="BC50" s="51"/>
      <c r="BD50" s="52"/>
    </row>
    <row r="51" spans="1:91" s="1" customFormat="1" ht="10.9" customHeight="1">
      <c r="B51" s="27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31"/>
      <c r="AS51" s="261"/>
      <c r="AT51" s="262"/>
      <c r="AU51" s="53"/>
      <c r="AV51" s="53"/>
      <c r="AW51" s="53"/>
      <c r="AX51" s="53"/>
      <c r="AY51" s="53"/>
      <c r="AZ51" s="53"/>
      <c r="BA51" s="53"/>
      <c r="BB51" s="53"/>
      <c r="BC51" s="53"/>
      <c r="BD51" s="54"/>
    </row>
    <row r="52" spans="1:91" s="1" customFormat="1" ht="29.25" customHeight="1">
      <c r="B52" s="27"/>
      <c r="C52" s="263" t="s">
        <v>53</v>
      </c>
      <c r="D52" s="264"/>
      <c r="E52" s="264"/>
      <c r="F52" s="264"/>
      <c r="G52" s="264"/>
      <c r="H52" s="55"/>
      <c r="I52" s="265" t="s">
        <v>54</v>
      </c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66" t="s">
        <v>55</v>
      </c>
      <c r="AH52" s="264"/>
      <c r="AI52" s="264"/>
      <c r="AJ52" s="264"/>
      <c r="AK52" s="264"/>
      <c r="AL52" s="264"/>
      <c r="AM52" s="264"/>
      <c r="AN52" s="265" t="s">
        <v>56</v>
      </c>
      <c r="AO52" s="264"/>
      <c r="AP52" s="264"/>
      <c r="AQ52" s="56" t="s">
        <v>57</v>
      </c>
      <c r="AR52" s="31"/>
      <c r="AS52" s="57" t="s">
        <v>58</v>
      </c>
      <c r="AT52" s="58" t="s">
        <v>59</v>
      </c>
      <c r="AU52" s="58" t="s">
        <v>60</v>
      </c>
      <c r="AV52" s="58" t="s">
        <v>61</v>
      </c>
      <c r="AW52" s="58" t="s">
        <v>62</v>
      </c>
      <c r="AX52" s="58" t="s">
        <v>63</v>
      </c>
      <c r="AY52" s="58" t="s">
        <v>64</v>
      </c>
      <c r="AZ52" s="58" t="s">
        <v>65</v>
      </c>
      <c r="BA52" s="58" t="s">
        <v>66</v>
      </c>
      <c r="BB52" s="58" t="s">
        <v>67</v>
      </c>
      <c r="BC52" s="58" t="s">
        <v>68</v>
      </c>
      <c r="BD52" s="59" t="s">
        <v>69</v>
      </c>
    </row>
    <row r="53" spans="1:91" s="1" customFormat="1" ht="10.9" customHeight="1">
      <c r="B53" s="27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31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</row>
    <row r="54" spans="1:91" s="4" customFormat="1" ht="32.450000000000003" customHeight="1">
      <c r="B54" s="63"/>
      <c r="C54" s="64" t="s">
        <v>70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270">
        <f>ROUND(AG55,2)</f>
        <v>0</v>
      </c>
      <c r="AH54" s="270"/>
      <c r="AI54" s="270"/>
      <c r="AJ54" s="270"/>
      <c r="AK54" s="270"/>
      <c r="AL54" s="270"/>
      <c r="AM54" s="270"/>
      <c r="AN54" s="271">
        <f>SUM(AG54,AT54)</f>
        <v>0</v>
      </c>
      <c r="AO54" s="271"/>
      <c r="AP54" s="271"/>
      <c r="AQ54" s="67" t="s">
        <v>19</v>
      </c>
      <c r="AR54" s="68"/>
      <c r="AS54" s="69">
        <f>ROUND(AS55,2)</f>
        <v>0</v>
      </c>
      <c r="AT54" s="70">
        <f>ROUND(SUM(AV54:AW54),2)</f>
        <v>0</v>
      </c>
      <c r="AU54" s="71">
        <f>ROUND(AU55,5)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ROUND(AZ55,2)</f>
        <v>0</v>
      </c>
      <c r="BA54" s="70">
        <f>ROUND(BA55,2)</f>
        <v>0</v>
      </c>
      <c r="BB54" s="70">
        <f>ROUND(BB55,2)</f>
        <v>0</v>
      </c>
      <c r="BC54" s="70">
        <f>ROUND(BC55,2)</f>
        <v>0</v>
      </c>
      <c r="BD54" s="72">
        <f>ROUND(BD55,2)</f>
        <v>0</v>
      </c>
      <c r="BS54" s="73" t="s">
        <v>71</v>
      </c>
      <c r="BT54" s="73" t="s">
        <v>72</v>
      </c>
      <c r="BU54" s="74" t="s">
        <v>73</v>
      </c>
      <c r="BV54" s="73" t="s">
        <v>74</v>
      </c>
      <c r="BW54" s="73" t="s">
        <v>5</v>
      </c>
      <c r="BX54" s="73" t="s">
        <v>75</v>
      </c>
      <c r="CL54" s="73" t="s">
        <v>19</v>
      </c>
    </row>
    <row r="55" spans="1:91" s="5" customFormat="1" ht="16.5" customHeight="1">
      <c r="A55" s="75" t="s">
        <v>76</v>
      </c>
      <c r="B55" s="76"/>
      <c r="C55" s="77"/>
      <c r="D55" s="269" t="s">
        <v>77</v>
      </c>
      <c r="E55" s="269"/>
      <c r="F55" s="269"/>
      <c r="G55" s="269"/>
      <c r="H55" s="269"/>
      <c r="I55" s="78"/>
      <c r="J55" s="269" t="s">
        <v>78</v>
      </c>
      <c r="K55" s="269"/>
      <c r="L55" s="269"/>
      <c r="M55" s="269"/>
      <c r="N55" s="269"/>
      <c r="O55" s="269"/>
      <c r="P55" s="269"/>
      <c r="Q55" s="269"/>
      <c r="R55" s="269"/>
      <c r="S55" s="269"/>
      <c r="T55" s="269"/>
      <c r="U55" s="269"/>
      <c r="V55" s="269"/>
      <c r="W55" s="269"/>
      <c r="X55" s="269"/>
      <c r="Y55" s="269"/>
      <c r="Z55" s="269"/>
      <c r="AA55" s="269"/>
      <c r="AB55" s="269"/>
      <c r="AC55" s="269"/>
      <c r="AD55" s="269"/>
      <c r="AE55" s="269"/>
      <c r="AF55" s="269"/>
      <c r="AG55" s="267">
        <f>'SO 1 - Soupis položek'!J30</f>
        <v>0</v>
      </c>
      <c r="AH55" s="268"/>
      <c r="AI55" s="268"/>
      <c r="AJ55" s="268"/>
      <c r="AK55" s="268"/>
      <c r="AL55" s="268"/>
      <c r="AM55" s="268"/>
      <c r="AN55" s="267">
        <f>SUM(AG55,AT55)</f>
        <v>0</v>
      </c>
      <c r="AO55" s="268"/>
      <c r="AP55" s="268"/>
      <c r="AQ55" s="79" t="s">
        <v>79</v>
      </c>
      <c r="AR55" s="80"/>
      <c r="AS55" s="81">
        <v>0</v>
      </c>
      <c r="AT55" s="82">
        <f>ROUND(SUM(AV55:AW55),2)</f>
        <v>0</v>
      </c>
      <c r="AU55" s="83">
        <f>'SO 1 - Soupis položek'!P79</f>
        <v>0</v>
      </c>
      <c r="AV55" s="82">
        <f>'SO 1 - Soupis položek'!J33</f>
        <v>0</v>
      </c>
      <c r="AW55" s="82">
        <f>'SO 1 - Soupis položek'!J34</f>
        <v>0</v>
      </c>
      <c r="AX55" s="82">
        <f>'SO 1 - Soupis položek'!J35</f>
        <v>0</v>
      </c>
      <c r="AY55" s="82">
        <f>'SO 1 - Soupis položek'!J36</f>
        <v>0</v>
      </c>
      <c r="AZ55" s="82">
        <f>'SO 1 - Soupis položek'!F33</f>
        <v>0</v>
      </c>
      <c r="BA55" s="82">
        <f>'SO 1 - Soupis položek'!F34</f>
        <v>0</v>
      </c>
      <c r="BB55" s="82">
        <f>'SO 1 - Soupis položek'!F35</f>
        <v>0</v>
      </c>
      <c r="BC55" s="82">
        <f>'SO 1 - Soupis položek'!F36</f>
        <v>0</v>
      </c>
      <c r="BD55" s="84">
        <f>'SO 1 - Soupis položek'!F37</f>
        <v>0</v>
      </c>
      <c r="BT55" s="85" t="s">
        <v>80</v>
      </c>
      <c r="BV55" s="85" t="s">
        <v>74</v>
      </c>
      <c r="BW55" s="85" t="s">
        <v>81</v>
      </c>
      <c r="BX55" s="85" t="s">
        <v>5</v>
      </c>
      <c r="CL55" s="85" t="s">
        <v>19</v>
      </c>
      <c r="CM55" s="85" t="s">
        <v>82</v>
      </c>
    </row>
    <row r="56" spans="1:91" s="1" customFormat="1" ht="30" customHeight="1">
      <c r="B56" s="27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31"/>
    </row>
    <row r="57" spans="1:91" s="1" customFormat="1" ht="6.95" customHeight="1"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31"/>
    </row>
  </sheetData>
  <sheetProtection algorithmName="SHA-512" hashValue="4/9YrR/CEUM2l1lMVMIajAAzST7+ibska1zAD+sUHWb04DJ7Jl9ih14/JLhB9Asw/UPjVkso1Tp08D4eljs23g==" saltValue="Z8hSIB7WKLs7I0WsgX4kLy200WuyCAZH3cjUF8UZNenCm1L/5s/8jtg7NvBWvaovxXvP1Ao7Kff3a0BrtNEijg==" spinCount="100000" sheet="1" objects="1" scenarios="1" formatColumns="0" formatRows="0"/>
  <mergeCells count="42"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M50:AP50"/>
    <mergeCell ref="L45:AO45"/>
    <mergeCell ref="AM47:AN47"/>
    <mergeCell ref="AM49:AP49"/>
    <mergeCell ref="AS49:AT51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 1 - Soupis položek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45"/>
  <sheetViews>
    <sheetView showGridLines="0" tabSelected="1" topLeftCell="A146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0" t="s">
        <v>81</v>
      </c>
    </row>
    <row r="3" spans="2:46" ht="6.95" customHeight="1">
      <c r="B3" s="87"/>
      <c r="C3" s="88"/>
      <c r="D3" s="88"/>
      <c r="E3" s="88"/>
      <c r="F3" s="88"/>
      <c r="G3" s="88"/>
      <c r="H3" s="88"/>
      <c r="I3" s="89"/>
      <c r="J3" s="88"/>
      <c r="K3" s="88"/>
      <c r="L3" s="13"/>
      <c r="AT3" s="10" t="s">
        <v>82</v>
      </c>
    </row>
    <row r="4" spans="2:46" ht="24.95" customHeight="1">
      <c r="B4" s="13"/>
      <c r="D4" s="90" t="s">
        <v>83</v>
      </c>
      <c r="L4" s="13"/>
      <c r="M4" s="17" t="s">
        <v>10</v>
      </c>
      <c r="AT4" s="10" t="s">
        <v>4</v>
      </c>
    </row>
    <row r="5" spans="2:46" ht="6.95" customHeight="1">
      <c r="B5" s="13"/>
      <c r="L5" s="13"/>
    </row>
    <row r="6" spans="2:46" ht="12" customHeight="1">
      <c r="B6" s="13"/>
      <c r="D6" s="91" t="s">
        <v>16</v>
      </c>
      <c r="L6" s="13"/>
    </row>
    <row r="7" spans="2:46" ht="16.5" customHeight="1">
      <c r="B7" s="13"/>
      <c r="E7" s="280" t="str">
        <f>'Rekapitulace stavby'!K6</f>
        <v>Oprava geometrických parametrů koleje v obvodu OŘ Plzeň 2019/2020 - oblast Plzeň</v>
      </c>
      <c r="F7" s="281"/>
      <c r="G7" s="281"/>
      <c r="H7" s="281"/>
      <c r="L7" s="13"/>
    </row>
    <row r="8" spans="2:46" s="1" customFormat="1" ht="12" customHeight="1">
      <c r="B8" s="31"/>
      <c r="D8" s="91" t="s">
        <v>84</v>
      </c>
      <c r="I8" s="92"/>
      <c r="L8" s="31"/>
    </row>
    <row r="9" spans="2:46" s="1" customFormat="1" ht="36.950000000000003" customHeight="1">
      <c r="B9" s="31"/>
      <c r="E9" s="282" t="s">
        <v>85</v>
      </c>
      <c r="F9" s="283"/>
      <c r="G9" s="283"/>
      <c r="H9" s="283"/>
      <c r="I9" s="92"/>
      <c r="L9" s="31"/>
    </row>
    <row r="10" spans="2:46" s="1" customFormat="1" ht="11.25">
      <c r="B10" s="31"/>
      <c r="I10" s="92"/>
      <c r="L10" s="31"/>
    </row>
    <row r="11" spans="2:46" s="1" customFormat="1" ht="12" customHeight="1">
      <c r="B11" s="31"/>
      <c r="D11" s="91" t="s">
        <v>18</v>
      </c>
      <c r="F11" s="10" t="s">
        <v>19</v>
      </c>
      <c r="I11" s="93" t="s">
        <v>20</v>
      </c>
      <c r="J11" s="10" t="s">
        <v>19</v>
      </c>
      <c r="L11" s="31"/>
    </row>
    <row r="12" spans="2:46" s="1" customFormat="1" ht="12" customHeight="1">
      <c r="B12" s="31"/>
      <c r="D12" s="91" t="s">
        <v>21</v>
      </c>
      <c r="F12" s="10" t="s">
        <v>22</v>
      </c>
      <c r="I12" s="93" t="s">
        <v>23</v>
      </c>
      <c r="J12" s="94" t="str">
        <f>'Rekapitulace stavby'!AN8</f>
        <v>25. 1. 2019</v>
      </c>
      <c r="L12" s="31"/>
    </row>
    <row r="13" spans="2:46" s="1" customFormat="1" ht="10.9" customHeight="1">
      <c r="B13" s="31"/>
      <c r="I13" s="92"/>
      <c r="L13" s="31"/>
    </row>
    <row r="14" spans="2:46" s="1" customFormat="1" ht="12" customHeight="1">
      <c r="B14" s="31"/>
      <c r="D14" s="91" t="s">
        <v>25</v>
      </c>
      <c r="I14" s="93" t="s">
        <v>26</v>
      </c>
      <c r="J14" s="10" t="s">
        <v>19</v>
      </c>
      <c r="L14" s="31"/>
    </row>
    <row r="15" spans="2:46" s="1" customFormat="1" ht="18" customHeight="1">
      <c r="B15" s="31"/>
      <c r="E15" s="10" t="s">
        <v>27</v>
      </c>
      <c r="I15" s="93" t="s">
        <v>28</v>
      </c>
      <c r="J15" s="10" t="s">
        <v>19</v>
      </c>
      <c r="L15" s="31"/>
    </row>
    <row r="16" spans="2:46" s="1" customFormat="1" ht="6.95" customHeight="1">
      <c r="B16" s="31"/>
      <c r="I16" s="92"/>
      <c r="L16" s="31"/>
    </row>
    <row r="17" spans="2:12" s="1" customFormat="1" ht="12" customHeight="1">
      <c r="B17" s="31"/>
      <c r="D17" s="91" t="s">
        <v>29</v>
      </c>
      <c r="I17" s="93" t="s">
        <v>26</v>
      </c>
      <c r="J17" s="23" t="str">
        <f>'Rekapitulace stavby'!AN13</f>
        <v>Vyplň údaj</v>
      </c>
      <c r="L17" s="31"/>
    </row>
    <row r="18" spans="2:12" s="1" customFormat="1" ht="18" customHeight="1">
      <c r="B18" s="31"/>
      <c r="E18" s="284" t="str">
        <f>'Rekapitulace stavby'!E14</f>
        <v>Vyplň údaj</v>
      </c>
      <c r="F18" s="285"/>
      <c r="G18" s="285"/>
      <c r="H18" s="285"/>
      <c r="I18" s="93" t="s">
        <v>28</v>
      </c>
      <c r="J18" s="23" t="str">
        <f>'Rekapitulace stavby'!AN14</f>
        <v>Vyplň údaj</v>
      </c>
      <c r="L18" s="31"/>
    </row>
    <row r="19" spans="2:12" s="1" customFormat="1" ht="6.95" customHeight="1">
      <c r="B19" s="31"/>
      <c r="I19" s="92"/>
      <c r="L19" s="31"/>
    </row>
    <row r="20" spans="2:12" s="1" customFormat="1" ht="12" customHeight="1">
      <c r="B20" s="31"/>
      <c r="D20" s="91" t="s">
        <v>31</v>
      </c>
      <c r="I20" s="93" t="s">
        <v>26</v>
      </c>
      <c r="J20" s="10" t="str">
        <f>IF('Rekapitulace stavby'!AN16="","",'Rekapitulace stavby'!AN16)</f>
        <v/>
      </c>
      <c r="L20" s="31"/>
    </row>
    <row r="21" spans="2:12" s="1" customFormat="1" ht="18" customHeight="1">
      <c r="B21" s="31"/>
      <c r="E21" s="10" t="str">
        <f>IF('Rekapitulace stavby'!E17="","",'Rekapitulace stavby'!E17)</f>
        <v xml:space="preserve"> </v>
      </c>
      <c r="I21" s="93" t="s">
        <v>28</v>
      </c>
      <c r="J21" s="10" t="str">
        <f>IF('Rekapitulace stavby'!AN17="","",'Rekapitulace stavby'!AN17)</f>
        <v/>
      </c>
      <c r="L21" s="31"/>
    </row>
    <row r="22" spans="2:12" s="1" customFormat="1" ht="6.95" customHeight="1">
      <c r="B22" s="31"/>
      <c r="I22" s="92"/>
      <c r="L22" s="31"/>
    </row>
    <row r="23" spans="2:12" s="1" customFormat="1" ht="12" customHeight="1">
      <c r="B23" s="31"/>
      <c r="D23" s="91" t="s">
        <v>34</v>
      </c>
      <c r="I23" s="93" t="s">
        <v>26</v>
      </c>
      <c r="J23" s="10" t="s">
        <v>19</v>
      </c>
      <c r="L23" s="31"/>
    </row>
    <row r="24" spans="2:12" s="1" customFormat="1" ht="18" customHeight="1">
      <c r="B24" s="31"/>
      <c r="E24" s="10" t="s">
        <v>35</v>
      </c>
      <c r="I24" s="93" t="s">
        <v>28</v>
      </c>
      <c r="J24" s="10" t="s">
        <v>19</v>
      </c>
      <c r="L24" s="31"/>
    </row>
    <row r="25" spans="2:12" s="1" customFormat="1" ht="6.95" customHeight="1">
      <c r="B25" s="31"/>
      <c r="I25" s="92"/>
      <c r="L25" s="31"/>
    </row>
    <row r="26" spans="2:12" s="1" customFormat="1" ht="12" customHeight="1">
      <c r="B26" s="31"/>
      <c r="D26" s="91" t="s">
        <v>36</v>
      </c>
      <c r="I26" s="92"/>
      <c r="L26" s="31"/>
    </row>
    <row r="27" spans="2:12" s="6" customFormat="1" ht="16.5" customHeight="1">
      <c r="B27" s="95"/>
      <c r="E27" s="286" t="s">
        <v>19</v>
      </c>
      <c r="F27" s="286"/>
      <c r="G27" s="286"/>
      <c r="H27" s="286"/>
      <c r="I27" s="96"/>
      <c r="L27" s="95"/>
    </row>
    <row r="28" spans="2:12" s="1" customFormat="1" ht="6.95" customHeight="1">
      <c r="B28" s="31"/>
      <c r="I28" s="92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97"/>
      <c r="J29" s="49"/>
      <c r="K29" s="49"/>
      <c r="L29" s="31"/>
    </row>
    <row r="30" spans="2:12" s="1" customFormat="1" ht="25.35" customHeight="1">
      <c r="B30" s="31"/>
      <c r="D30" s="98" t="s">
        <v>38</v>
      </c>
      <c r="I30" s="92"/>
      <c r="J30" s="99">
        <f>ROUND(J79,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97"/>
      <c r="J31" s="49"/>
      <c r="K31" s="49"/>
      <c r="L31" s="31"/>
    </row>
    <row r="32" spans="2:12" s="1" customFormat="1" ht="14.45" customHeight="1">
      <c r="B32" s="31"/>
      <c r="F32" s="100" t="s">
        <v>40</v>
      </c>
      <c r="I32" s="101" t="s">
        <v>39</v>
      </c>
      <c r="J32" s="100" t="s">
        <v>41</v>
      </c>
      <c r="L32" s="31"/>
    </row>
    <row r="33" spans="2:12" s="1" customFormat="1" ht="14.45" customHeight="1">
      <c r="B33" s="31"/>
      <c r="D33" s="91" t="s">
        <v>42</v>
      </c>
      <c r="E33" s="91" t="s">
        <v>43</v>
      </c>
      <c r="F33" s="102">
        <f>ROUND((SUM(BE79:BE244)),  2)</f>
        <v>0</v>
      </c>
      <c r="I33" s="103">
        <v>0.21</v>
      </c>
      <c r="J33" s="102">
        <f>ROUND(((SUM(BE79:BE244))*I33),  2)</f>
        <v>0</v>
      </c>
      <c r="L33" s="31"/>
    </row>
    <row r="34" spans="2:12" s="1" customFormat="1" ht="14.45" customHeight="1">
      <c r="B34" s="31"/>
      <c r="E34" s="91" t="s">
        <v>44</v>
      </c>
      <c r="F34" s="102">
        <f>ROUND((SUM(BF79:BF244)),  2)</f>
        <v>0</v>
      </c>
      <c r="I34" s="103">
        <v>0.15</v>
      </c>
      <c r="J34" s="102">
        <f>ROUND(((SUM(BF79:BF244))*I34),  2)</f>
        <v>0</v>
      </c>
      <c r="L34" s="31"/>
    </row>
    <row r="35" spans="2:12" s="1" customFormat="1" ht="14.45" hidden="1" customHeight="1">
      <c r="B35" s="31"/>
      <c r="E35" s="91" t="s">
        <v>45</v>
      </c>
      <c r="F35" s="102">
        <f>ROUND((SUM(BG79:BG244)),  2)</f>
        <v>0</v>
      </c>
      <c r="I35" s="103">
        <v>0.21</v>
      </c>
      <c r="J35" s="102">
        <f>0</f>
        <v>0</v>
      </c>
      <c r="L35" s="31"/>
    </row>
    <row r="36" spans="2:12" s="1" customFormat="1" ht="14.45" hidden="1" customHeight="1">
      <c r="B36" s="31"/>
      <c r="E36" s="91" t="s">
        <v>46</v>
      </c>
      <c r="F36" s="102">
        <f>ROUND((SUM(BH79:BH244)),  2)</f>
        <v>0</v>
      </c>
      <c r="I36" s="103">
        <v>0.15</v>
      </c>
      <c r="J36" s="102">
        <f>0</f>
        <v>0</v>
      </c>
      <c r="L36" s="31"/>
    </row>
    <row r="37" spans="2:12" s="1" customFormat="1" ht="14.45" hidden="1" customHeight="1">
      <c r="B37" s="31"/>
      <c r="E37" s="91" t="s">
        <v>47</v>
      </c>
      <c r="F37" s="102">
        <f>ROUND((SUM(BI79:BI244)),  2)</f>
        <v>0</v>
      </c>
      <c r="I37" s="103">
        <v>0</v>
      </c>
      <c r="J37" s="102">
        <f>0</f>
        <v>0</v>
      </c>
      <c r="L37" s="31"/>
    </row>
    <row r="38" spans="2:12" s="1" customFormat="1" ht="6.95" customHeight="1">
      <c r="B38" s="31"/>
      <c r="I38" s="92"/>
      <c r="L38" s="31"/>
    </row>
    <row r="39" spans="2:12" s="1" customFormat="1" ht="25.35" customHeight="1">
      <c r="B39" s="31"/>
      <c r="C39" s="104"/>
      <c r="D39" s="105" t="s">
        <v>48</v>
      </c>
      <c r="E39" s="106"/>
      <c r="F39" s="106"/>
      <c r="G39" s="107" t="s">
        <v>49</v>
      </c>
      <c r="H39" s="108" t="s">
        <v>50</v>
      </c>
      <c r="I39" s="109"/>
      <c r="J39" s="110">
        <f>SUM(J30:J37)</f>
        <v>0</v>
      </c>
      <c r="K39" s="111"/>
      <c r="L39" s="31"/>
    </row>
    <row r="40" spans="2:12" s="1" customFormat="1" ht="14.45" customHeight="1">
      <c r="B40" s="112"/>
      <c r="C40" s="113"/>
      <c r="D40" s="113"/>
      <c r="E40" s="113"/>
      <c r="F40" s="113"/>
      <c r="G40" s="113"/>
      <c r="H40" s="113"/>
      <c r="I40" s="114"/>
      <c r="J40" s="113"/>
      <c r="K40" s="113"/>
      <c r="L40" s="31"/>
    </row>
    <row r="44" spans="2:12" s="1" customFormat="1" ht="6.95" customHeight="1">
      <c r="B44" s="115"/>
      <c r="C44" s="116"/>
      <c r="D44" s="116"/>
      <c r="E44" s="116"/>
      <c r="F44" s="116"/>
      <c r="G44" s="116"/>
      <c r="H44" s="116"/>
      <c r="I44" s="117"/>
      <c r="J44" s="116"/>
      <c r="K44" s="116"/>
      <c r="L44" s="31"/>
    </row>
    <row r="45" spans="2:12" s="1" customFormat="1" ht="24.95" customHeight="1">
      <c r="B45" s="27"/>
      <c r="C45" s="16" t="s">
        <v>86</v>
      </c>
      <c r="D45" s="28"/>
      <c r="E45" s="28"/>
      <c r="F45" s="28"/>
      <c r="G45" s="28"/>
      <c r="H45" s="28"/>
      <c r="I45" s="92"/>
      <c r="J45" s="28"/>
      <c r="K45" s="28"/>
      <c r="L45" s="31"/>
    </row>
    <row r="46" spans="2:12" s="1" customFormat="1" ht="6.95" customHeight="1">
      <c r="B46" s="27"/>
      <c r="C46" s="28"/>
      <c r="D46" s="28"/>
      <c r="E46" s="28"/>
      <c r="F46" s="28"/>
      <c r="G46" s="28"/>
      <c r="H46" s="28"/>
      <c r="I46" s="92"/>
      <c r="J46" s="28"/>
      <c r="K46" s="28"/>
      <c r="L46" s="31"/>
    </row>
    <row r="47" spans="2:12" s="1" customFormat="1" ht="12" customHeight="1">
      <c r="B47" s="27"/>
      <c r="C47" s="22" t="s">
        <v>16</v>
      </c>
      <c r="D47" s="28"/>
      <c r="E47" s="28"/>
      <c r="F47" s="28"/>
      <c r="G47" s="28"/>
      <c r="H47" s="28"/>
      <c r="I47" s="92"/>
      <c r="J47" s="28"/>
      <c r="K47" s="28"/>
      <c r="L47" s="31"/>
    </row>
    <row r="48" spans="2:12" s="1" customFormat="1" ht="16.5" customHeight="1">
      <c r="B48" s="27"/>
      <c r="C48" s="28"/>
      <c r="D48" s="28"/>
      <c r="E48" s="287" t="str">
        <f>E7</f>
        <v>Oprava geometrických parametrů koleje v obvodu OŘ Plzeň 2019/2020 - oblast Plzeň</v>
      </c>
      <c r="F48" s="288"/>
      <c r="G48" s="288"/>
      <c r="H48" s="288"/>
      <c r="I48" s="92"/>
      <c r="J48" s="28"/>
      <c r="K48" s="28"/>
      <c r="L48" s="31"/>
    </row>
    <row r="49" spans="2:47" s="1" customFormat="1" ht="12" customHeight="1">
      <c r="B49" s="27"/>
      <c r="C49" s="22" t="s">
        <v>84</v>
      </c>
      <c r="D49" s="28"/>
      <c r="E49" s="28"/>
      <c r="F49" s="28"/>
      <c r="G49" s="28"/>
      <c r="H49" s="28"/>
      <c r="I49" s="92"/>
      <c r="J49" s="28"/>
      <c r="K49" s="28"/>
      <c r="L49" s="31"/>
    </row>
    <row r="50" spans="2:47" s="1" customFormat="1" ht="16.5" customHeight="1">
      <c r="B50" s="27"/>
      <c r="C50" s="28"/>
      <c r="D50" s="28"/>
      <c r="E50" s="254" t="str">
        <f>E9</f>
        <v>SO 1 - Soupis položek</v>
      </c>
      <c r="F50" s="253"/>
      <c r="G50" s="253"/>
      <c r="H50" s="253"/>
      <c r="I50" s="92"/>
      <c r="J50" s="28"/>
      <c r="K50" s="28"/>
      <c r="L50" s="31"/>
    </row>
    <row r="51" spans="2:47" s="1" customFormat="1" ht="6.95" customHeight="1">
      <c r="B51" s="27"/>
      <c r="C51" s="28"/>
      <c r="D51" s="28"/>
      <c r="E51" s="28"/>
      <c r="F51" s="28"/>
      <c r="G51" s="28"/>
      <c r="H51" s="28"/>
      <c r="I51" s="92"/>
      <c r="J51" s="28"/>
      <c r="K51" s="28"/>
      <c r="L51" s="31"/>
    </row>
    <row r="52" spans="2:47" s="1" customFormat="1" ht="12" customHeight="1">
      <c r="B52" s="27"/>
      <c r="C52" s="22" t="s">
        <v>21</v>
      </c>
      <c r="D52" s="28"/>
      <c r="E52" s="28"/>
      <c r="F52" s="20" t="str">
        <f>F12</f>
        <v>Obvod ST Plzeň</v>
      </c>
      <c r="G52" s="28"/>
      <c r="H52" s="28"/>
      <c r="I52" s="93" t="s">
        <v>23</v>
      </c>
      <c r="J52" s="48" t="str">
        <f>IF(J12="","",J12)</f>
        <v>25. 1. 2019</v>
      </c>
      <c r="K52" s="28"/>
      <c r="L52" s="31"/>
    </row>
    <row r="53" spans="2:47" s="1" customFormat="1" ht="6.95" customHeight="1">
      <c r="B53" s="27"/>
      <c r="C53" s="28"/>
      <c r="D53" s="28"/>
      <c r="E53" s="28"/>
      <c r="F53" s="28"/>
      <c r="G53" s="28"/>
      <c r="H53" s="28"/>
      <c r="I53" s="92"/>
      <c r="J53" s="28"/>
      <c r="K53" s="28"/>
      <c r="L53" s="31"/>
    </row>
    <row r="54" spans="2:47" s="1" customFormat="1" ht="13.7" customHeight="1">
      <c r="B54" s="27"/>
      <c r="C54" s="22" t="s">
        <v>25</v>
      </c>
      <c r="D54" s="28"/>
      <c r="E54" s="28"/>
      <c r="F54" s="20" t="str">
        <f>E15</f>
        <v>SŽDC s.o - OŘ Plzeň</v>
      </c>
      <c r="G54" s="28"/>
      <c r="H54" s="28"/>
      <c r="I54" s="93" t="s">
        <v>31</v>
      </c>
      <c r="J54" s="25" t="str">
        <f>E21</f>
        <v xml:space="preserve"> </v>
      </c>
      <c r="K54" s="28"/>
      <c r="L54" s="31"/>
    </row>
    <row r="55" spans="2:47" s="1" customFormat="1" ht="13.7" customHeight="1">
      <c r="B55" s="27"/>
      <c r="C55" s="22" t="s">
        <v>29</v>
      </c>
      <c r="D55" s="28"/>
      <c r="E55" s="28"/>
      <c r="F55" s="20" t="str">
        <f>IF(E18="","",E18)</f>
        <v>Vyplň údaj</v>
      </c>
      <c r="G55" s="28"/>
      <c r="H55" s="28"/>
      <c r="I55" s="93" t="s">
        <v>34</v>
      </c>
      <c r="J55" s="25" t="str">
        <f>E24</f>
        <v>Jung</v>
      </c>
      <c r="K55" s="28"/>
      <c r="L55" s="31"/>
    </row>
    <row r="56" spans="2:47" s="1" customFormat="1" ht="10.35" customHeight="1">
      <c r="B56" s="27"/>
      <c r="C56" s="28"/>
      <c r="D56" s="28"/>
      <c r="E56" s="28"/>
      <c r="F56" s="28"/>
      <c r="G56" s="28"/>
      <c r="H56" s="28"/>
      <c r="I56" s="92"/>
      <c r="J56" s="28"/>
      <c r="K56" s="28"/>
      <c r="L56" s="31"/>
    </row>
    <row r="57" spans="2:47" s="1" customFormat="1" ht="29.25" customHeight="1">
      <c r="B57" s="27"/>
      <c r="C57" s="118" t="s">
        <v>87</v>
      </c>
      <c r="D57" s="119"/>
      <c r="E57" s="119"/>
      <c r="F57" s="119"/>
      <c r="G57" s="119"/>
      <c r="H57" s="119"/>
      <c r="I57" s="120"/>
      <c r="J57" s="121" t="s">
        <v>88</v>
      </c>
      <c r="K57" s="119"/>
      <c r="L57" s="31"/>
    </row>
    <row r="58" spans="2:47" s="1" customFormat="1" ht="10.35" customHeight="1">
      <c r="B58" s="27"/>
      <c r="C58" s="28"/>
      <c r="D58" s="28"/>
      <c r="E58" s="28"/>
      <c r="F58" s="28"/>
      <c r="G58" s="28"/>
      <c r="H58" s="28"/>
      <c r="I58" s="92"/>
      <c r="J58" s="28"/>
      <c r="K58" s="28"/>
      <c r="L58" s="31"/>
    </row>
    <row r="59" spans="2:47" s="1" customFormat="1" ht="22.9" customHeight="1">
      <c r="B59" s="27"/>
      <c r="C59" s="122" t="s">
        <v>70</v>
      </c>
      <c r="D59" s="28"/>
      <c r="E59" s="28"/>
      <c r="F59" s="28"/>
      <c r="G59" s="28"/>
      <c r="H59" s="28"/>
      <c r="I59" s="92"/>
      <c r="J59" s="66">
        <f>J79</f>
        <v>0</v>
      </c>
      <c r="K59" s="28"/>
      <c r="L59" s="31"/>
      <c r="AU59" s="10" t="s">
        <v>89</v>
      </c>
    </row>
    <row r="60" spans="2:47" s="1" customFormat="1" ht="21.75" customHeight="1">
      <c r="B60" s="27"/>
      <c r="C60" s="28"/>
      <c r="D60" s="28"/>
      <c r="E60" s="28"/>
      <c r="F60" s="28"/>
      <c r="G60" s="28"/>
      <c r="H60" s="28"/>
      <c r="I60" s="92"/>
      <c r="J60" s="28"/>
      <c r="K60" s="28"/>
      <c r="L60" s="31"/>
    </row>
    <row r="61" spans="2:47" s="1" customFormat="1" ht="6.95" customHeight="1">
      <c r="B61" s="39"/>
      <c r="C61" s="40"/>
      <c r="D61" s="40"/>
      <c r="E61" s="40"/>
      <c r="F61" s="40"/>
      <c r="G61" s="40"/>
      <c r="H61" s="40"/>
      <c r="I61" s="114"/>
      <c r="J61" s="40"/>
      <c r="K61" s="40"/>
      <c r="L61" s="31"/>
    </row>
    <row r="65" spans="2:65" s="1" customFormat="1" ht="6.95" customHeight="1">
      <c r="B65" s="41"/>
      <c r="C65" s="42"/>
      <c r="D65" s="42"/>
      <c r="E65" s="42"/>
      <c r="F65" s="42"/>
      <c r="G65" s="42"/>
      <c r="H65" s="42"/>
      <c r="I65" s="117"/>
      <c r="J65" s="42"/>
      <c r="K65" s="42"/>
      <c r="L65" s="31"/>
    </row>
    <row r="66" spans="2:65" s="1" customFormat="1" ht="24.95" customHeight="1">
      <c r="B66" s="27"/>
      <c r="C66" s="16" t="s">
        <v>90</v>
      </c>
      <c r="D66" s="28"/>
      <c r="E66" s="28"/>
      <c r="F66" s="28"/>
      <c r="G66" s="28"/>
      <c r="H66" s="28"/>
      <c r="I66" s="92"/>
      <c r="J66" s="28"/>
      <c r="K66" s="28"/>
      <c r="L66" s="31"/>
    </row>
    <row r="67" spans="2:65" s="1" customFormat="1" ht="6.95" customHeight="1">
      <c r="B67" s="27"/>
      <c r="C67" s="28"/>
      <c r="D67" s="28"/>
      <c r="E67" s="28"/>
      <c r="F67" s="28"/>
      <c r="G67" s="28"/>
      <c r="H67" s="28"/>
      <c r="I67" s="92"/>
      <c r="J67" s="28"/>
      <c r="K67" s="28"/>
      <c r="L67" s="31"/>
    </row>
    <row r="68" spans="2:65" s="1" customFormat="1" ht="12" customHeight="1">
      <c r="B68" s="27"/>
      <c r="C68" s="22" t="s">
        <v>16</v>
      </c>
      <c r="D68" s="28"/>
      <c r="E68" s="28"/>
      <c r="F68" s="28"/>
      <c r="G68" s="28"/>
      <c r="H68" s="28"/>
      <c r="I68" s="92"/>
      <c r="J68" s="28"/>
      <c r="K68" s="28"/>
      <c r="L68" s="31"/>
    </row>
    <row r="69" spans="2:65" s="1" customFormat="1" ht="16.5" customHeight="1">
      <c r="B69" s="27"/>
      <c r="C69" s="28"/>
      <c r="D69" s="28"/>
      <c r="E69" s="287" t="str">
        <f>E7</f>
        <v>Oprava geometrických parametrů koleje v obvodu OŘ Plzeň 2019/2020 - oblast Plzeň</v>
      </c>
      <c r="F69" s="288"/>
      <c r="G69" s="288"/>
      <c r="H69" s="288"/>
      <c r="I69" s="92"/>
      <c r="J69" s="28"/>
      <c r="K69" s="28"/>
      <c r="L69" s="31"/>
    </row>
    <row r="70" spans="2:65" s="1" customFormat="1" ht="12" customHeight="1">
      <c r="B70" s="27"/>
      <c r="C70" s="22" t="s">
        <v>84</v>
      </c>
      <c r="D70" s="28"/>
      <c r="E70" s="28"/>
      <c r="F70" s="28"/>
      <c r="G70" s="28"/>
      <c r="H70" s="28"/>
      <c r="I70" s="92"/>
      <c r="J70" s="28"/>
      <c r="K70" s="28"/>
      <c r="L70" s="31"/>
    </row>
    <row r="71" spans="2:65" s="1" customFormat="1" ht="16.5" customHeight="1">
      <c r="B71" s="27"/>
      <c r="C71" s="28"/>
      <c r="D71" s="28"/>
      <c r="E71" s="254" t="str">
        <f>E9</f>
        <v>SO 1 - Soupis položek</v>
      </c>
      <c r="F71" s="253"/>
      <c r="G71" s="253"/>
      <c r="H71" s="253"/>
      <c r="I71" s="92"/>
      <c r="J71" s="28"/>
      <c r="K71" s="28"/>
      <c r="L71" s="31"/>
    </row>
    <row r="72" spans="2:65" s="1" customFormat="1" ht="6.95" customHeight="1">
      <c r="B72" s="27"/>
      <c r="C72" s="28"/>
      <c r="D72" s="28"/>
      <c r="E72" s="28"/>
      <c r="F72" s="28"/>
      <c r="G72" s="28"/>
      <c r="H72" s="28"/>
      <c r="I72" s="92"/>
      <c r="J72" s="28"/>
      <c r="K72" s="28"/>
      <c r="L72" s="31"/>
    </row>
    <row r="73" spans="2:65" s="1" customFormat="1" ht="12" customHeight="1">
      <c r="B73" s="27"/>
      <c r="C73" s="22" t="s">
        <v>21</v>
      </c>
      <c r="D73" s="28"/>
      <c r="E73" s="28"/>
      <c r="F73" s="20" t="str">
        <f>F12</f>
        <v>Obvod ST Plzeň</v>
      </c>
      <c r="G73" s="28"/>
      <c r="H73" s="28"/>
      <c r="I73" s="93" t="s">
        <v>23</v>
      </c>
      <c r="J73" s="48" t="str">
        <f>IF(J12="","",J12)</f>
        <v>25. 1. 2019</v>
      </c>
      <c r="K73" s="28"/>
      <c r="L73" s="31"/>
    </row>
    <row r="74" spans="2:65" s="1" customFormat="1" ht="6.95" customHeight="1">
      <c r="B74" s="27"/>
      <c r="C74" s="28"/>
      <c r="D74" s="28"/>
      <c r="E74" s="28"/>
      <c r="F74" s="28"/>
      <c r="G74" s="28"/>
      <c r="H74" s="28"/>
      <c r="I74" s="92"/>
      <c r="J74" s="28"/>
      <c r="K74" s="28"/>
      <c r="L74" s="31"/>
    </row>
    <row r="75" spans="2:65" s="1" customFormat="1" ht="13.7" customHeight="1">
      <c r="B75" s="27"/>
      <c r="C75" s="22" t="s">
        <v>25</v>
      </c>
      <c r="D75" s="28"/>
      <c r="E75" s="28"/>
      <c r="F75" s="20" t="str">
        <f>E15</f>
        <v>SŽDC s.o - OŘ Plzeň</v>
      </c>
      <c r="G75" s="28"/>
      <c r="H75" s="28"/>
      <c r="I75" s="93" t="s">
        <v>31</v>
      </c>
      <c r="J75" s="25" t="str">
        <f>E21</f>
        <v xml:space="preserve"> </v>
      </c>
      <c r="K75" s="28"/>
      <c r="L75" s="31"/>
    </row>
    <row r="76" spans="2:65" s="1" customFormat="1" ht="13.7" customHeight="1">
      <c r="B76" s="27"/>
      <c r="C76" s="22" t="s">
        <v>29</v>
      </c>
      <c r="D76" s="28"/>
      <c r="E76" s="28"/>
      <c r="F76" s="20" t="str">
        <f>IF(E18="","",E18)</f>
        <v>Vyplň údaj</v>
      </c>
      <c r="G76" s="28"/>
      <c r="H76" s="28"/>
      <c r="I76" s="93" t="s">
        <v>34</v>
      </c>
      <c r="J76" s="25" t="str">
        <f>E24</f>
        <v>Jung</v>
      </c>
      <c r="K76" s="28"/>
      <c r="L76" s="31"/>
    </row>
    <row r="77" spans="2:65" s="1" customFormat="1" ht="10.35" customHeight="1">
      <c r="B77" s="27"/>
      <c r="C77" s="28"/>
      <c r="D77" s="28"/>
      <c r="E77" s="28"/>
      <c r="F77" s="28"/>
      <c r="G77" s="28"/>
      <c r="H77" s="28"/>
      <c r="I77" s="92"/>
      <c r="J77" s="28"/>
      <c r="K77" s="28"/>
      <c r="L77" s="31"/>
    </row>
    <row r="78" spans="2:65" s="7" customFormat="1" ht="29.25" customHeight="1">
      <c r="B78" s="123"/>
      <c r="C78" s="124" t="s">
        <v>91</v>
      </c>
      <c r="D78" s="125" t="s">
        <v>57</v>
      </c>
      <c r="E78" s="125" t="s">
        <v>53</v>
      </c>
      <c r="F78" s="125" t="s">
        <v>54</v>
      </c>
      <c r="G78" s="125" t="s">
        <v>92</v>
      </c>
      <c r="H78" s="125" t="s">
        <v>93</v>
      </c>
      <c r="I78" s="126" t="s">
        <v>94</v>
      </c>
      <c r="J78" s="125" t="s">
        <v>88</v>
      </c>
      <c r="K78" s="127" t="s">
        <v>95</v>
      </c>
      <c r="L78" s="128"/>
      <c r="M78" s="57" t="s">
        <v>19</v>
      </c>
      <c r="N78" s="58" t="s">
        <v>42</v>
      </c>
      <c r="O78" s="58" t="s">
        <v>96</v>
      </c>
      <c r="P78" s="58" t="s">
        <v>97</v>
      </c>
      <c r="Q78" s="58" t="s">
        <v>98</v>
      </c>
      <c r="R78" s="58" t="s">
        <v>99</v>
      </c>
      <c r="S78" s="58" t="s">
        <v>100</v>
      </c>
      <c r="T78" s="59" t="s">
        <v>101</v>
      </c>
    </row>
    <row r="79" spans="2:65" s="1" customFormat="1" ht="22.9" customHeight="1">
      <c r="B79" s="27"/>
      <c r="C79" s="64" t="s">
        <v>102</v>
      </c>
      <c r="D79" s="28"/>
      <c r="E79" s="28"/>
      <c r="F79" s="28"/>
      <c r="G79" s="28"/>
      <c r="H79" s="28"/>
      <c r="I79" s="92"/>
      <c r="J79" s="129">
        <f>BK79</f>
        <v>0</v>
      </c>
      <c r="K79" s="28"/>
      <c r="L79" s="31"/>
      <c r="M79" s="60"/>
      <c r="N79" s="61"/>
      <c r="O79" s="61"/>
      <c r="P79" s="130">
        <f>SUM(P80:P244)</f>
        <v>0</v>
      </c>
      <c r="Q79" s="61"/>
      <c r="R79" s="130">
        <f>SUM(R80:R244)</f>
        <v>6</v>
      </c>
      <c r="S79" s="61"/>
      <c r="T79" s="131">
        <f>SUM(T80:T244)</f>
        <v>0</v>
      </c>
      <c r="AT79" s="10" t="s">
        <v>71</v>
      </c>
      <c r="AU79" s="10" t="s">
        <v>89</v>
      </c>
      <c r="BK79" s="132">
        <f>SUM(BK80:BK244)</f>
        <v>0</v>
      </c>
    </row>
    <row r="80" spans="2:65" s="1" customFormat="1" ht="22.5" customHeight="1">
      <c r="B80" s="27"/>
      <c r="C80" s="133" t="s">
        <v>80</v>
      </c>
      <c r="D80" s="133" t="s">
        <v>103</v>
      </c>
      <c r="E80" s="134" t="s">
        <v>104</v>
      </c>
      <c r="F80" s="135" t="s">
        <v>105</v>
      </c>
      <c r="G80" s="136" t="s">
        <v>106</v>
      </c>
      <c r="H80" s="137">
        <v>1</v>
      </c>
      <c r="I80" s="138"/>
      <c r="J80" s="139">
        <f>ROUND(I80*H80,2)</f>
        <v>0</v>
      </c>
      <c r="K80" s="135" t="s">
        <v>107</v>
      </c>
      <c r="L80" s="31"/>
      <c r="M80" s="140" t="s">
        <v>19</v>
      </c>
      <c r="N80" s="141" t="s">
        <v>43</v>
      </c>
      <c r="O80" s="53"/>
      <c r="P80" s="142">
        <f>O80*H80</f>
        <v>0</v>
      </c>
      <c r="Q80" s="142">
        <v>0</v>
      </c>
      <c r="R80" s="142">
        <f>Q80*H80</f>
        <v>0</v>
      </c>
      <c r="S80" s="142">
        <v>0</v>
      </c>
      <c r="T80" s="143">
        <f>S80*H80</f>
        <v>0</v>
      </c>
      <c r="AR80" s="10" t="s">
        <v>108</v>
      </c>
      <c r="AT80" s="10" t="s">
        <v>103</v>
      </c>
      <c r="AU80" s="10" t="s">
        <v>72</v>
      </c>
      <c r="AY80" s="10" t="s">
        <v>109</v>
      </c>
      <c r="BE80" s="144">
        <f>IF(N80="základní",J80,0)</f>
        <v>0</v>
      </c>
      <c r="BF80" s="144">
        <f>IF(N80="snížená",J80,0)</f>
        <v>0</v>
      </c>
      <c r="BG80" s="144">
        <f>IF(N80="zákl. přenesená",J80,0)</f>
        <v>0</v>
      </c>
      <c r="BH80" s="144">
        <f>IF(N80="sníž. přenesená",J80,0)</f>
        <v>0</v>
      </c>
      <c r="BI80" s="144">
        <f>IF(N80="nulová",J80,0)</f>
        <v>0</v>
      </c>
      <c r="BJ80" s="10" t="s">
        <v>80</v>
      </c>
      <c r="BK80" s="144">
        <f>ROUND(I80*H80,2)</f>
        <v>0</v>
      </c>
      <c r="BL80" s="10" t="s">
        <v>108</v>
      </c>
      <c r="BM80" s="10" t="s">
        <v>110</v>
      </c>
    </row>
    <row r="81" spans="2:65" s="1" customFormat="1" ht="29.25">
      <c r="B81" s="27"/>
      <c r="C81" s="28"/>
      <c r="D81" s="145" t="s">
        <v>111</v>
      </c>
      <c r="E81" s="28"/>
      <c r="F81" s="146" t="s">
        <v>112</v>
      </c>
      <c r="G81" s="28"/>
      <c r="H81" s="28"/>
      <c r="I81" s="92"/>
      <c r="J81" s="28"/>
      <c r="K81" s="28"/>
      <c r="L81" s="31"/>
      <c r="M81" s="147"/>
      <c r="N81" s="53"/>
      <c r="O81" s="53"/>
      <c r="P81" s="53"/>
      <c r="Q81" s="53"/>
      <c r="R81" s="53"/>
      <c r="S81" s="53"/>
      <c r="T81" s="54"/>
      <c r="AT81" s="10" t="s">
        <v>111</v>
      </c>
      <c r="AU81" s="10" t="s">
        <v>72</v>
      </c>
    </row>
    <row r="82" spans="2:65" s="1" customFormat="1" ht="29.25">
      <c r="B82" s="27"/>
      <c r="C82" s="28"/>
      <c r="D82" s="145" t="s">
        <v>113</v>
      </c>
      <c r="E82" s="28"/>
      <c r="F82" s="148" t="s">
        <v>114</v>
      </c>
      <c r="G82" s="28"/>
      <c r="H82" s="28"/>
      <c r="I82" s="92"/>
      <c r="J82" s="28"/>
      <c r="K82" s="28"/>
      <c r="L82" s="31"/>
      <c r="M82" s="147"/>
      <c r="N82" s="53"/>
      <c r="O82" s="53"/>
      <c r="P82" s="53"/>
      <c r="Q82" s="53"/>
      <c r="R82" s="53"/>
      <c r="S82" s="53"/>
      <c r="T82" s="54"/>
      <c r="AT82" s="10" t="s">
        <v>113</v>
      </c>
      <c r="AU82" s="10" t="s">
        <v>72</v>
      </c>
    </row>
    <row r="83" spans="2:65" s="1" customFormat="1" ht="22.5" customHeight="1">
      <c r="B83" s="27"/>
      <c r="C83" s="133" t="s">
        <v>82</v>
      </c>
      <c r="D83" s="133" t="s">
        <v>103</v>
      </c>
      <c r="E83" s="134" t="s">
        <v>115</v>
      </c>
      <c r="F83" s="135" t="s">
        <v>116</v>
      </c>
      <c r="G83" s="136" t="s">
        <v>106</v>
      </c>
      <c r="H83" s="137">
        <v>1</v>
      </c>
      <c r="I83" s="138"/>
      <c r="J83" s="139">
        <f>ROUND(I83*H83,2)</f>
        <v>0</v>
      </c>
      <c r="K83" s="135" t="s">
        <v>107</v>
      </c>
      <c r="L83" s="31"/>
      <c r="M83" s="140" t="s">
        <v>19</v>
      </c>
      <c r="N83" s="141" t="s">
        <v>43</v>
      </c>
      <c r="O83" s="53"/>
      <c r="P83" s="142">
        <f>O83*H83</f>
        <v>0</v>
      </c>
      <c r="Q83" s="142">
        <v>0</v>
      </c>
      <c r="R83" s="142">
        <f>Q83*H83</f>
        <v>0</v>
      </c>
      <c r="S83" s="142">
        <v>0</v>
      </c>
      <c r="T83" s="143">
        <f>S83*H83</f>
        <v>0</v>
      </c>
      <c r="AR83" s="10" t="s">
        <v>108</v>
      </c>
      <c r="AT83" s="10" t="s">
        <v>103</v>
      </c>
      <c r="AU83" s="10" t="s">
        <v>72</v>
      </c>
      <c r="AY83" s="10" t="s">
        <v>109</v>
      </c>
      <c r="BE83" s="144">
        <f>IF(N83="základní",J83,0)</f>
        <v>0</v>
      </c>
      <c r="BF83" s="144">
        <f>IF(N83="snížená",J83,0)</f>
        <v>0</v>
      </c>
      <c r="BG83" s="144">
        <f>IF(N83="zákl. přenesená",J83,0)</f>
        <v>0</v>
      </c>
      <c r="BH83" s="144">
        <f>IF(N83="sníž. přenesená",J83,0)</f>
        <v>0</v>
      </c>
      <c r="BI83" s="144">
        <f>IF(N83="nulová",J83,0)</f>
        <v>0</v>
      </c>
      <c r="BJ83" s="10" t="s">
        <v>80</v>
      </c>
      <c r="BK83" s="144">
        <f>ROUND(I83*H83,2)</f>
        <v>0</v>
      </c>
      <c r="BL83" s="10" t="s">
        <v>108</v>
      </c>
      <c r="BM83" s="10" t="s">
        <v>117</v>
      </c>
    </row>
    <row r="84" spans="2:65" s="1" customFormat="1" ht="29.25">
      <c r="B84" s="27"/>
      <c r="C84" s="28"/>
      <c r="D84" s="145" t="s">
        <v>111</v>
      </c>
      <c r="E84" s="28"/>
      <c r="F84" s="146" t="s">
        <v>118</v>
      </c>
      <c r="G84" s="28"/>
      <c r="H84" s="28"/>
      <c r="I84" s="92"/>
      <c r="J84" s="28"/>
      <c r="K84" s="28"/>
      <c r="L84" s="31"/>
      <c r="M84" s="147"/>
      <c r="N84" s="53"/>
      <c r="O84" s="53"/>
      <c r="P84" s="53"/>
      <c r="Q84" s="53"/>
      <c r="R84" s="53"/>
      <c r="S84" s="53"/>
      <c r="T84" s="54"/>
      <c r="AT84" s="10" t="s">
        <v>111</v>
      </c>
      <c r="AU84" s="10" t="s">
        <v>72</v>
      </c>
    </row>
    <row r="85" spans="2:65" s="1" customFormat="1" ht="29.25">
      <c r="B85" s="27"/>
      <c r="C85" s="28"/>
      <c r="D85" s="145" t="s">
        <v>113</v>
      </c>
      <c r="E85" s="28"/>
      <c r="F85" s="148" t="s">
        <v>114</v>
      </c>
      <c r="G85" s="28"/>
      <c r="H85" s="28"/>
      <c r="I85" s="92"/>
      <c r="J85" s="28"/>
      <c r="K85" s="28"/>
      <c r="L85" s="31"/>
      <c r="M85" s="147"/>
      <c r="N85" s="53"/>
      <c r="O85" s="53"/>
      <c r="P85" s="53"/>
      <c r="Q85" s="53"/>
      <c r="R85" s="53"/>
      <c r="S85" s="53"/>
      <c r="T85" s="54"/>
      <c r="AT85" s="10" t="s">
        <v>113</v>
      </c>
      <c r="AU85" s="10" t="s">
        <v>72</v>
      </c>
    </row>
    <row r="86" spans="2:65" s="1" customFormat="1" ht="22.5" customHeight="1">
      <c r="B86" s="27"/>
      <c r="C86" s="133" t="s">
        <v>119</v>
      </c>
      <c r="D86" s="133" t="s">
        <v>103</v>
      </c>
      <c r="E86" s="134" t="s">
        <v>120</v>
      </c>
      <c r="F86" s="135" t="s">
        <v>121</v>
      </c>
      <c r="G86" s="136" t="s">
        <v>122</v>
      </c>
      <c r="H86" s="137">
        <v>1</v>
      </c>
      <c r="I86" s="138"/>
      <c r="J86" s="139">
        <f>ROUND(I86*H86,2)</f>
        <v>0</v>
      </c>
      <c r="K86" s="135" t="s">
        <v>107</v>
      </c>
      <c r="L86" s="31"/>
      <c r="M86" s="140" t="s">
        <v>19</v>
      </c>
      <c r="N86" s="141" t="s">
        <v>43</v>
      </c>
      <c r="O86" s="53"/>
      <c r="P86" s="142">
        <f>O86*H86</f>
        <v>0</v>
      </c>
      <c r="Q86" s="142">
        <v>0</v>
      </c>
      <c r="R86" s="142">
        <f>Q86*H86</f>
        <v>0</v>
      </c>
      <c r="S86" s="142">
        <v>0</v>
      </c>
      <c r="T86" s="143">
        <f>S86*H86</f>
        <v>0</v>
      </c>
      <c r="AR86" s="10" t="s">
        <v>108</v>
      </c>
      <c r="AT86" s="10" t="s">
        <v>103</v>
      </c>
      <c r="AU86" s="10" t="s">
        <v>72</v>
      </c>
      <c r="AY86" s="10" t="s">
        <v>109</v>
      </c>
      <c r="BE86" s="144">
        <f>IF(N86="základní",J86,0)</f>
        <v>0</v>
      </c>
      <c r="BF86" s="144">
        <f>IF(N86="snížená",J86,0)</f>
        <v>0</v>
      </c>
      <c r="BG86" s="144">
        <f>IF(N86="zákl. přenesená",J86,0)</f>
        <v>0</v>
      </c>
      <c r="BH86" s="144">
        <f>IF(N86="sníž. přenesená",J86,0)</f>
        <v>0</v>
      </c>
      <c r="BI86" s="144">
        <f>IF(N86="nulová",J86,0)</f>
        <v>0</v>
      </c>
      <c r="BJ86" s="10" t="s">
        <v>80</v>
      </c>
      <c r="BK86" s="144">
        <f>ROUND(I86*H86,2)</f>
        <v>0</v>
      </c>
      <c r="BL86" s="10" t="s">
        <v>108</v>
      </c>
      <c r="BM86" s="10" t="s">
        <v>123</v>
      </c>
    </row>
    <row r="87" spans="2:65" s="1" customFormat="1" ht="29.25">
      <c r="B87" s="27"/>
      <c r="C87" s="28"/>
      <c r="D87" s="145" t="s">
        <v>111</v>
      </c>
      <c r="E87" s="28"/>
      <c r="F87" s="146" t="s">
        <v>124</v>
      </c>
      <c r="G87" s="28"/>
      <c r="H87" s="28"/>
      <c r="I87" s="92"/>
      <c r="J87" s="28"/>
      <c r="K87" s="28"/>
      <c r="L87" s="31"/>
      <c r="M87" s="147"/>
      <c r="N87" s="53"/>
      <c r="O87" s="53"/>
      <c r="P87" s="53"/>
      <c r="Q87" s="53"/>
      <c r="R87" s="53"/>
      <c r="S87" s="53"/>
      <c r="T87" s="54"/>
      <c r="AT87" s="10" t="s">
        <v>111</v>
      </c>
      <c r="AU87" s="10" t="s">
        <v>72</v>
      </c>
    </row>
    <row r="88" spans="2:65" s="1" customFormat="1" ht="29.25">
      <c r="B88" s="27"/>
      <c r="C88" s="28"/>
      <c r="D88" s="145" t="s">
        <v>113</v>
      </c>
      <c r="E88" s="28"/>
      <c r="F88" s="148" t="s">
        <v>114</v>
      </c>
      <c r="G88" s="28"/>
      <c r="H88" s="28"/>
      <c r="I88" s="92"/>
      <c r="J88" s="28"/>
      <c r="K88" s="28"/>
      <c r="L88" s="31"/>
      <c r="M88" s="147"/>
      <c r="N88" s="53"/>
      <c r="O88" s="53"/>
      <c r="P88" s="53"/>
      <c r="Q88" s="53"/>
      <c r="R88" s="53"/>
      <c r="S88" s="53"/>
      <c r="T88" s="54"/>
      <c r="AT88" s="10" t="s">
        <v>113</v>
      </c>
      <c r="AU88" s="10" t="s">
        <v>72</v>
      </c>
    </row>
    <row r="89" spans="2:65" s="1" customFormat="1" ht="22.5" customHeight="1">
      <c r="B89" s="27"/>
      <c r="C89" s="133" t="s">
        <v>108</v>
      </c>
      <c r="D89" s="133" t="s">
        <v>103</v>
      </c>
      <c r="E89" s="134" t="s">
        <v>125</v>
      </c>
      <c r="F89" s="135" t="s">
        <v>126</v>
      </c>
      <c r="G89" s="136" t="s">
        <v>122</v>
      </c>
      <c r="H89" s="137">
        <v>1</v>
      </c>
      <c r="I89" s="138"/>
      <c r="J89" s="139">
        <f>ROUND(I89*H89,2)</f>
        <v>0</v>
      </c>
      <c r="K89" s="135" t="s">
        <v>107</v>
      </c>
      <c r="L89" s="31"/>
      <c r="M89" s="140" t="s">
        <v>19</v>
      </c>
      <c r="N89" s="141" t="s">
        <v>43</v>
      </c>
      <c r="O89" s="53"/>
      <c r="P89" s="142">
        <f>O89*H89</f>
        <v>0</v>
      </c>
      <c r="Q89" s="142">
        <v>0</v>
      </c>
      <c r="R89" s="142">
        <f>Q89*H89</f>
        <v>0</v>
      </c>
      <c r="S89" s="142">
        <v>0</v>
      </c>
      <c r="T89" s="143">
        <f>S89*H89</f>
        <v>0</v>
      </c>
      <c r="AR89" s="10" t="s">
        <v>108</v>
      </c>
      <c r="AT89" s="10" t="s">
        <v>103</v>
      </c>
      <c r="AU89" s="10" t="s">
        <v>72</v>
      </c>
      <c r="AY89" s="10" t="s">
        <v>109</v>
      </c>
      <c r="BE89" s="144">
        <f>IF(N89="základní",J89,0)</f>
        <v>0</v>
      </c>
      <c r="BF89" s="144">
        <f>IF(N89="snížená",J89,0)</f>
        <v>0</v>
      </c>
      <c r="BG89" s="144">
        <f>IF(N89="zákl. přenesená",J89,0)</f>
        <v>0</v>
      </c>
      <c r="BH89" s="144">
        <f>IF(N89="sníž. přenesená",J89,0)</f>
        <v>0</v>
      </c>
      <c r="BI89" s="144">
        <f>IF(N89="nulová",J89,0)</f>
        <v>0</v>
      </c>
      <c r="BJ89" s="10" t="s">
        <v>80</v>
      </c>
      <c r="BK89" s="144">
        <f>ROUND(I89*H89,2)</f>
        <v>0</v>
      </c>
      <c r="BL89" s="10" t="s">
        <v>108</v>
      </c>
      <c r="BM89" s="10" t="s">
        <v>127</v>
      </c>
    </row>
    <row r="90" spans="2:65" s="1" customFormat="1" ht="29.25">
      <c r="B90" s="27"/>
      <c r="C90" s="28"/>
      <c r="D90" s="145" t="s">
        <v>111</v>
      </c>
      <c r="E90" s="28"/>
      <c r="F90" s="146" t="s">
        <v>128</v>
      </c>
      <c r="G90" s="28"/>
      <c r="H90" s="28"/>
      <c r="I90" s="92"/>
      <c r="J90" s="28"/>
      <c r="K90" s="28"/>
      <c r="L90" s="31"/>
      <c r="M90" s="147"/>
      <c r="N90" s="53"/>
      <c r="O90" s="53"/>
      <c r="P90" s="53"/>
      <c r="Q90" s="53"/>
      <c r="R90" s="53"/>
      <c r="S90" s="53"/>
      <c r="T90" s="54"/>
      <c r="AT90" s="10" t="s">
        <v>111</v>
      </c>
      <c r="AU90" s="10" t="s">
        <v>72</v>
      </c>
    </row>
    <row r="91" spans="2:65" s="1" customFormat="1" ht="29.25">
      <c r="B91" s="27"/>
      <c r="C91" s="28"/>
      <c r="D91" s="145" t="s">
        <v>113</v>
      </c>
      <c r="E91" s="28"/>
      <c r="F91" s="148" t="s">
        <v>114</v>
      </c>
      <c r="G91" s="28"/>
      <c r="H91" s="28"/>
      <c r="I91" s="92"/>
      <c r="J91" s="28"/>
      <c r="K91" s="28"/>
      <c r="L91" s="31"/>
      <c r="M91" s="147"/>
      <c r="N91" s="53"/>
      <c r="O91" s="53"/>
      <c r="P91" s="53"/>
      <c r="Q91" s="53"/>
      <c r="R91" s="53"/>
      <c r="S91" s="53"/>
      <c r="T91" s="54"/>
      <c r="AT91" s="10" t="s">
        <v>113</v>
      </c>
      <c r="AU91" s="10" t="s">
        <v>72</v>
      </c>
    </row>
    <row r="92" spans="2:65" s="1" customFormat="1" ht="22.5" customHeight="1">
      <c r="B92" s="27"/>
      <c r="C92" s="133" t="s">
        <v>129</v>
      </c>
      <c r="D92" s="133" t="s">
        <v>103</v>
      </c>
      <c r="E92" s="134" t="s">
        <v>130</v>
      </c>
      <c r="F92" s="135" t="s">
        <v>131</v>
      </c>
      <c r="G92" s="136" t="s">
        <v>132</v>
      </c>
      <c r="H92" s="137">
        <v>1</v>
      </c>
      <c r="I92" s="138"/>
      <c r="J92" s="139">
        <f>ROUND(I92*H92,2)</f>
        <v>0</v>
      </c>
      <c r="K92" s="135" t="s">
        <v>107</v>
      </c>
      <c r="L92" s="31"/>
      <c r="M92" s="140" t="s">
        <v>19</v>
      </c>
      <c r="N92" s="141" t="s">
        <v>43</v>
      </c>
      <c r="O92" s="53"/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0" t="s">
        <v>108</v>
      </c>
      <c r="AT92" s="10" t="s">
        <v>103</v>
      </c>
      <c r="AU92" s="10" t="s">
        <v>72</v>
      </c>
      <c r="AY92" s="10" t="s">
        <v>109</v>
      </c>
      <c r="BE92" s="144">
        <f>IF(N92="základní",J92,0)</f>
        <v>0</v>
      </c>
      <c r="BF92" s="144">
        <f>IF(N92="snížená",J92,0)</f>
        <v>0</v>
      </c>
      <c r="BG92" s="144">
        <f>IF(N92="zákl. přenesená",J92,0)</f>
        <v>0</v>
      </c>
      <c r="BH92" s="144">
        <f>IF(N92="sníž. přenesená",J92,0)</f>
        <v>0</v>
      </c>
      <c r="BI92" s="144">
        <f>IF(N92="nulová",J92,0)</f>
        <v>0</v>
      </c>
      <c r="BJ92" s="10" t="s">
        <v>80</v>
      </c>
      <c r="BK92" s="144">
        <f>ROUND(I92*H92,2)</f>
        <v>0</v>
      </c>
      <c r="BL92" s="10" t="s">
        <v>108</v>
      </c>
      <c r="BM92" s="10" t="s">
        <v>133</v>
      </c>
    </row>
    <row r="93" spans="2:65" s="1" customFormat="1" ht="19.5">
      <c r="B93" s="27"/>
      <c r="C93" s="28"/>
      <c r="D93" s="145" t="s">
        <v>111</v>
      </c>
      <c r="E93" s="28"/>
      <c r="F93" s="146" t="s">
        <v>134</v>
      </c>
      <c r="G93" s="28"/>
      <c r="H93" s="28"/>
      <c r="I93" s="92"/>
      <c r="J93" s="28"/>
      <c r="K93" s="28"/>
      <c r="L93" s="31"/>
      <c r="M93" s="147"/>
      <c r="N93" s="53"/>
      <c r="O93" s="53"/>
      <c r="P93" s="53"/>
      <c r="Q93" s="53"/>
      <c r="R93" s="53"/>
      <c r="S93" s="53"/>
      <c r="T93" s="54"/>
      <c r="AT93" s="10" t="s">
        <v>111</v>
      </c>
      <c r="AU93" s="10" t="s">
        <v>72</v>
      </c>
    </row>
    <row r="94" spans="2:65" s="1" customFormat="1" ht="39">
      <c r="B94" s="27"/>
      <c r="C94" s="28"/>
      <c r="D94" s="145" t="s">
        <v>113</v>
      </c>
      <c r="E94" s="28"/>
      <c r="F94" s="148" t="s">
        <v>135</v>
      </c>
      <c r="G94" s="28"/>
      <c r="H94" s="28"/>
      <c r="I94" s="92"/>
      <c r="J94" s="28"/>
      <c r="K94" s="28"/>
      <c r="L94" s="31"/>
      <c r="M94" s="147"/>
      <c r="N94" s="53"/>
      <c r="O94" s="53"/>
      <c r="P94" s="53"/>
      <c r="Q94" s="53"/>
      <c r="R94" s="53"/>
      <c r="S94" s="53"/>
      <c r="T94" s="54"/>
      <c r="AT94" s="10" t="s">
        <v>113</v>
      </c>
      <c r="AU94" s="10" t="s">
        <v>72</v>
      </c>
    </row>
    <row r="95" spans="2:65" s="1" customFormat="1" ht="22.5" customHeight="1">
      <c r="B95" s="27"/>
      <c r="C95" s="133" t="s">
        <v>136</v>
      </c>
      <c r="D95" s="133" t="s">
        <v>103</v>
      </c>
      <c r="E95" s="134" t="s">
        <v>137</v>
      </c>
      <c r="F95" s="135" t="s">
        <v>138</v>
      </c>
      <c r="G95" s="136" t="s">
        <v>132</v>
      </c>
      <c r="H95" s="137">
        <v>1</v>
      </c>
      <c r="I95" s="138"/>
      <c r="J95" s="139">
        <f>ROUND(I95*H95,2)</f>
        <v>0</v>
      </c>
      <c r="K95" s="135" t="s">
        <v>107</v>
      </c>
      <c r="L95" s="31"/>
      <c r="M95" s="140" t="s">
        <v>19</v>
      </c>
      <c r="N95" s="141" t="s">
        <v>43</v>
      </c>
      <c r="O95" s="53"/>
      <c r="P95" s="142">
        <f>O95*H95</f>
        <v>0</v>
      </c>
      <c r="Q95" s="142">
        <v>0</v>
      </c>
      <c r="R95" s="142">
        <f>Q95*H95</f>
        <v>0</v>
      </c>
      <c r="S95" s="142">
        <v>0</v>
      </c>
      <c r="T95" s="143">
        <f>S95*H95</f>
        <v>0</v>
      </c>
      <c r="AR95" s="10" t="s">
        <v>108</v>
      </c>
      <c r="AT95" s="10" t="s">
        <v>103</v>
      </c>
      <c r="AU95" s="10" t="s">
        <v>72</v>
      </c>
      <c r="AY95" s="10" t="s">
        <v>109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0" t="s">
        <v>80</v>
      </c>
      <c r="BK95" s="144">
        <f>ROUND(I95*H95,2)</f>
        <v>0</v>
      </c>
      <c r="BL95" s="10" t="s">
        <v>108</v>
      </c>
      <c r="BM95" s="10" t="s">
        <v>139</v>
      </c>
    </row>
    <row r="96" spans="2:65" s="1" customFormat="1" ht="29.25">
      <c r="B96" s="27"/>
      <c r="C96" s="28"/>
      <c r="D96" s="145" t="s">
        <v>111</v>
      </c>
      <c r="E96" s="28"/>
      <c r="F96" s="146" t="s">
        <v>140</v>
      </c>
      <c r="G96" s="28"/>
      <c r="H96" s="28"/>
      <c r="I96" s="92"/>
      <c r="J96" s="28"/>
      <c r="K96" s="28"/>
      <c r="L96" s="31"/>
      <c r="M96" s="147"/>
      <c r="N96" s="53"/>
      <c r="O96" s="53"/>
      <c r="P96" s="53"/>
      <c r="Q96" s="53"/>
      <c r="R96" s="53"/>
      <c r="S96" s="53"/>
      <c r="T96" s="54"/>
      <c r="AT96" s="10" t="s">
        <v>111</v>
      </c>
      <c r="AU96" s="10" t="s">
        <v>72</v>
      </c>
    </row>
    <row r="97" spans="2:65" s="1" customFormat="1" ht="39">
      <c r="B97" s="27"/>
      <c r="C97" s="28"/>
      <c r="D97" s="145" t="s">
        <v>113</v>
      </c>
      <c r="E97" s="28"/>
      <c r="F97" s="148" t="s">
        <v>135</v>
      </c>
      <c r="G97" s="28"/>
      <c r="H97" s="28"/>
      <c r="I97" s="92"/>
      <c r="J97" s="28"/>
      <c r="K97" s="28"/>
      <c r="L97" s="31"/>
      <c r="M97" s="147"/>
      <c r="N97" s="53"/>
      <c r="O97" s="53"/>
      <c r="P97" s="53"/>
      <c r="Q97" s="53"/>
      <c r="R97" s="53"/>
      <c r="S97" s="53"/>
      <c r="T97" s="54"/>
      <c r="AT97" s="10" t="s">
        <v>113</v>
      </c>
      <c r="AU97" s="10" t="s">
        <v>72</v>
      </c>
    </row>
    <row r="98" spans="2:65" s="1" customFormat="1" ht="22.5" customHeight="1">
      <c r="B98" s="27"/>
      <c r="C98" s="133" t="s">
        <v>141</v>
      </c>
      <c r="D98" s="133" t="s">
        <v>103</v>
      </c>
      <c r="E98" s="134" t="s">
        <v>142</v>
      </c>
      <c r="F98" s="135" t="s">
        <v>143</v>
      </c>
      <c r="G98" s="136" t="s">
        <v>122</v>
      </c>
      <c r="H98" s="137">
        <v>1</v>
      </c>
      <c r="I98" s="138"/>
      <c r="J98" s="139">
        <f>ROUND(I98*H98,2)</f>
        <v>0</v>
      </c>
      <c r="K98" s="135" t="s">
        <v>107</v>
      </c>
      <c r="L98" s="31"/>
      <c r="M98" s="140" t="s">
        <v>19</v>
      </c>
      <c r="N98" s="141" t="s">
        <v>43</v>
      </c>
      <c r="O98" s="53"/>
      <c r="P98" s="142">
        <f>O98*H98</f>
        <v>0</v>
      </c>
      <c r="Q98" s="142">
        <v>0</v>
      </c>
      <c r="R98" s="142">
        <f>Q98*H98</f>
        <v>0</v>
      </c>
      <c r="S98" s="142">
        <v>0</v>
      </c>
      <c r="T98" s="143">
        <f>S98*H98</f>
        <v>0</v>
      </c>
      <c r="AR98" s="10" t="s">
        <v>108</v>
      </c>
      <c r="AT98" s="10" t="s">
        <v>103</v>
      </c>
      <c r="AU98" s="10" t="s">
        <v>72</v>
      </c>
      <c r="AY98" s="10" t="s">
        <v>109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0" t="s">
        <v>80</v>
      </c>
      <c r="BK98" s="144">
        <f>ROUND(I98*H98,2)</f>
        <v>0</v>
      </c>
      <c r="BL98" s="10" t="s">
        <v>108</v>
      </c>
      <c r="BM98" s="10" t="s">
        <v>144</v>
      </c>
    </row>
    <row r="99" spans="2:65" s="1" customFormat="1" ht="19.5">
      <c r="B99" s="27"/>
      <c r="C99" s="28"/>
      <c r="D99" s="145" t="s">
        <v>111</v>
      </c>
      <c r="E99" s="28"/>
      <c r="F99" s="146" t="s">
        <v>145</v>
      </c>
      <c r="G99" s="28"/>
      <c r="H99" s="28"/>
      <c r="I99" s="92"/>
      <c r="J99" s="28"/>
      <c r="K99" s="28"/>
      <c r="L99" s="31"/>
      <c r="M99" s="147"/>
      <c r="N99" s="53"/>
      <c r="O99" s="53"/>
      <c r="P99" s="53"/>
      <c r="Q99" s="53"/>
      <c r="R99" s="53"/>
      <c r="S99" s="53"/>
      <c r="T99" s="54"/>
      <c r="AT99" s="10" t="s">
        <v>111</v>
      </c>
      <c r="AU99" s="10" t="s">
        <v>72</v>
      </c>
    </row>
    <row r="100" spans="2:65" s="1" customFormat="1" ht="29.25">
      <c r="B100" s="27"/>
      <c r="C100" s="28"/>
      <c r="D100" s="145" t="s">
        <v>113</v>
      </c>
      <c r="E100" s="28"/>
      <c r="F100" s="148" t="s">
        <v>146</v>
      </c>
      <c r="G100" s="28"/>
      <c r="H100" s="28"/>
      <c r="I100" s="92"/>
      <c r="J100" s="28"/>
      <c r="K100" s="28"/>
      <c r="L100" s="31"/>
      <c r="M100" s="147"/>
      <c r="N100" s="53"/>
      <c r="O100" s="53"/>
      <c r="P100" s="53"/>
      <c r="Q100" s="53"/>
      <c r="R100" s="53"/>
      <c r="S100" s="53"/>
      <c r="T100" s="54"/>
      <c r="AT100" s="10" t="s">
        <v>113</v>
      </c>
      <c r="AU100" s="10" t="s">
        <v>72</v>
      </c>
    </row>
    <row r="101" spans="2:65" s="1" customFormat="1" ht="22.5" customHeight="1">
      <c r="B101" s="27"/>
      <c r="C101" s="133" t="s">
        <v>147</v>
      </c>
      <c r="D101" s="133" t="s">
        <v>103</v>
      </c>
      <c r="E101" s="134" t="s">
        <v>148</v>
      </c>
      <c r="F101" s="135" t="s">
        <v>149</v>
      </c>
      <c r="G101" s="136" t="s">
        <v>106</v>
      </c>
      <c r="H101" s="137">
        <v>1</v>
      </c>
      <c r="I101" s="138"/>
      <c r="J101" s="139">
        <f>ROUND(I101*H101,2)</f>
        <v>0</v>
      </c>
      <c r="K101" s="135" t="s">
        <v>107</v>
      </c>
      <c r="L101" s="31"/>
      <c r="M101" s="140" t="s">
        <v>19</v>
      </c>
      <c r="N101" s="141" t="s">
        <v>43</v>
      </c>
      <c r="O101" s="53"/>
      <c r="P101" s="142">
        <f>O101*H101</f>
        <v>0</v>
      </c>
      <c r="Q101" s="142">
        <v>0</v>
      </c>
      <c r="R101" s="142">
        <f>Q101*H101</f>
        <v>0</v>
      </c>
      <c r="S101" s="142">
        <v>0</v>
      </c>
      <c r="T101" s="143">
        <f>S101*H101</f>
        <v>0</v>
      </c>
      <c r="AR101" s="10" t="s">
        <v>108</v>
      </c>
      <c r="AT101" s="10" t="s">
        <v>103</v>
      </c>
      <c r="AU101" s="10" t="s">
        <v>72</v>
      </c>
      <c r="AY101" s="10" t="s">
        <v>109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0" t="s">
        <v>80</v>
      </c>
      <c r="BK101" s="144">
        <f>ROUND(I101*H101,2)</f>
        <v>0</v>
      </c>
      <c r="BL101" s="10" t="s">
        <v>108</v>
      </c>
      <c r="BM101" s="10" t="s">
        <v>150</v>
      </c>
    </row>
    <row r="102" spans="2:65" s="1" customFormat="1" ht="29.25">
      <c r="B102" s="27"/>
      <c r="C102" s="28"/>
      <c r="D102" s="145" t="s">
        <v>111</v>
      </c>
      <c r="E102" s="28"/>
      <c r="F102" s="146" t="s">
        <v>151</v>
      </c>
      <c r="G102" s="28"/>
      <c r="H102" s="28"/>
      <c r="I102" s="92"/>
      <c r="J102" s="28"/>
      <c r="K102" s="28"/>
      <c r="L102" s="31"/>
      <c r="M102" s="147"/>
      <c r="N102" s="53"/>
      <c r="O102" s="53"/>
      <c r="P102" s="53"/>
      <c r="Q102" s="53"/>
      <c r="R102" s="53"/>
      <c r="S102" s="53"/>
      <c r="T102" s="54"/>
      <c r="AT102" s="10" t="s">
        <v>111</v>
      </c>
      <c r="AU102" s="10" t="s">
        <v>72</v>
      </c>
    </row>
    <row r="103" spans="2:65" s="1" customFormat="1" ht="29.25">
      <c r="B103" s="27"/>
      <c r="C103" s="28"/>
      <c r="D103" s="145" t="s">
        <v>113</v>
      </c>
      <c r="E103" s="28"/>
      <c r="F103" s="148" t="s">
        <v>152</v>
      </c>
      <c r="G103" s="28"/>
      <c r="H103" s="28"/>
      <c r="I103" s="92"/>
      <c r="J103" s="28"/>
      <c r="K103" s="28"/>
      <c r="L103" s="31"/>
      <c r="M103" s="147"/>
      <c r="N103" s="53"/>
      <c r="O103" s="53"/>
      <c r="P103" s="53"/>
      <c r="Q103" s="53"/>
      <c r="R103" s="53"/>
      <c r="S103" s="53"/>
      <c r="T103" s="54"/>
      <c r="AT103" s="10" t="s">
        <v>113</v>
      </c>
      <c r="AU103" s="10" t="s">
        <v>72</v>
      </c>
    </row>
    <row r="104" spans="2:65" s="1" customFormat="1" ht="22.5" customHeight="1">
      <c r="B104" s="27"/>
      <c r="C104" s="133" t="s">
        <v>153</v>
      </c>
      <c r="D104" s="133" t="s">
        <v>103</v>
      </c>
      <c r="E104" s="134" t="s">
        <v>154</v>
      </c>
      <c r="F104" s="135" t="s">
        <v>155</v>
      </c>
      <c r="G104" s="136" t="s">
        <v>106</v>
      </c>
      <c r="H104" s="137">
        <v>1</v>
      </c>
      <c r="I104" s="138"/>
      <c r="J104" s="139">
        <f>ROUND(I104*H104,2)</f>
        <v>0</v>
      </c>
      <c r="K104" s="135" t="s">
        <v>107</v>
      </c>
      <c r="L104" s="31"/>
      <c r="M104" s="140" t="s">
        <v>19</v>
      </c>
      <c r="N104" s="141" t="s">
        <v>43</v>
      </c>
      <c r="O104" s="53"/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0" t="s">
        <v>108</v>
      </c>
      <c r="AT104" s="10" t="s">
        <v>103</v>
      </c>
      <c r="AU104" s="10" t="s">
        <v>72</v>
      </c>
      <c r="AY104" s="10" t="s">
        <v>109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0" t="s">
        <v>80</v>
      </c>
      <c r="BK104" s="144">
        <f>ROUND(I104*H104,2)</f>
        <v>0</v>
      </c>
      <c r="BL104" s="10" t="s">
        <v>108</v>
      </c>
      <c r="BM104" s="10" t="s">
        <v>156</v>
      </c>
    </row>
    <row r="105" spans="2:65" s="1" customFormat="1" ht="19.5">
      <c r="B105" s="27"/>
      <c r="C105" s="28"/>
      <c r="D105" s="145" t="s">
        <v>111</v>
      </c>
      <c r="E105" s="28"/>
      <c r="F105" s="146" t="s">
        <v>157</v>
      </c>
      <c r="G105" s="28"/>
      <c r="H105" s="28"/>
      <c r="I105" s="92"/>
      <c r="J105" s="28"/>
      <c r="K105" s="28"/>
      <c r="L105" s="31"/>
      <c r="M105" s="147"/>
      <c r="N105" s="53"/>
      <c r="O105" s="53"/>
      <c r="P105" s="53"/>
      <c r="Q105" s="53"/>
      <c r="R105" s="53"/>
      <c r="S105" s="53"/>
      <c r="T105" s="54"/>
      <c r="AT105" s="10" t="s">
        <v>111</v>
      </c>
      <c r="AU105" s="10" t="s">
        <v>72</v>
      </c>
    </row>
    <row r="106" spans="2:65" s="1" customFormat="1" ht="29.25">
      <c r="B106" s="27"/>
      <c r="C106" s="28"/>
      <c r="D106" s="145" t="s">
        <v>113</v>
      </c>
      <c r="E106" s="28"/>
      <c r="F106" s="148" t="s">
        <v>152</v>
      </c>
      <c r="G106" s="28"/>
      <c r="H106" s="28"/>
      <c r="I106" s="92"/>
      <c r="J106" s="28"/>
      <c r="K106" s="28"/>
      <c r="L106" s="31"/>
      <c r="M106" s="147"/>
      <c r="N106" s="53"/>
      <c r="O106" s="53"/>
      <c r="P106" s="53"/>
      <c r="Q106" s="53"/>
      <c r="R106" s="53"/>
      <c r="S106" s="53"/>
      <c r="T106" s="54"/>
      <c r="AT106" s="10" t="s">
        <v>113</v>
      </c>
      <c r="AU106" s="10" t="s">
        <v>72</v>
      </c>
    </row>
    <row r="107" spans="2:65" s="1" customFormat="1" ht="22.5" customHeight="1">
      <c r="B107" s="27"/>
      <c r="C107" s="133" t="s">
        <v>158</v>
      </c>
      <c r="D107" s="133" t="s">
        <v>103</v>
      </c>
      <c r="E107" s="134" t="s">
        <v>159</v>
      </c>
      <c r="F107" s="135" t="s">
        <v>160</v>
      </c>
      <c r="G107" s="136" t="s">
        <v>106</v>
      </c>
      <c r="H107" s="137">
        <v>1</v>
      </c>
      <c r="I107" s="138"/>
      <c r="J107" s="139">
        <f>ROUND(I107*H107,2)</f>
        <v>0</v>
      </c>
      <c r="K107" s="135" t="s">
        <v>107</v>
      </c>
      <c r="L107" s="31"/>
      <c r="M107" s="140" t="s">
        <v>19</v>
      </c>
      <c r="N107" s="141" t="s">
        <v>43</v>
      </c>
      <c r="O107" s="53"/>
      <c r="P107" s="142">
        <f>O107*H107</f>
        <v>0</v>
      </c>
      <c r="Q107" s="142">
        <v>0</v>
      </c>
      <c r="R107" s="142">
        <f>Q107*H107</f>
        <v>0</v>
      </c>
      <c r="S107" s="142">
        <v>0</v>
      </c>
      <c r="T107" s="143">
        <f>S107*H107</f>
        <v>0</v>
      </c>
      <c r="AR107" s="10" t="s">
        <v>108</v>
      </c>
      <c r="AT107" s="10" t="s">
        <v>103</v>
      </c>
      <c r="AU107" s="10" t="s">
        <v>72</v>
      </c>
      <c r="AY107" s="10" t="s">
        <v>109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0" t="s">
        <v>80</v>
      </c>
      <c r="BK107" s="144">
        <f>ROUND(I107*H107,2)</f>
        <v>0</v>
      </c>
      <c r="BL107" s="10" t="s">
        <v>108</v>
      </c>
      <c r="BM107" s="10" t="s">
        <v>161</v>
      </c>
    </row>
    <row r="108" spans="2:65" s="1" customFormat="1" ht="19.5">
      <c r="B108" s="27"/>
      <c r="C108" s="28"/>
      <c r="D108" s="145" t="s">
        <v>111</v>
      </c>
      <c r="E108" s="28"/>
      <c r="F108" s="146" t="s">
        <v>162</v>
      </c>
      <c r="G108" s="28"/>
      <c r="H108" s="28"/>
      <c r="I108" s="92"/>
      <c r="J108" s="28"/>
      <c r="K108" s="28"/>
      <c r="L108" s="31"/>
      <c r="M108" s="147"/>
      <c r="N108" s="53"/>
      <c r="O108" s="53"/>
      <c r="P108" s="53"/>
      <c r="Q108" s="53"/>
      <c r="R108" s="53"/>
      <c r="S108" s="53"/>
      <c r="T108" s="54"/>
      <c r="AT108" s="10" t="s">
        <v>111</v>
      </c>
      <c r="AU108" s="10" t="s">
        <v>72</v>
      </c>
    </row>
    <row r="109" spans="2:65" s="1" customFormat="1" ht="29.25">
      <c r="B109" s="27"/>
      <c r="C109" s="28"/>
      <c r="D109" s="145" t="s">
        <v>113</v>
      </c>
      <c r="E109" s="28"/>
      <c r="F109" s="148" t="s">
        <v>152</v>
      </c>
      <c r="G109" s="28"/>
      <c r="H109" s="28"/>
      <c r="I109" s="92"/>
      <c r="J109" s="28"/>
      <c r="K109" s="28"/>
      <c r="L109" s="31"/>
      <c r="M109" s="147"/>
      <c r="N109" s="53"/>
      <c r="O109" s="53"/>
      <c r="P109" s="53"/>
      <c r="Q109" s="53"/>
      <c r="R109" s="53"/>
      <c r="S109" s="53"/>
      <c r="T109" s="54"/>
      <c r="AT109" s="10" t="s">
        <v>113</v>
      </c>
      <c r="AU109" s="10" t="s">
        <v>72</v>
      </c>
    </row>
    <row r="110" spans="2:65" s="1" customFormat="1" ht="22.5" customHeight="1">
      <c r="B110" s="27"/>
      <c r="C110" s="133" t="s">
        <v>163</v>
      </c>
      <c r="D110" s="133" t="s">
        <v>103</v>
      </c>
      <c r="E110" s="134" t="s">
        <v>164</v>
      </c>
      <c r="F110" s="135" t="s">
        <v>165</v>
      </c>
      <c r="G110" s="136" t="s">
        <v>106</v>
      </c>
      <c r="H110" s="137">
        <v>1</v>
      </c>
      <c r="I110" s="138"/>
      <c r="J110" s="139">
        <f>ROUND(I110*H110,2)</f>
        <v>0</v>
      </c>
      <c r="K110" s="135" t="s">
        <v>107</v>
      </c>
      <c r="L110" s="31"/>
      <c r="M110" s="140" t="s">
        <v>19</v>
      </c>
      <c r="N110" s="141" t="s">
        <v>43</v>
      </c>
      <c r="O110" s="53"/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0" t="s">
        <v>108</v>
      </c>
      <c r="AT110" s="10" t="s">
        <v>103</v>
      </c>
      <c r="AU110" s="10" t="s">
        <v>72</v>
      </c>
      <c r="AY110" s="10" t="s">
        <v>109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0" t="s">
        <v>80</v>
      </c>
      <c r="BK110" s="144">
        <f>ROUND(I110*H110,2)</f>
        <v>0</v>
      </c>
      <c r="BL110" s="10" t="s">
        <v>108</v>
      </c>
      <c r="BM110" s="10" t="s">
        <v>166</v>
      </c>
    </row>
    <row r="111" spans="2:65" s="1" customFormat="1" ht="39">
      <c r="B111" s="27"/>
      <c r="C111" s="28"/>
      <c r="D111" s="145" t="s">
        <v>111</v>
      </c>
      <c r="E111" s="28"/>
      <c r="F111" s="146" t="s">
        <v>167</v>
      </c>
      <c r="G111" s="28"/>
      <c r="H111" s="28"/>
      <c r="I111" s="92"/>
      <c r="J111" s="28"/>
      <c r="K111" s="28"/>
      <c r="L111" s="31"/>
      <c r="M111" s="147"/>
      <c r="N111" s="53"/>
      <c r="O111" s="53"/>
      <c r="P111" s="53"/>
      <c r="Q111" s="53"/>
      <c r="R111" s="53"/>
      <c r="S111" s="53"/>
      <c r="T111" s="54"/>
      <c r="AT111" s="10" t="s">
        <v>111</v>
      </c>
      <c r="AU111" s="10" t="s">
        <v>72</v>
      </c>
    </row>
    <row r="112" spans="2:65" s="1" customFormat="1" ht="48.75">
      <c r="B112" s="27"/>
      <c r="C112" s="28"/>
      <c r="D112" s="145" t="s">
        <v>113</v>
      </c>
      <c r="E112" s="28"/>
      <c r="F112" s="148" t="s">
        <v>168</v>
      </c>
      <c r="G112" s="28"/>
      <c r="H112" s="28"/>
      <c r="I112" s="92"/>
      <c r="J112" s="28"/>
      <c r="K112" s="28"/>
      <c r="L112" s="31"/>
      <c r="M112" s="147"/>
      <c r="N112" s="53"/>
      <c r="O112" s="53"/>
      <c r="P112" s="53"/>
      <c r="Q112" s="53"/>
      <c r="R112" s="53"/>
      <c r="S112" s="53"/>
      <c r="T112" s="54"/>
      <c r="AT112" s="10" t="s">
        <v>113</v>
      </c>
      <c r="AU112" s="10" t="s">
        <v>72</v>
      </c>
    </row>
    <row r="113" spans="2:65" s="1" customFormat="1" ht="22.5" customHeight="1">
      <c r="B113" s="27"/>
      <c r="C113" s="133" t="s">
        <v>169</v>
      </c>
      <c r="D113" s="133" t="s">
        <v>103</v>
      </c>
      <c r="E113" s="134" t="s">
        <v>170</v>
      </c>
      <c r="F113" s="135" t="s">
        <v>171</v>
      </c>
      <c r="G113" s="136" t="s">
        <v>106</v>
      </c>
      <c r="H113" s="137">
        <v>1</v>
      </c>
      <c r="I113" s="138"/>
      <c r="J113" s="139">
        <f>ROUND(I113*H113,2)</f>
        <v>0</v>
      </c>
      <c r="K113" s="135" t="s">
        <v>107</v>
      </c>
      <c r="L113" s="31"/>
      <c r="M113" s="140" t="s">
        <v>19</v>
      </c>
      <c r="N113" s="141" t="s">
        <v>43</v>
      </c>
      <c r="O113" s="53"/>
      <c r="P113" s="142">
        <f>O113*H113</f>
        <v>0</v>
      </c>
      <c r="Q113" s="142">
        <v>0</v>
      </c>
      <c r="R113" s="142">
        <f>Q113*H113</f>
        <v>0</v>
      </c>
      <c r="S113" s="142">
        <v>0</v>
      </c>
      <c r="T113" s="143">
        <f>S113*H113</f>
        <v>0</v>
      </c>
      <c r="AR113" s="10" t="s">
        <v>108</v>
      </c>
      <c r="AT113" s="10" t="s">
        <v>103</v>
      </c>
      <c r="AU113" s="10" t="s">
        <v>72</v>
      </c>
      <c r="AY113" s="10" t="s">
        <v>109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0" t="s">
        <v>80</v>
      </c>
      <c r="BK113" s="144">
        <f>ROUND(I113*H113,2)</f>
        <v>0</v>
      </c>
      <c r="BL113" s="10" t="s">
        <v>108</v>
      </c>
      <c r="BM113" s="10" t="s">
        <v>172</v>
      </c>
    </row>
    <row r="114" spans="2:65" s="1" customFormat="1" ht="39">
      <c r="B114" s="27"/>
      <c r="C114" s="28"/>
      <c r="D114" s="145" t="s">
        <v>111</v>
      </c>
      <c r="E114" s="28"/>
      <c r="F114" s="146" t="s">
        <v>173</v>
      </c>
      <c r="G114" s="28"/>
      <c r="H114" s="28"/>
      <c r="I114" s="92"/>
      <c r="J114" s="28"/>
      <c r="K114" s="28"/>
      <c r="L114" s="31"/>
      <c r="M114" s="147"/>
      <c r="N114" s="53"/>
      <c r="O114" s="53"/>
      <c r="P114" s="53"/>
      <c r="Q114" s="53"/>
      <c r="R114" s="53"/>
      <c r="S114" s="53"/>
      <c r="T114" s="54"/>
      <c r="AT114" s="10" t="s">
        <v>111</v>
      </c>
      <c r="AU114" s="10" t="s">
        <v>72</v>
      </c>
    </row>
    <row r="115" spans="2:65" s="1" customFormat="1" ht="48.75">
      <c r="B115" s="27"/>
      <c r="C115" s="28"/>
      <c r="D115" s="145" t="s">
        <v>113</v>
      </c>
      <c r="E115" s="28"/>
      <c r="F115" s="148" t="s">
        <v>168</v>
      </c>
      <c r="G115" s="28"/>
      <c r="H115" s="28"/>
      <c r="I115" s="92"/>
      <c r="J115" s="28"/>
      <c r="K115" s="28"/>
      <c r="L115" s="31"/>
      <c r="M115" s="147"/>
      <c r="N115" s="53"/>
      <c r="O115" s="53"/>
      <c r="P115" s="53"/>
      <c r="Q115" s="53"/>
      <c r="R115" s="53"/>
      <c r="S115" s="53"/>
      <c r="T115" s="54"/>
      <c r="AT115" s="10" t="s">
        <v>113</v>
      </c>
      <c r="AU115" s="10" t="s">
        <v>72</v>
      </c>
    </row>
    <row r="116" spans="2:65" s="1" customFormat="1" ht="22.5" customHeight="1">
      <c r="B116" s="27"/>
      <c r="C116" s="133" t="s">
        <v>174</v>
      </c>
      <c r="D116" s="133" t="s">
        <v>103</v>
      </c>
      <c r="E116" s="134" t="s">
        <v>175</v>
      </c>
      <c r="F116" s="135" t="s">
        <v>176</v>
      </c>
      <c r="G116" s="136" t="s">
        <v>106</v>
      </c>
      <c r="H116" s="137">
        <v>1</v>
      </c>
      <c r="I116" s="138"/>
      <c r="J116" s="139">
        <f>ROUND(I116*H116,2)</f>
        <v>0</v>
      </c>
      <c r="K116" s="135" t="s">
        <v>107</v>
      </c>
      <c r="L116" s="31"/>
      <c r="M116" s="140" t="s">
        <v>19</v>
      </c>
      <c r="N116" s="141" t="s">
        <v>43</v>
      </c>
      <c r="O116" s="53"/>
      <c r="P116" s="142">
        <f>O116*H116</f>
        <v>0</v>
      </c>
      <c r="Q116" s="142">
        <v>0</v>
      </c>
      <c r="R116" s="142">
        <f>Q116*H116</f>
        <v>0</v>
      </c>
      <c r="S116" s="142">
        <v>0</v>
      </c>
      <c r="T116" s="143">
        <f>S116*H116</f>
        <v>0</v>
      </c>
      <c r="AR116" s="10" t="s">
        <v>108</v>
      </c>
      <c r="AT116" s="10" t="s">
        <v>103</v>
      </c>
      <c r="AU116" s="10" t="s">
        <v>72</v>
      </c>
      <c r="AY116" s="10" t="s">
        <v>109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0" t="s">
        <v>80</v>
      </c>
      <c r="BK116" s="144">
        <f>ROUND(I116*H116,2)</f>
        <v>0</v>
      </c>
      <c r="BL116" s="10" t="s">
        <v>108</v>
      </c>
      <c r="BM116" s="10" t="s">
        <v>177</v>
      </c>
    </row>
    <row r="117" spans="2:65" s="1" customFormat="1" ht="39">
      <c r="B117" s="27"/>
      <c r="C117" s="28"/>
      <c r="D117" s="145" t="s">
        <v>111</v>
      </c>
      <c r="E117" s="28"/>
      <c r="F117" s="146" t="s">
        <v>178</v>
      </c>
      <c r="G117" s="28"/>
      <c r="H117" s="28"/>
      <c r="I117" s="92"/>
      <c r="J117" s="28"/>
      <c r="K117" s="28"/>
      <c r="L117" s="31"/>
      <c r="M117" s="147"/>
      <c r="N117" s="53"/>
      <c r="O117" s="53"/>
      <c r="P117" s="53"/>
      <c r="Q117" s="53"/>
      <c r="R117" s="53"/>
      <c r="S117" s="53"/>
      <c r="T117" s="54"/>
      <c r="AT117" s="10" t="s">
        <v>111</v>
      </c>
      <c r="AU117" s="10" t="s">
        <v>72</v>
      </c>
    </row>
    <row r="118" spans="2:65" s="1" customFormat="1" ht="48.75">
      <c r="B118" s="27"/>
      <c r="C118" s="28"/>
      <c r="D118" s="145" t="s">
        <v>113</v>
      </c>
      <c r="E118" s="28"/>
      <c r="F118" s="148" t="s">
        <v>168</v>
      </c>
      <c r="G118" s="28"/>
      <c r="H118" s="28"/>
      <c r="I118" s="92"/>
      <c r="J118" s="28"/>
      <c r="K118" s="28"/>
      <c r="L118" s="31"/>
      <c r="M118" s="147"/>
      <c r="N118" s="53"/>
      <c r="O118" s="53"/>
      <c r="P118" s="53"/>
      <c r="Q118" s="53"/>
      <c r="R118" s="53"/>
      <c r="S118" s="53"/>
      <c r="T118" s="54"/>
      <c r="AT118" s="10" t="s">
        <v>113</v>
      </c>
      <c r="AU118" s="10" t="s">
        <v>72</v>
      </c>
    </row>
    <row r="119" spans="2:65" s="1" customFormat="1" ht="22.5" customHeight="1">
      <c r="B119" s="27"/>
      <c r="C119" s="133" t="s">
        <v>179</v>
      </c>
      <c r="D119" s="133" t="s">
        <v>103</v>
      </c>
      <c r="E119" s="134" t="s">
        <v>180</v>
      </c>
      <c r="F119" s="135" t="s">
        <v>181</v>
      </c>
      <c r="G119" s="136" t="s">
        <v>106</v>
      </c>
      <c r="H119" s="137">
        <v>1</v>
      </c>
      <c r="I119" s="138"/>
      <c r="J119" s="139">
        <f>ROUND(I119*H119,2)</f>
        <v>0</v>
      </c>
      <c r="K119" s="135" t="s">
        <v>107</v>
      </c>
      <c r="L119" s="31"/>
      <c r="M119" s="140" t="s">
        <v>19</v>
      </c>
      <c r="N119" s="141" t="s">
        <v>43</v>
      </c>
      <c r="O119" s="53"/>
      <c r="P119" s="142">
        <f>O119*H119</f>
        <v>0</v>
      </c>
      <c r="Q119" s="142">
        <v>0</v>
      </c>
      <c r="R119" s="142">
        <f>Q119*H119</f>
        <v>0</v>
      </c>
      <c r="S119" s="142">
        <v>0</v>
      </c>
      <c r="T119" s="143">
        <f>S119*H119</f>
        <v>0</v>
      </c>
      <c r="AR119" s="10" t="s">
        <v>108</v>
      </c>
      <c r="AT119" s="10" t="s">
        <v>103</v>
      </c>
      <c r="AU119" s="10" t="s">
        <v>72</v>
      </c>
      <c r="AY119" s="10" t="s">
        <v>109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0" t="s">
        <v>80</v>
      </c>
      <c r="BK119" s="144">
        <f>ROUND(I119*H119,2)</f>
        <v>0</v>
      </c>
      <c r="BL119" s="10" t="s">
        <v>108</v>
      </c>
      <c r="BM119" s="10" t="s">
        <v>182</v>
      </c>
    </row>
    <row r="120" spans="2:65" s="1" customFormat="1" ht="39">
      <c r="B120" s="27"/>
      <c r="C120" s="28"/>
      <c r="D120" s="145" t="s">
        <v>111</v>
      </c>
      <c r="E120" s="28"/>
      <c r="F120" s="146" t="s">
        <v>183</v>
      </c>
      <c r="G120" s="28"/>
      <c r="H120" s="28"/>
      <c r="I120" s="92"/>
      <c r="J120" s="28"/>
      <c r="K120" s="28"/>
      <c r="L120" s="31"/>
      <c r="M120" s="147"/>
      <c r="N120" s="53"/>
      <c r="O120" s="53"/>
      <c r="P120" s="53"/>
      <c r="Q120" s="53"/>
      <c r="R120" s="53"/>
      <c r="S120" s="53"/>
      <c r="T120" s="54"/>
      <c r="AT120" s="10" t="s">
        <v>111</v>
      </c>
      <c r="AU120" s="10" t="s">
        <v>72</v>
      </c>
    </row>
    <row r="121" spans="2:65" s="1" customFormat="1" ht="48.75">
      <c r="B121" s="27"/>
      <c r="C121" s="28"/>
      <c r="D121" s="145" t="s">
        <v>113</v>
      </c>
      <c r="E121" s="28"/>
      <c r="F121" s="148" t="s">
        <v>184</v>
      </c>
      <c r="G121" s="28"/>
      <c r="H121" s="28"/>
      <c r="I121" s="92"/>
      <c r="J121" s="28"/>
      <c r="K121" s="28"/>
      <c r="L121" s="31"/>
      <c r="M121" s="147"/>
      <c r="N121" s="53"/>
      <c r="O121" s="53"/>
      <c r="P121" s="53"/>
      <c r="Q121" s="53"/>
      <c r="R121" s="53"/>
      <c r="S121" s="53"/>
      <c r="T121" s="54"/>
      <c r="AT121" s="10" t="s">
        <v>113</v>
      </c>
      <c r="AU121" s="10" t="s">
        <v>72</v>
      </c>
    </row>
    <row r="122" spans="2:65" s="1" customFormat="1" ht="22.5" customHeight="1">
      <c r="B122" s="27"/>
      <c r="C122" s="133" t="s">
        <v>8</v>
      </c>
      <c r="D122" s="133" t="s">
        <v>103</v>
      </c>
      <c r="E122" s="134" t="s">
        <v>185</v>
      </c>
      <c r="F122" s="135" t="s">
        <v>186</v>
      </c>
      <c r="G122" s="136" t="s">
        <v>106</v>
      </c>
      <c r="H122" s="137">
        <v>1</v>
      </c>
      <c r="I122" s="138"/>
      <c r="J122" s="139">
        <f>ROUND(I122*H122,2)</f>
        <v>0</v>
      </c>
      <c r="K122" s="135" t="s">
        <v>107</v>
      </c>
      <c r="L122" s="31"/>
      <c r="M122" s="140" t="s">
        <v>19</v>
      </c>
      <c r="N122" s="141" t="s">
        <v>43</v>
      </c>
      <c r="O122" s="53"/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0" t="s">
        <v>108</v>
      </c>
      <c r="AT122" s="10" t="s">
        <v>103</v>
      </c>
      <c r="AU122" s="10" t="s">
        <v>72</v>
      </c>
      <c r="AY122" s="10" t="s">
        <v>109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0" t="s">
        <v>80</v>
      </c>
      <c r="BK122" s="144">
        <f>ROUND(I122*H122,2)</f>
        <v>0</v>
      </c>
      <c r="BL122" s="10" t="s">
        <v>108</v>
      </c>
      <c r="BM122" s="10" t="s">
        <v>187</v>
      </c>
    </row>
    <row r="123" spans="2:65" s="1" customFormat="1" ht="39">
      <c r="B123" s="27"/>
      <c r="C123" s="28"/>
      <c r="D123" s="145" t="s">
        <v>111</v>
      </c>
      <c r="E123" s="28"/>
      <c r="F123" s="146" t="s">
        <v>188</v>
      </c>
      <c r="G123" s="28"/>
      <c r="H123" s="28"/>
      <c r="I123" s="92"/>
      <c r="J123" s="28"/>
      <c r="K123" s="28"/>
      <c r="L123" s="31"/>
      <c r="M123" s="147"/>
      <c r="N123" s="53"/>
      <c r="O123" s="53"/>
      <c r="P123" s="53"/>
      <c r="Q123" s="53"/>
      <c r="R123" s="53"/>
      <c r="S123" s="53"/>
      <c r="T123" s="54"/>
      <c r="AT123" s="10" t="s">
        <v>111</v>
      </c>
      <c r="AU123" s="10" t="s">
        <v>72</v>
      </c>
    </row>
    <row r="124" spans="2:65" s="1" customFormat="1" ht="48.75">
      <c r="B124" s="27"/>
      <c r="C124" s="28"/>
      <c r="D124" s="145" t="s">
        <v>113</v>
      </c>
      <c r="E124" s="28"/>
      <c r="F124" s="148" t="s">
        <v>184</v>
      </c>
      <c r="G124" s="28"/>
      <c r="H124" s="28"/>
      <c r="I124" s="92"/>
      <c r="J124" s="28"/>
      <c r="K124" s="28"/>
      <c r="L124" s="31"/>
      <c r="M124" s="147"/>
      <c r="N124" s="53"/>
      <c r="O124" s="53"/>
      <c r="P124" s="53"/>
      <c r="Q124" s="53"/>
      <c r="R124" s="53"/>
      <c r="S124" s="53"/>
      <c r="T124" s="54"/>
      <c r="AT124" s="10" t="s">
        <v>113</v>
      </c>
      <c r="AU124" s="10" t="s">
        <v>72</v>
      </c>
    </row>
    <row r="125" spans="2:65" s="1" customFormat="1" ht="22.5" customHeight="1">
      <c r="B125" s="27"/>
      <c r="C125" s="133" t="s">
        <v>189</v>
      </c>
      <c r="D125" s="133" t="s">
        <v>103</v>
      </c>
      <c r="E125" s="134" t="s">
        <v>190</v>
      </c>
      <c r="F125" s="135" t="s">
        <v>191</v>
      </c>
      <c r="G125" s="136" t="s">
        <v>106</v>
      </c>
      <c r="H125" s="137">
        <v>1</v>
      </c>
      <c r="I125" s="138"/>
      <c r="J125" s="139">
        <f>ROUND(I125*H125,2)</f>
        <v>0</v>
      </c>
      <c r="K125" s="135" t="s">
        <v>107</v>
      </c>
      <c r="L125" s="31"/>
      <c r="M125" s="140" t="s">
        <v>19</v>
      </c>
      <c r="N125" s="141" t="s">
        <v>43</v>
      </c>
      <c r="O125" s="53"/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0" t="s">
        <v>108</v>
      </c>
      <c r="AT125" s="10" t="s">
        <v>103</v>
      </c>
      <c r="AU125" s="10" t="s">
        <v>72</v>
      </c>
      <c r="AY125" s="10" t="s">
        <v>109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0" t="s">
        <v>80</v>
      </c>
      <c r="BK125" s="144">
        <f>ROUND(I125*H125,2)</f>
        <v>0</v>
      </c>
      <c r="BL125" s="10" t="s">
        <v>108</v>
      </c>
      <c r="BM125" s="10" t="s">
        <v>192</v>
      </c>
    </row>
    <row r="126" spans="2:65" s="1" customFormat="1" ht="39">
      <c r="B126" s="27"/>
      <c r="C126" s="28"/>
      <c r="D126" s="145" t="s">
        <v>111</v>
      </c>
      <c r="E126" s="28"/>
      <c r="F126" s="146" t="s">
        <v>193</v>
      </c>
      <c r="G126" s="28"/>
      <c r="H126" s="28"/>
      <c r="I126" s="92"/>
      <c r="J126" s="28"/>
      <c r="K126" s="28"/>
      <c r="L126" s="31"/>
      <c r="M126" s="147"/>
      <c r="N126" s="53"/>
      <c r="O126" s="53"/>
      <c r="P126" s="53"/>
      <c r="Q126" s="53"/>
      <c r="R126" s="53"/>
      <c r="S126" s="53"/>
      <c r="T126" s="54"/>
      <c r="AT126" s="10" t="s">
        <v>111</v>
      </c>
      <c r="AU126" s="10" t="s">
        <v>72</v>
      </c>
    </row>
    <row r="127" spans="2:65" s="1" customFormat="1" ht="48.75">
      <c r="B127" s="27"/>
      <c r="C127" s="28"/>
      <c r="D127" s="145" t="s">
        <v>113</v>
      </c>
      <c r="E127" s="28"/>
      <c r="F127" s="148" t="s">
        <v>184</v>
      </c>
      <c r="G127" s="28"/>
      <c r="H127" s="28"/>
      <c r="I127" s="92"/>
      <c r="J127" s="28"/>
      <c r="K127" s="28"/>
      <c r="L127" s="31"/>
      <c r="M127" s="147"/>
      <c r="N127" s="53"/>
      <c r="O127" s="53"/>
      <c r="P127" s="53"/>
      <c r="Q127" s="53"/>
      <c r="R127" s="53"/>
      <c r="S127" s="53"/>
      <c r="T127" s="54"/>
      <c r="AT127" s="10" t="s">
        <v>113</v>
      </c>
      <c r="AU127" s="10" t="s">
        <v>72</v>
      </c>
    </row>
    <row r="128" spans="2:65" s="1" customFormat="1" ht="22.5" customHeight="1">
      <c r="B128" s="27"/>
      <c r="C128" s="133" t="s">
        <v>194</v>
      </c>
      <c r="D128" s="133" t="s">
        <v>103</v>
      </c>
      <c r="E128" s="134" t="s">
        <v>195</v>
      </c>
      <c r="F128" s="135" t="s">
        <v>196</v>
      </c>
      <c r="G128" s="136" t="s">
        <v>106</v>
      </c>
      <c r="H128" s="137">
        <v>1</v>
      </c>
      <c r="I128" s="138"/>
      <c r="J128" s="139">
        <f>ROUND(I128*H128,2)</f>
        <v>0</v>
      </c>
      <c r="K128" s="135" t="s">
        <v>107</v>
      </c>
      <c r="L128" s="31"/>
      <c r="M128" s="140" t="s">
        <v>19</v>
      </c>
      <c r="N128" s="141" t="s">
        <v>43</v>
      </c>
      <c r="O128" s="53"/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0" t="s">
        <v>108</v>
      </c>
      <c r="AT128" s="10" t="s">
        <v>103</v>
      </c>
      <c r="AU128" s="10" t="s">
        <v>72</v>
      </c>
      <c r="AY128" s="10" t="s">
        <v>109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0" t="s">
        <v>80</v>
      </c>
      <c r="BK128" s="144">
        <f>ROUND(I128*H128,2)</f>
        <v>0</v>
      </c>
      <c r="BL128" s="10" t="s">
        <v>108</v>
      </c>
      <c r="BM128" s="10" t="s">
        <v>197</v>
      </c>
    </row>
    <row r="129" spans="2:65" s="1" customFormat="1" ht="39">
      <c r="B129" s="27"/>
      <c r="C129" s="28"/>
      <c r="D129" s="145" t="s">
        <v>111</v>
      </c>
      <c r="E129" s="28"/>
      <c r="F129" s="146" t="s">
        <v>198</v>
      </c>
      <c r="G129" s="28"/>
      <c r="H129" s="28"/>
      <c r="I129" s="92"/>
      <c r="J129" s="28"/>
      <c r="K129" s="28"/>
      <c r="L129" s="31"/>
      <c r="M129" s="147"/>
      <c r="N129" s="53"/>
      <c r="O129" s="53"/>
      <c r="P129" s="53"/>
      <c r="Q129" s="53"/>
      <c r="R129" s="53"/>
      <c r="S129" s="53"/>
      <c r="T129" s="54"/>
      <c r="AT129" s="10" t="s">
        <v>111</v>
      </c>
      <c r="AU129" s="10" t="s">
        <v>72</v>
      </c>
    </row>
    <row r="130" spans="2:65" s="1" customFormat="1" ht="48.75">
      <c r="B130" s="27"/>
      <c r="C130" s="28"/>
      <c r="D130" s="145" t="s">
        <v>113</v>
      </c>
      <c r="E130" s="28"/>
      <c r="F130" s="148" t="s">
        <v>199</v>
      </c>
      <c r="G130" s="28"/>
      <c r="H130" s="28"/>
      <c r="I130" s="92"/>
      <c r="J130" s="28"/>
      <c r="K130" s="28"/>
      <c r="L130" s="31"/>
      <c r="M130" s="147"/>
      <c r="N130" s="53"/>
      <c r="O130" s="53"/>
      <c r="P130" s="53"/>
      <c r="Q130" s="53"/>
      <c r="R130" s="53"/>
      <c r="S130" s="53"/>
      <c r="T130" s="54"/>
      <c r="AT130" s="10" t="s">
        <v>113</v>
      </c>
      <c r="AU130" s="10" t="s">
        <v>72</v>
      </c>
    </row>
    <row r="131" spans="2:65" s="1" customFormat="1" ht="22.5" customHeight="1">
      <c r="B131" s="27"/>
      <c r="C131" s="133" t="s">
        <v>200</v>
      </c>
      <c r="D131" s="133" t="s">
        <v>103</v>
      </c>
      <c r="E131" s="134" t="s">
        <v>201</v>
      </c>
      <c r="F131" s="135" t="s">
        <v>202</v>
      </c>
      <c r="G131" s="136" t="s">
        <v>106</v>
      </c>
      <c r="H131" s="137">
        <v>1</v>
      </c>
      <c r="I131" s="138"/>
      <c r="J131" s="139">
        <f>ROUND(I131*H131,2)</f>
        <v>0</v>
      </c>
      <c r="K131" s="135" t="s">
        <v>107</v>
      </c>
      <c r="L131" s="31"/>
      <c r="M131" s="140" t="s">
        <v>19</v>
      </c>
      <c r="N131" s="141" t="s">
        <v>43</v>
      </c>
      <c r="O131" s="53"/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0" t="s">
        <v>108</v>
      </c>
      <c r="AT131" s="10" t="s">
        <v>103</v>
      </c>
      <c r="AU131" s="10" t="s">
        <v>72</v>
      </c>
      <c r="AY131" s="10" t="s">
        <v>109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0" t="s">
        <v>80</v>
      </c>
      <c r="BK131" s="144">
        <f>ROUND(I131*H131,2)</f>
        <v>0</v>
      </c>
      <c r="BL131" s="10" t="s">
        <v>108</v>
      </c>
      <c r="BM131" s="10" t="s">
        <v>203</v>
      </c>
    </row>
    <row r="132" spans="2:65" s="1" customFormat="1" ht="39">
      <c r="B132" s="27"/>
      <c r="C132" s="28"/>
      <c r="D132" s="145" t="s">
        <v>111</v>
      </c>
      <c r="E132" s="28"/>
      <c r="F132" s="146" t="s">
        <v>204</v>
      </c>
      <c r="G132" s="28"/>
      <c r="H132" s="28"/>
      <c r="I132" s="92"/>
      <c r="J132" s="28"/>
      <c r="K132" s="28"/>
      <c r="L132" s="31"/>
      <c r="M132" s="147"/>
      <c r="N132" s="53"/>
      <c r="O132" s="53"/>
      <c r="P132" s="53"/>
      <c r="Q132" s="53"/>
      <c r="R132" s="53"/>
      <c r="S132" s="53"/>
      <c r="T132" s="54"/>
      <c r="AT132" s="10" t="s">
        <v>111</v>
      </c>
      <c r="AU132" s="10" t="s">
        <v>72</v>
      </c>
    </row>
    <row r="133" spans="2:65" s="1" customFormat="1" ht="48.75">
      <c r="B133" s="27"/>
      <c r="C133" s="28"/>
      <c r="D133" s="145" t="s">
        <v>113</v>
      </c>
      <c r="E133" s="28"/>
      <c r="F133" s="148" t="s">
        <v>199</v>
      </c>
      <c r="G133" s="28"/>
      <c r="H133" s="28"/>
      <c r="I133" s="92"/>
      <c r="J133" s="28"/>
      <c r="K133" s="28"/>
      <c r="L133" s="31"/>
      <c r="M133" s="147"/>
      <c r="N133" s="53"/>
      <c r="O133" s="53"/>
      <c r="P133" s="53"/>
      <c r="Q133" s="53"/>
      <c r="R133" s="53"/>
      <c r="S133" s="53"/>
      <c r="T133" s="54"/>
      <c r="AT133" s="10" t="s">
        <v>113</v>
      </c>
      <c r="AU133" s="10" t="s">
        <v>72</v>
      </c>
    </row>
    <row r="134" spans="2:65" s="1" customFormat="1" ht="22.5" customHeight="1">
      <c r="B134" s="27"/>
      <c r="C134" s="133" t="s">
        <v>205</v>
      </c>
      <c r="D134" s="133" t="s">
        <v>103</v>
      </c>
      <c r="E134" s="134" t="s">
        <v>206</v>
      </c>
      <c r="F134" s="135" t="s">
        <v>207</v>
      </c>
      <c r="G134" s="136" t="s">
        <v>106</v>
      </c>
      <c r="H134" s="137">
        <v>1</v>
      </c>
      <c r="I134" s="138"/>
      <c r="J134" s="139">
        <f>ROUND(I134*H134,2)</f>
        <v>0</v>
      </c>
      <c r="K134" s="135" t="s">
        <v>107</v>
      </c>
      <c r="L134" s="31"/>
      <c r="M134" s="140" t="s">
        <v>19</v>
      </c>
      <c r="N134" s="141" t="s">
        <v>43</v>
      </c>
      <c r="O134" s="53"/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0" t="s">
        <v>108</v>
      </c>
      <c r="AT134" s="10" t="s">
        <v>103</v>
      </c>
      <c r="AU134" s="10" t="s">
        <v>72</v>
      </c>
      <c r="AY134" s="10" t="s">
        <v>109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0" t="s">
        <v>80</v>
      </c>
      <c r="BK134" s="144">
        <f>ROUND(I134*H134,2)</f>
        <v>0</v>
      </c>
      <c r="BL134" s="10" t="s">
        <v>108</v>
      </c>
      <c r="BM134" s="10" t="s">
        <v>208</v>
      </c>
    </row>
    <row r="135" spans="2:65" s="1" customFormat="1" ht="39">
      <c r="B135" s="27"/>
      <c r="C135" s="28"/>
      <c r="D135" s="145" t="s">
        <v>111</v>
      </c>
      <c r="E135" s="28"/>
      <c r="F135" s="146" t="s">
        <v>209</v>
      </c>
      <c r="G135" s="28"/>
      <c r="H135" s="28"/>
      <c r="I135" s="92"/>
      <c r="J135" s="28"/>
      <c r="K135" s="28"/>
      <c r="L135" s="31"/>
      <c r="M135" s="147"/>
      <c r="N135" s="53"/>
      <c r="O135" s="53"/>
      <c r="P135" s="53"/>
      <c r="Q135" s="53"/>
      <c r="R135" s="53"/>
      <c r="S135" s="53"/>
      <c r="T135" s="54"/>
      <c r="AT135" s="10" t="s">
        <v>111</v>
      </c>
      <c r="AU135" s="10" t="s">
        <v>72</v>
      </c>
    </row>
    <row r="136" spans="2:65" s="1" customFormat="1" ht="48.75">
      <c r="B136" s="27"/>
      <c r="C136" s="28"/>
      <c r="D136" s="145" t="s">
        <v>113</v>
      </c>
      <c r="E136" s="28"/>
      <c r="F136" s="148" t="s">
        <v>199</v>
      </c>
      <c r="G136" s="28"/>
      <c r="H136" s="28"/>
      <c r="I136" s="92"/>
      <c r="J136" s="28"/>
      <c r="K136" s="28"/>
      <c r="L136" s="31"/>
      <c r="M136" s="147"/>
      <c r="N136" s="53"/>
      <c r="O136" s="53"/>
      <c r="P136" s="53"/>
      <c r="Q136" s="53"/>
      <c r="R136" s="53"/>
      <c r="S136" s="53"/>
      <c r="T136" s="54"/>
      <c r="AT136" s="10" t="s">
        <v>113</v>
      </c>
      <c r="AU136" s="10" t="s">
        <v>72</v>
      </c>
    </row>
    <row r="137" spans="2:65" s="1" customFormat="1" ht="22.5" customHeight="1">
      <c r="B137" s="27"/>
      <c r="C137" s="133" t="s">
        <v>210</v>
      </c>
      <c r="D137" s="133" t="s">
        <v>103</v>
      </c>
      <c r="E137" s="134" t="s">
        <v>211</v>
      </c>
      <c r="F137" s="135" t="s">
        <v>212</v>
      </c>
      <c r="G137" s="136" t="s">
        <v>122</v>
      </c>
      <c r="H137" s="137">
        <v>1</v>
      </c>
      <c r="I137" s="138"/>
      <c r="J137" s="139">
        <f>ROUND(I137*H137,2)</f>
        <v>0</v>
      </c>
      <c r="K137" s="135" t="s">
        <v>107</v>
      </c>
      <c r="L137" s="31"/>
      <c r="M137" s="140" t="s">
        <v>19</v>
      </c>
      <c r="N137" s="141" t="s">
        <v>43</v>
      </c>
      <c r="O137" s="53"/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0" t="s">
        <v>108</v>
      </c>
      <c r="AT137" s="10" t="s">
        <v>103</v>
      </c>
      <c r="AU137" s="10" t="s">
        <v>72</v>
      </c>
      <c r="AY137" s="10" t="s">
        <v>109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0" t="s">
        <v>80</v>
      </c>
      <c r="BK137" s="144">
        <f>ROUND(I137*H137,2)</f>
        <v>0</v>
      </c>
      <c r="BL137" s="10" t="s">
        <v>108</v>
      </c>
      <c r="BM137" s="10" t="s">
        <v>213</v>
      </c>
    </row>
    <row r="138" spans="2:65" s="1" customFormat="1" ht="29.25">
      <c r="B138" s="27"/>
      <c r="C138" s="28"/>
      <c r="D138" s="145" t="s">
        <v>111</v>
      </c>
      <c r="E138" s="28"/>
      <c r="F138" s="146" t="s">
        <v>214</v>
      </c>
      <c r="G138" s="28"/>
      <c r="H138" s="28"/>
      <c r="I138" s="92"/>
      <c r="J138" s="28"/>
      <c r="K138" s="28"/>
      <c r="L138" s="31"/>
      <c r="M138" s="147"/>
      <c r="N138" s="53"/>
      <c r="O138" s="53"/>
      <c r="P138" s="53"/>
      <c r="Q138" s="53"/>
      <c r="R138" s="53"/>
      <c r="S138" s="53"/>
      <c r="T138" s="54"/>
      <c r="AT138" s="10" t="s">
        <v>111</v>
      </c>
      <c r="AU138" s="10" t="s">
        <v>72</v>
      </c>
    </row>
    <row r="139" spans="2:65" s="1" customFormat="1" ht="29.25">
      <c r="B139" s="27"/>
      <c r="C139" s="28"/>
      <c r="D139" s="145" t="s">
        <v>113</v>
      </c>
      <c r="E139" s="28"/>
      <c r="F139" s="148" t="s">
        <v>152</v>
      </c>
      <c r="G139" s="28"/>
      <c r="H139" s="28"/>
      <c r="I139" s="92"/>
      <c r="J139" s="28"/>
      <c r="K139" s="28"/>
      <c r="L139" s="31"/>
      <c r="M139" s="147"/>
      <c r="N139" s="53"/>
      <c r="O139" s="53"/>
      <c r="P139" s="53"/>
      <c r="Q139" s="53"/>
      <c r="R139" s="53"/>
      <c r="S139" s="53"/>
      <c r="T139" s="54"/>
      <c r="AT139" s="10" t="s">
        <v>113</v>
      </c>
      <c r="AU139" s="10" t="s">
        <v>72</v>
      </c>
    </row>
    <row r="140" spans="2:65" s="1" customFormat="1" ht="22.5" customHeight="1">
      <c r="B140" s="27"/>
      <c r="C140" s="133" t="s">
        <v>7</v>
      </c>
      <c r="D140" s="133" t="s">
        <v>103</v>
      </c>
      <c r="E140" s="134" t="s">
        <v>215</v>
      </c>
      <c r="F140" s="135" t="s">
        <v>216</v>
      </c>
      <c r="G140" s="136" t="s">
        <v>122</v>
      </c>
      <c r="H140" s="137">
        <v>1</v>
      </c>
      <c r="I140" s="138"/>
      <c r="J140" s="139">
        <f>ROUND(I140*H140,2)</f>
        <v>0</v>
      </c>
      <c r="K140" s="135" t="s">
        <v>107</v>
      </c>
      <c r="L140" s="31"/>
      <c r="M140" s="140" t="s">
        <v>19</v>
      </c>
      <c r="N140" s="141" t="s">
        <v>43</v>
      </c>
      <c r="O140" s="53"/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0" t="s">
        <v>108</v>
      </c>
      <c r="AT140" s="10" t="s">
        <v>103</v>
      </c>
      <c r="AU140" s="10" t="s">
        <v>72</v>
      </c>
      <c r="AY140" s="10" t="s">
        <v>109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0" t="s">
        <v>80</v>
      </c>
      <c r="BK140" s="144">
        <f>ROUND(I140*H140,2)</f>
        <v>0</v>
      </c>
      <c r="BL140" s="10" t="s">
        <v>108</v>
      </c>
      <c r="BM140" s="10" t="s">
        <v>217</v>
      </c>
    </row>
    <row r="141" spans="2:65" s="1" customFormat="1" ht="19.5">
      <c r="B141" s="27"/>
      <c r="C141" s="28"/>
      <c r="D141" s="145" t="s">
        <v>111</v>
      </c>
      <c r="E141" s="28"/>
      <c r="F141" s="146" t="s">
        <v>218</v>
      </c>
      <c r="G141" s="28"/>
      <c r="H141" s="28"/>
      <c r="I141" s="92"/>
      <c r="J141" s="28"/>
      <c r="K141" s="28"/>
      <c r="L141" s="31"/>
      <c r="M141" s="147"/>
      <c r="N141" s="53"/>
      <c r="O141" s="53"/>
      <c r="P141" s="53"/>
      <c r="Q141" s="53"/>
      <c r="R141" s="53"/>
      <c r="S141" s="53"/>
      <c r="T141" s="54"/>
      <c r="AT141" s="10" t="s">
        <v>111</v>
      </c>
      <c r="AU141" s="10" t="s">
        <v>72</v>
      </c>
    </row>
    <row r="142" spans="2:65" s="1" customFormat="1" ht="29.25">
      <c r="B142" s="27"/>
      <c r="C142" s="28"/>
      <c r="D142" s="145" t="s">
        <v>113</v>
      </c>
      <c r="E142" s="28"/>
      <c r="F142" s="148" t="s">
        <v>152</v>
      </c>
      <c r="G142" s="28"/>
      <c r="H142" s="28"/>
      <c r="I142" s="92"/>
      <c r="J142" s="28"/>
      <c r="K142" s="28"/>
      <c r="L142" s="31"/>
      <c r="M142" s="147"/>
      <c r="N142" s="53"/>
      <c r="O142" s="53"/>
      <c r="P142" s="53"/>
      <c r="Q142" s="53"/>
      <c r="R142" s="53"/>
      <c r="S142" s="53"/>
      <c r="T142" s="54"/>
      <c r="AT142" s="10" t="s">
        <v>113</v>
      </c>
      <c r="AU142" s="10" t="s">
        <v>72</v>
      </c>
    </row>
    <row r="143" spans="2:65" s="1" customFormat="1" ht="22.5" customHeight="1">
      <c r="B143" s="27"/>
      <c r="C143" s="133" t="s">
        <v>219</v>
      </c>
      <c r="D143" s="133" t="s">
        <v>103</v>
      </c>
      <c r="E143" s="134" t="s">
        <v>220</v>
      </c>
      <c r="F143" s="135" t="s">
        <v>221</v>
      </c>
      <c r="G143" s="136" t="s">
        <v>122</v>
      </c>
      <c r="H143" s="137">
        <v>1</v>
      </c>
      <c r="I143" s="138"/>
      <c r="J143" s="139">
        <f>ROUND(I143*H143,2)</f>
        <v>0</v>
      </c>
      <c r="K143" s="135" t="s">
        <v>107</v>
      </c>
      <c r="L143" s="31"/>
      <c r="M143" s="140" t="s">
        <v>19</v>
      </c>
      <c r="N143" s="141" t="s">
        <v>43</v>
      </c>
      <c r="O143" s="53"/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0" t="s">
        <v>108</v>
      </c>
      <c r="AT143" s="10" t="s">
        <v>103</v>
      </c>
      <c r="AU143" s="10" t="s">
        <v>72</v>
      </c>
      <c r="AY143" s="10" t="s">
        <v>109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0" t="s">
        <v>80</v>
      </c>
      <c r="BK143" s="144">
        <f>ROUND(I143*H143,2)</f>
        <v>0</v>
      </c>
      <c r="BL143" s="10" t="s">
        <v>108</v>
      </c>
      <c r="BM143" s="10" t="s">
        <v>222</v>
      </c>
    </row>
    <row r="144" spans="2:65" s="1" customFormat="1" ht="39">
      <c r="B144" s="27"/>
      <c r="C144" s="28"/>
      <c r="D144" s="145" t="s">
        <v>111</v>
      </c>
      <c r="E144" s="28"/>
      <c r="F144" s="146" t="s">
        <v>223</v>
      </c>
      <c r="G144" s="28"/>
      <c r="H144" s="28"/>
      <c r="I144" s="92"/>
      <c r="J144" s="28"/>
      <c r="K144" s="28"/>
      <c r="L144" s="31"/>
      <c r="M144" s="147"/>
      <c r="N144" s="53"/>
      <c r="O144" s="53"/>
      <c r="P144" s="53"/>
      <c r="Q144" s="53"/>
      <c r="R144" s="53"/>
      <c r="S144" s="53"/>
      <c r="T144" s="54"/>
      <c r="AT144" s="10" t="s">
        <v>111</v>
      </c>
      <c r="AU144" s="10" t="s">
        <v>72</v>
      </c>
    </row>
    <row r="145" spans="2:65" s="1" customFormat="1" ht="48.75">
      <c r="B145" s="27"/>
      <c r="C145" s="28"/>
      <c r="D145" s="145" t="s">
        <v>113</v>
      </c>
      <c r="E145" s="28"/>
      <c r="F145" s="148" t="s">
        <v>168</v>
      </c>
      <c r="G145" s="28"/>
      <c r="H145" s="28"/>
      <c r="I145" s="92"/>
      <c r="J145" s="28"/>
      <c r="K145" s="28"/>
      <c r="L145" s="31"/>
      <c r="M145" s="147"/>
      <c r="N145" s="53"/>
      <c r="O145" s="53"/>
      <c r="P145" s="53"/>
      <c r="Q145" s="53"/>
      <c r="R145" s="53"/>
      <c r="S145" s="53"/>
      <c r="T145" s="54"/>
      <c r="AT145" s="10" t="s">
        <v>113</v>
      </c>
      <c r="AU145" s="10" t="s">
        <v>72</v>
      </c>
    </row>
    <row r="146" spans="2:65" s="1" customFormat="1" ht="22.5" customHeight="1">
      <c r="B146" s="27"/>
      <c r="C146" s="133" t="s">
        <v>224</v>
      </c>
      <c r="D146" s="133" t="s">
        <v>103</v>
      </c>
      <c r="E146" s="134" t="s">
        <v>225</v>
      </c>
      <c r="F146" s="135" t="s">
        <v>226</v>
      </c>
      <c r="G146" s="136" t="s">
        <v>122</v>
      </c>
      <c r="H146" s="137">
        <v>1</v>
      </c>
      <c r="I146" s="138"/>
      <c r="J146" s="139">
        <f>ROUND(I146*H146,2)</f>
        <v>0</v>
      </c>
      <c r="K146" s="135" t="s">
        <v>107</v>
      </c>
      <c r="L146" s="31"/>
      <c r="M146" s="140" t="s">
        <v>19</v>
      </c>
      <c r="N146" s="141" t="s">
        <v>43</v>
      </c>
      <c r="O146" s="53"/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0" t="s">
        <v>108</v>
      </c>
      <c r="AT146" s="10" t="s">
        <v>103</v>
      </c>
      <c r="AU146" s="10" t="s">
        <v>72</v>
      </c>
      <c r="AY146" s="10" t="s">
        <v>109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0" t="s">
        <v>80</v>
      </c>
      <c r="BK146" s="144">
        <f>ROUND(I146*H146,2)</f>
        <v>0</v>
      </c>
      <c r="BL146" s="10" t="s">
        <v>108</v>
      </c>
      <c r="BM146" s="10" t="s">
        <v>227</v>
      </c>
    </row>
    <row r="147" spans="2:65" s="1" customFormat="1" ht="39">
      <c r="B147" s="27"/>
      <c r="C147" s="28"/>
      <c r="D147" s="145" t="s">
        <v>111</v>
      </c>
      <c r="E147" s="28"/>
      <c r="F147" s="146" t="s">
        <v>228</v>
      </c>
      <c r="G147" s="28"/>
      <c r="H147" s="28"/>
      <c r="I147" s="92"/>
      <c r="J147" s="28"/>
      <c r="K147" s="28"/>
      <c r="L147" s="31"/>
      <c r="M147" s="147"/>
      <c r="N147" s="53"/>
      <c r="O147" s="53"/>
      <c r="P147" s="53"/>
      <c r="Q147" s="53"/>
      <c r="R147" s="53"/>
      <c r="S147" s="53"/>
      <c r="T147" s="54"/>
      <c r="AT147" s="10" t="s">
        <v>111</v>
      </c>
      <c r="AU147" s="10" t="s">
        <v>72</v>
      </c>
    </row>
    <row r="148" spans="2:65" s="1" customFormat="1" ht="48.75">
      <c r="B148" s="27"/>
      <c r="C148" s="28"/>
      <c r="D148" s="145" t="s">
        <v>113</v>
      </c>
      <c r="E148" s="28"/>
      <c r="F148" s="148" t="s">
        <v>168</v>
      </c>
      <c r="G148" s="28"/>
      <c r="H148" s="28"/>
      <c r="I148" s="92"/>
      <c r="J148" s="28"/>
      <c r="K148" s="28"/>
      <c r="L148" s="31"/>
      <c r="M148" s="147"/>
      <c r="N148" s="53"/>
      <c r="O148" s="53"/>
      <c r="P148" s="53"/>
      <c r="Q148" s="53"/>
      <c r="R148" s="53"/>
      <c r="S148" s="53"/>
      <c r="T148" s="54"/>
      <c r="AT148" s="10" t="s">
        <v>113</v>
      </c>
      <c r="AU148" s="10" t="s">
        <v>72</v>
      </c>
    </row>
    <row r="149" spans="2:65" s="1" customFormat="1" ht="22.5" customHeight="1">
      <c r="B149" s="27"/>
      <c r="C149" s="133" t="s">
        <v>229</v>
      </c>
      <c r="D149" s="133" t="s">
        <v>103</v>
      </c>
      <c r="E149" s="134" t="s">
        <v>230</v>
      </c>
      <c r="F149" s="135" t="s">
        <v>231</v>
      </c>
      <c r="G149" s="136" t="s">
        <v>122</v>
      </c>
      <c r="H149" s="137">
        <v>1</v>
      </c>
      <c r="I149" s="138"/>
      <c r="J149" s="139">
        <f>ROUND(I149*H149,2)</f>
        <v>0</v>
      </c>
      <c r="K149" s="135" t="s">
        <v>107</v>
      </c>
      <c r="L149" s="31"/>
      <c r="M149" s="140" t="s">
        <v>19</v>
      </c>
      <c r="N149" s="141" t="s">
        <v>43</v>
      </c>
      <c r="O149" s="53"/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0" t="s">
        <v>108</v>
      </c>
      <c r="AT149" s="10" t="s">
        <v>103</v>
      </c>
      <c r="AU149" s="10" t="s">
        <v>72</v>
      </c>
      <c r="AY149" s="10" t="s">
        <v>109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0" t="s">
        <v>80</v>
      </c>
      <c r="BK149" s="144">
        <f>ROUND(I149*H149,2)</f>
        <v>0</v>
      </c>
      <c r="BL149" s="10" t="s">
        <v>108</v>
      </c>
      <c r="BM149" s="10" t="s">
        <v>232</v>
      </c>
    </row>
    <row r="150" spans="2:65" s="1" customFormat="1" ht="39">
      <c r="B150" s="27"/>
      <c r="C150" s="28"/>
      <c r="D150" s="145" t="s">
        <v>111</v>
      </c>
      <c r="E150" s="28"/>
      <c r="F150" s="146" t="s">
        <v>233</v>
      </c>
      <c r="G150" s="28"/>
      <c r="H150" s="28"/>
      <c r="I150" s="92"/>
      <c r="J150" s="28"/>
      <c r="K150" s="28"/>
      <c r="L150" s="31"/>
      <c r="M150" s="147"/>
      <c r="N150" s="53"/>
      <c r="O150" s="53"/>
      <c r="P150" s="53"/>
      <c r="Q150" s="53"/>
      <c r="R150" s="53"/>
      <c r="S150" s="53"/>
      <c r="T150" s="54"/>
      <c r="AT150" s="10" t="s">
        <v>111</v>
      </c>
      <c r="AU150" s="10" t="s">
        <v>72</v>
      </c>
    </row>
    <row r="151" spans="2:65" s="1" customFormat="1" ht="48.75">
      <c r="B151" s="27"/>
      <c r="C151" s="28"/>
      <c r="D151" s="145" t="s">
        <v>113</v>
      </c>
      <c r="E151" s="28"/>
      <c r="F151" s="148" t="s">
        <v>184</v>
      </c>
      <c r="G151" s="28"/>
      <c r="H151" s="28"/>
      <c r="I151" s="92"/>
      <c r="J151" s="28"/>
      <c r="K151" s="28"/>
      <c r="L151" s="31"/>
      <c r="M151" s="147"/>
      <c r="N151" s="53"/>
      <c r="O151" s="53"/>
      <c r="P151" s="53"/>
      <c r="Q151" s="53"/>
      <c r="R151" s="53"/>
      <c r="S151" s="53"/>
      <c r="T151" s="54"/>
      <c r="AT151" s="10" t="s">
        <v>113</v>
      </c>
      <c r="AU151" s="10" t="s">
        <v>72</v>
      </c>
    </row>
    <row r="152" spans="2:65" s="1" customFormat="1" ht="22.5" customHeight="1">
      <c r="B152" s="27"/>
      <c r="C152" s="133" t="s">
        <v>234</v>
      </c>
      <c r="D152" s="133" t="s">
        <v>103</v>
      </c>
      <c r="E152" s="134" t="s">
        <v>235</v>
      </c>
      <c r="F152" s="135" t="s">
        <v>236</v>
      </c>
      <c r="G152" s="136" t="s">
        <v>122</v>
      </c>
      <c r="H152" s="137">
        <v>1</v>
      </c>
      <c r="I152" s="138"/>
      <c r="J152" s="139">
        <f>ROUND(I152*H152,2)</f>
        <v>0</v>
      </c>
      <c r="K152" s="135" t="s">
        <v>107</v>
      </c>
      <c r="L152" s="31"/>
      <c r="M152" s="140" t="s">
        <v>19</v>
      </c>
      <c r="N152" s="141" t="s">
        <v>43</v>
      </c>
      <c r="O152" s="53"/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0" t="s">
        <v>108</v>
      </c>
      <c r="AT152" s="10" t="s">
        <v>103</v>
      </c>
      <c r="AU152" s="10" t="s">
        <v>72</v>
      </c>
      <c r="AY152" s="10" t="s">
        <v>109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0" t="s">
        <v>80</v>
      </c>
      <c r="BK152" s="144">
        <f>ROUND(I152*H152,2)</f>
        <v>0</v>
      </c>
      <c r="BL152" s="10" t="s">
        <v>108</v>
      </c>
      <c r="BM152" s="10" t="s">
        <v>237</v>
      </c>
    </row>
    <row r="153" spans="2:65" s="1" customFormat="1" ht="39">
      <c r="B153" s="27"/>
      <c r="C153" s="28"/>
      <c r="D153" s="145" t="s">
        <v>111</v>
      </c>
      <c r="E153" s="28"/>
      <c r="F153" s="146" t="s">
        <v>238</v>
      </c>
      <c r="G153" s="28"/>
      <c r="H153" s="28"/>
      <c r="I153" s="92"/>
      <c r="J153" s="28"/>
      <c r="K153" s="28"/>
      <c r="L153" s="31"/>
      <c r="M153" s="147"/>
      <c r="N153" s="53"/>
      <c r="O153" s="53"/>
      <c r="P153" s="53"/>
      <c r="Q153" s="53"/>
      <c r="R153" s="53"/>
      <c r="S153" s="53"/>
      <c r="T153" s="54"/>
      <c r="AT153" s="10" t="s">
        <v>111</v>
      </c>
      <c r="AU153" s="10" t="s">
        <v>72</v>
      </c>
    </row>
    <row r="154" spans="2:65" s="1" customFormat="1" ht="48.75">
      <c r="B154" s="27"/>
      <c r="C154" s="28"/>
      <c r="D154" s="145" t="s">
        <v>113</v>
      </c>
      <c r="E154" s="28"/>
      <c r="F154" s="148" t="s">
        <v>184</v>
      </c>
      <c r="G154" s="28"/>
      <c r="H154" s="28"/>
      <c r="I154" s="92"/>
      <c r="J154" s="28"/>
      <c r="K154" s="28"/>
      <c r="L154" s="31"/>
      <c r="M154" s="147"/>
      <c r="N154" s="53"/>
      <c r="O154" s="53"/>
      <c r="P154" s="53"/>
      <c r="Q154" s="53"/>
      <c r="R154" s="53"/>
      <c r="S154" s="53"/>
      <c r="T154" s="54"/>
      <c r="AT154" s="10" t="s">
        <v>113</v>
      </c>
      <c r="AU154" s="10" t="s">
        <v>72</v>
      </c>
    </row>
    <row r="155" spans="2:65" s="1" customFormat="1" ht="22.5" customHeight="1">
      <c r="B155" s="27"/>
      <c r="C155" s="133" t="s">
        <v>239</v>
      </c>
      <c r="D155" s="133" t="s">
        <v>103</v>
      </c>
      <c r="E155" s="134" t="s">
        <v>240</v>
      </c>
      <c r="F155" s="135" t="s">
        <v>241</v>
      </c>
      <c r="G155" s="136" t="s">
        <v>122</v>
      </c>
      <c r="H155" s="137">
        <v>1</v>
      </c>
      <c r="I155" s="138"/>
      <c r="J155" s="139">
        <f>ROUND(I155*H155,2)</f>
        <v>0</v>
      </c>
      <c r="K155" s="135" t="s">
        <v>107</v>
      </c>
      <c r="L155" s="31"/>
      <c r="M155" s="140" t="s">
        <v>19</v>
      </c>
      <c r="N155" s="141" t="s">
        <v>43</v>
      </c>
      <c r="O155" s="53"/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0" t="s">
        <v>108</v>
      </c>
      <c r="AT155" s="10" t="s">
        <v>103</v>
      </c>
      <c r="AU155" s="10" t="s">
        <v>72</v>
      </c>
      <c r="AY155" s="10" t="s">
        <v>109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0" t="s">
        <v>80</v>
      </c>
      <c r="BK155" s="144">
        <f>ROUND(I155*H155,2)</f>
        <v>0</v>
      </c>
      <c r="BL155" s="10" t="s">
        <v>108</v>
      </c>
      <c r="BM155" s="10" t="s">
        <v>242</v>
      </c>
    </row>
    <row r="156" spans="2:65" s="1" customFormat="1" ht="39">
      <c r="B156" s="27"/>
      <c r="C156" s="28"/>
      <c r="D156" s="145" t="s">
        <v>111</v>
      </c>
      <c r="E156" s="28"/>
      <c r="F156" s="146" t="s">
        <v>243</v>
      </c>
      <c r="G156" s="28"/>
      <c r="H156" s="28"/>
      <c r="I156" s="92"/>
      <c r="J156" s="28"/>
      <c r="K156" s="28"/>
      <c r="L156" s="31"/>
      <c r="M156" s="147"/>
      <c r="N156" s="53"/>
      <c r="O156" s="53"/>
      <c r="P156" s="53"/>
      <c r="Q156" s="53"/>
      <c r="R156" s="53"/>
      <c r="S156" s="53"/>
      <c r="T156" s="54"/>
      <c r="AT156" s="10" t="s">
        <v>111</v>
      </c>
      <c r="AU156" s="10" t="s">
        <v>72</v>
      </c>
    </row>
    <row r="157" spans="2:65" s="1" customFormat="1" ht="48.75">
      <c r="B157" s="27"/>
      <c r="C157" s="28"/>
      <c r="D157" s="145" t="s">
        <v>113</v>
      </c>
      <c r="E157" s="28"/>
      <c r="F157" s="148" t="s">
        <v>199</v>
      </c>
      <c r="G157" s="28"/>
      <c r="H157" s="28"/>
      <c r="I157" s="92"/>
      <c r="J157" s="28"/>
      <c r="K157" s="28"/>
      <c r="L157" s="31"/>
      <c r="M157" s="147"/>
      <c r="N157" s="53"/>
      <c r="O157" s="53"/>
      <c r="P157" s="53"/>
      <c r="Q157" s="53"/>
      <c r="R157" s="53"/>
      <c r="S157" s="53"/>
      <c r="T157" s="54"/>
      <c r="AT157" s="10" t="s">
        <v>113</v>
      </c>
      <c r="AU157" s="10" t="s">
        <v>72</v>
      </c>
    </row>
    <row r="158" spans="2:65" s="1" customFormat="1" ht="22.5" customHeight="1">
      <c r="B158" s="27"/>
      <c r="C158" s="133" t="s">
        <v>244</v>
      </c>
      <c r="D158" s="133" t="s">
        <v>103</v>
      </c>
      <c r="E158" s="134" t="s">
        <v>245</v>
      </c>
      <c r="F158" s="135" t="s">
        <v>246</v>
      </c>
      <c r="G158" s="136" t="s">
        <v>122</v>
      </c>
      <c r="H158" s="137">
        <v>1</v>
      </c>
      <c r="I158" s="138"/>
      <c r="J158" s="139">
        <f>ROUND(I158*H158,2)</f>
        <v>0</v>
      </c>
      <c r="K158" s="135" t="s">
        <v>107</v>
      </c>
      <c r="L158" s="31"/>
      <c r="M158" s="140" t="s">
        <v>19</v>
      </c>
      <c r="N158" s="141" t="s">
        <v>43</v>
      </c>
      <c r="O158" s="53"/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0" t="s">
        <v>108</v>
      </c>
      <c r="AT158" s="10" t="s">
        <v>103</v>
      </c>
      <c r="AU158" s="10" t="s">
        <v>72</v>
      </c>
      <c r="AY158" s="10" t="s">
        <v>109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0" t="s">
        <v>80</v>
      </c>
      <c r="BK158" s="144">
        <f>ROUND(I158*H158,2)</f>
        <v>0</v>
      </c>
      <c r="BL158" s="10" t="s">
        <v>108</v>
      </c>
      <c r="BM158" s="10" t="s">
        <v>247</v>
      </c>
    </row>
    <row r="159" spans="2:65" s="1" customFormat="1" ht="39">
      <c r="B159" s="27"/>
      <c r="C159" s="28"/>
      <c r="D159" s="145" t="s">
        <v>111</v>
      </c>
      <c r="E159" s="28"/>
      <c r="F159" s="146" t="s">
        <v>248</v>
      </c>
      <c r="G159" s="28"/>
      <c r="H159" s="28"/>
      <c r="I159" s="92"/>
      <c r="J159" s="28"/>
      <c r="K159" s="28"/>
      <c r="L159" s="31"/>
      <c r="M159" s="147"/>
      <c r="N159" s="53"/>
      <c r="O159" s="53"/>
      <c r="P159" s="53"/>
      <c r="Q159" s="53"/>
      <c r="R159" s="53"/>
      <c r="S159" s="53"/>
      <c r="T159" s="54"/>
      <c r="AT159" s="10" t="s">
        <v>111</v>
      </c>
      <c r="AU159" s="10" t="s">
        <v>72</v>
      </c>
    </row>
    <row r="160" spans="2:65" s="1" customFormat="1" ht="48.75">
      <c r="B160" s="27"/>
      <c r="C160" s="28"/>
      <c r="D160" s="145" t="s">
        <v>113</v>
      </c>
      <c r="E160" s="28"/>
      <c r="F160" s="148" t="s">
        <v>199</v>
      </c>
      <c r="G160" s="28"/>
      <c r="H160" s="28"/>
      <c r="I160" s="92"/>
      <c r="J160" s="28"/>
      <c r="K160" s="28"/>
      <c r="L160" s="31"/>
      <c r="M160" s="147"/>
      <c r="N160" s="53"/>
      <c r="O160" s="53"/>
      <c r="P160" s="53"/>
      <c r="Q160" s="53"/>
      <c r="R160" s="53"/>
      <c r="S160" s="53"/>
      <c r="T160" s="54"/>
      <c r="AT160" s="10" t="s">
        <v>113</v>
      </c>
      <c r="AU160" s="10" t="s">
        <v>72</v>
      </c>
    </row>
    <row r="161" spans="2:65" s="1" customFormat="1" ht="22.5" customHeight="1">
      <c r="B161" s="27"/>
      <c r="C161" s="133" t="s">
        <v>249</v>
      </c>
      <c r="D161" s="133" t="s">
        <v>103</v>
      </c>
      <c r="E161" s="134" t="s">
        <v>250</v>
      </c>
      <c r="F161" s="135" t="s">
        <v>251</v>
      </c>
      <c r="G161" s="136" t="s">
        <v>106</v>
      </c>
      <c r="H161" s="137">
        <v>1</v>
      </c>
      <c r="I161" s="138"/>
      <c r="J161" s="139">
        <f>ROUND(I161*H161,2)</f>
        <v>0</v>
      </c>
      <c r="K161" s="135" t="s">
        <v>107</v>
      </c>
      <c r="L161" s="31"/>
      <c r="M161" s="140" t="s">
        <v>19</v>
      </c>
      <c r="N161" s="141" t="s">
        <v>43</v>
      </c>
      <c r="O161" s="53"/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0" t="s">
        <v>108</v>
      </c>
      <c r="AT161" s="10" t="s">
        <v>103</v>
      </c>
      <c r="AU161" s="10" t="s">
        <v>72</v>
      </c>
      <c r="AY161" s="10" t="s">
        <v>109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0" t="s">
        <v>80</v>
      </c>
      <c r="BK161" s="144">
        <f>ROUND(I161*H161,2)</f>
        <v>0</v>
      </c>
      <c r="BL161" s="10" t="s">
        <v>108</v>
      </c>
      <c r="BM161" s="10" t="s">
        <v>252</v>
      </c>
    </row>
    <row r="162" spans="2:65" s="1" customFormat="1" ht="19.5">
      <c r="B162" s="27"/>
      <c r="C162" s="28"/>
      <c r="D162" s="145" t="s">
        <v>111</v>
      </c>
      <c r="E162" s="28"/>
      <c r="F162" s="146" t="s">
        <v>253</v>
      </c>
      <c r="G162" s="28"/>
      <c r="H162" s="28"/>
      <c r="I162" s="92"/>
      <c r="J162" s="28"/>
      <c r="K162" s="28"/>
      <c r="L162" s="31"/>
      <c r="M162" s="147"/>
      <c r="N162" s="53"/>
      <c r="O162" s="53"/>
      <c r="P162" s="53"/>
      <c r="Q162" s="53"/>
      <c r="R162" s="53"/>
      <c r="S162" s="53"/>
      <c r="T162" s="54"/>
      <c r="AT162" s="10" t="s">
        <v>111</v>
      </c>
      <c r="AU162" s="10" t="s">
        <v>72</v>
      </c>
    </row>
    <row r="163" spans="2:65" s="1" customFormat="1" ht="19.5">
      <c r="B163" s="27"/>
      <c r="C163" s="28"/>
      <c r="D163" s="145" t="s">
        <v>113</v>
      </c>
      <c r="E163" s="28"/>
      <c r="F163" s="148" t="s">
        <v>254</v>
      </c>
      <c r="G163" s="28"/>
      <c r="H163" s="28"/>
      <c r="I163" s="92"/>
      <c r="J163" s="28"/>
      <c r="K163" s="28"/>
      <c r="L163" s="31"/>
      <c r="M163" s="147"/>
      <c r="N163" s="53"/>
      <c r="O163" s="53"/>
      <c r="P163" s="53"/>
      <c r="Q163" s="53"/>
      <c r="R163" s="53"/>
      <c r="S163" s="53"/>
      <c r="T163" s="54"/>
      <c r="AT163" s="10" t="s">
        <v>113</v>
      </c>
      <c r="AU163" s="10" t="s">
        <v>72</v>
      </c>
    </row>
    <row r="164" spans="2:65" s="1" customFormat="1" ht="22.5" customHeight="1">
      <c r="B164" s="27"/>
      <c r="C164" s="133" t="s">
        <v>255</v>
      </c>
      <c r="D164" s="133" t="s">
        <v>103</v>
      </c>
      <c r="E164" s="134" t="s">
        <v>256</v>
      </c>
      <c r="F164" s="135" t="s">
        <v>257</v>
      </c>
      <c r="G164" s="136" t="s">
        <v>106</v>
      </c>
      <c r="H164" s="137">
        <v>1</v>
      </c>
      <c r="I164" s="138"/>
      <c r="J164" s="139">
        <f>ROUND(I164*H164,2)</f>
        <v>0</v>
      </c>
      <c r="K164" s="135" t="s">
        <v>107</v>
      </c>
      <c r="L164" s="31"/>
      <c r="M164" s="140" t="s">
        <v>19</v>
      </c>
      <c r="N164" s="141" t="s">
        <v>43</v>
      </c>
      <c r="O164" s="53"/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0" t="s">
        <v>108</v>
      </c>
      <c r="AT164" s="10" t="s">
        <v>103</v>
      </c>
      <c r="AU164" s="10" t="s">
        <v>72</v>
      </c>
      <c r="AY164" s="10" t="s">
        <v>109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0" t="s">
        <v>80</v>
      </c>
      <c r="BK164" s="144">
        <f>ROUND(I164*H164,2)</f>
        <v>0</v>
      </c>
      <c r="BL164" s="10" t="s">
        <v>108</v>
      </c>
      <c r="BM164" s="10" t="s">
        <v>258</v>
      </c>
    </row>
    <row r="165" spans="2:65" s="1" customFormat="1" ht="19.5">
      <c r="B165" s="27"/>
      <c r="C165" s="28"/>
      <c r="D165" s="145" t="s">
        <v>111</v>
      </c>
      <c r="E165" s="28"/>
      <c r="F165" s="146" t="s">
        <v>259</v>
      </c>
      <c r="G165" s="28"/>
      <c r="H165" s="28"/>
      <c r="I165" s="92"/>
      <c r="J165" s="28"/>
      <c r="K165" s="28"/>
      <c r="L165" s="31"/>
      <c r="M165" s="147"/>
      <c r="N165" s="53"/>
      <c r="O165" s="53"/>
      <c r="P165" s="53"/>
      <c r="Q165" s="53"/>
      <c r="R165" s="53"/>
      <c r="S165" s="53"/>
      <c r="T165" s="54"/>
      <c r="AT165" s="10" t="s">
        <v>111</v>
      </c>
      <c r="AU165" s="10" t="s">
        <v>72</v>
      </c>
    </row>
    <row r="166" spans="2:65" s="1" customFormat="1" ht="19.5">
      <c r="B166" s="27"/>
      <c r="C166" s="28"/>
      <c r="D166" s="145" t="s">
        <v>113</v>
      </c>
      <c r="E166" s="28"/>
      <c r="F166" s="148" t="s">
        <v>254</v>
      </c>
      <c r="G166" s="28"/>
      <c r="H166" s="28"/>
      <c r="I166" s="92"/>
      <c r="J166" s="28"/>
      <c r="K166" s="28"/>
      <c r="L166" s="31"/>
      <c r="M166" s="147"/>
      <c r="N166" s="53"/>
      <c r="O166" s="53"/>
      <c r="P166" s="53"/>
      <c r="Q166" s="53"/>
      <c r="R166" s="53"/>
      <c r="S166" s="53"/>
      <c r="T166" s="54"/>
      <c r="AT166" s="10" t="s">
        <v>113</v>
      </c>
      <c r="AU166" s="10" t="s">
        <v>72</v>
      </c>
    </row>
    <row r="167" spans="2:65" s="1" customFormat="1" ht="22.5" customHeight="1">
      <c r="B167" s="27"/>
      <c r="C167" s="133" t="s">
        <v>260</v>
      </c>
      <c r="D167" s="133" t="s">
        <v>103</v>
      </c>
      <c r="E167" s="134" t="s">
        <v>261</v>
      </c>
      <c r="F167" s="135" t="s">
        <v>262</v>
      </c>
      <c r="G167" s="136" t="s">
        <v>106</v>
      </c>
      <c r="H167" s="137">
        <v>1</v>
      </c>
      <c r="I167" s="138"/>
      <c r="J167" s="139">
        <f>ROUND(I167*H167,2)</f>
        <v>0</v>
      </c>
      <c r="K167" s="135" t="s">
        <v>107</v>
      </c>
      <c r="L167" s="31"/>
      <c r="M167" s="140" t="s">
        <v>19</v>
      </c>
      <c r="N167" s="141" t="s">
        <v>43</v>
      </c>
      <c r="O167" s="53"/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0" t="s">
        <v>108</v>
      </c>
      <c r="AT167" s="10" t="s">
        <v>103</v>
      </c>
      <c r="AU167" s="10" t="s">
        <v>72</v>
      </c>
      <c r="AY167" s="10" t="s">
        <v>109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0" t="s">
        <v>80</v>
      </c>
      <c r="BK167" s="144">
        <f>ROUND(I167*H167,2)</f>
        <v>0</v>
      </c>
      <c r="BL167" s="10" t="s">
        <v>108</v>
      </c>
      <c r="BM167" s="10" t="s">
        <v>263</v>
      </c>
    </row>
    <row r="168" spans="2:65" s="1" customFormat="1" ht="19.5">
      <c r="B168" s="27"/>
      <c r="C168" s="28"/>
      <c r="D168" s="145" t="s">
        <v>111</v>
      </c>
      <c r="E168" s="28"/>
      <c r="F168" s="146" t="s">
        <v>264</v>
      </c>
      <c r="G168" s="28"/>
      <c r="H168" s="28"/>
      <c r="I168" s="92"/>
      <c r="J168" s="28"/>
      <c r="K168" s="28"/>
      <c r="L168" s="31"/>
      <c r="M168" s="147"/>
      <c r="N168" s="53"/>
      <c r="O168" s="53"/>
      <c r="P168" s="53"/>
      <c r="Q168" s="53"/>
      <c r="R168" s="53"/>
      <c r="S168" s="53"/>
      <c r="T168" s="54"/>
      <c r="AT168" s="10" t="s">
        <v>111</v>
      </c>
      <c r="AU168" s="10" t="s">
        <v>72</v>
      </c>
    </row>
    <row r="169" spans="2:65" s="1" customFormat="1" ht="19.5">
      <c r="B169" s="27"/>
      <c r="C169" s="28"/>
      <c r="D169" s="145" t="s">
        <v>113</v>
      </c>
      <c r="E169" s="28"/>
      <c r="F169" s="148" t="s">
        <v>265</v>
      </c>
      <c r="G169" s="28"/>
      <c r="H169" s="28"/>
      <c r="I169" s="92"/>
      <c r="J169" s="28"/>
      <c r="K169" s="28"/>
      <c r="L169" s="31"/>
      <c r="M169" s="147"/>
      <c r="N169" s="53"/>
      <c r="O169" s="53"/>
      <c r="P169" s="53"/>
      <c r="Q169" s="53"/>
      <c r="R169" s="53"/>
      <c r="S169" s="53"/>
      <c r="T169" s="54"/>
      <c r="AT169" s="10" t="s">
        <v>113</v>
      </c>
      <c r="AU169" s="10" t="s">
        <v>72</v>
      </c>
    </row>
    <row r="170" spans="2:65" s="1" customFormat="1" ht="22.5" customHeight="1">
      <c r="B170" s="27"/>
      <c r="C170" s="133" t="s">
        <v>266</v>
      </c>
      <c r="D170" s="133" t="s">
        <v>103</v>
      </c>
      <c r="E170" s="134" t="s">
        <v>267</v>
      </c>
      <c r="F170" s="135" t="s">
        <v>268</v>
      </c>
      <c r="G170" s="136" t="s">
        <v>106</v>
      </c>
      <c r="H170" s="137">
        <v>1</v>
      </c>
      <c r="I170" s="138"/>
      <c r="J170" s="139">
        <f>ROUND(I170*H170,2)</f>
        <v>0</v>
      </c>
      <c r="K170" s="135" t="s">
        <v>107</v>
      </c>
      <c r="L170" s="31"/>
      <c r="M170" s="140" t="s">
        <v>19</v>
      </c>
      <c r="N170" s="141" t="s">
        <v>43</v>
      </c>
      <c r="O170" s="53"/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0" t="s">
        <v>108</v>
      </c>
      <c r="AT170" s="10" t="s">
        <v>103</v>
      </c>
      <c r="AU170" s="10" t="s">
        <v>72</v>
      </c>
      <c r="AY170" s="10" t="s">
        <v>109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0" t="s">
        <v>80</v>
      </c>
      <c r="BK170" s="144">
        <f>ROUND(I170*H170,2)</f>
        <v>0</v>
      </c>
      <c r="BL170" s="10" t="s">
        <v>108</v>
      </c>
      <c r="BM170" s="10" t="s">
        <v>269</v>
      </c>
    </row>
    <row r="171" spans="2:65" s="1" customFormat="1" ht="19.5">
      <c r="B171" s="27"/>
      <c r="C171" s="28"/>
      <c r="D171" s="145" t="s">
        <v>111</v>
      </c>
      <c r="E171" s="28"/>
      <c r="F171" s="146" t="s">
        <v>270</v>
      </c>
      <c r="G171" s="28"/>
      <c r="H171" s="28"/>
      <c r="I171" s="92"/>
      <c r="J171" s="28"/>
      <c r="K171" s="28"/>
      <c r="L171" s="31"/>
      <c r="M171" s="147"/>
      <c r="N171" s="53"/>
      <c r="O171" s="53"/>
      <c r="P171" s="53"/>
      <c r="Q171" s="53"/>
      <c r="R171" s="53"/>
      <c r="S171" s="53"/>
      <c r="T171" s="54"/>
      <c r="AT171" s="10" t="s">
        <v>111</v>
      </c>
      <c r="AU171" s="10" t="s">
        <v>72</v>
      </c>
    </row>
    <row r="172" spans="2:65" s="1" customFormat="1" ht="19.5">
      <c r="B172" s="27"/>
      <c r="C172" s="28"/>
      <c r="D172" s="145" t="s">
        <v>113</v>
      </c>
      <c r="E172" s="28"/>
      <c r="F172" s="148" t="s">
        <v>265</v>
      </c>
      <c r="G172" s="28"/>
      <c r="H172" s="28"/>
      <c r="I172" s="92"/>
      <c r="J172" s="28"/>
      <c r="K172" s="28"/>
      <c r="L172" s="31"/>
      <c r="M172" s="147"/>
      <c r="N172" s="53"/>
      <c r="O172" s="53"/>
      <c r="P172" s="53"/>
      <c r="Q172" s="53"/>
      <c r="R172" s="53"/>
      <c r="S172" s="53"/>
      <c r="T172" s="54"/>
      <c r="AT172" s="10" t="s">
        <v>113</v>
      </c>
      <c r="AU172" s="10" t="s">
        <v>72</v>
      </c>
    </row>
    <row r="173" spans="2:65" s="1" customFormat="1" ht="22.5" customHeight="1">
      <c r="B173" s="27"/>
      <c r="C173" s="133" t="s">
        <v>271</v>
      </c>
      <c r="D173" s="133" t="s">
        <v>103</v>
      </c>
      <c r="E173" s="134" t="s">
        <v>272</v>
      </c>
      <c r="F173" s="135" t="s">
        <v>273</v>
      </c>
      <c r="G173" s="136" t="s">
        <v>122</v>
      </c>
      <c r="H173" s="137">
        <v>1</v>
      </c>
      <c r="I173" s="138"/>
      <c r="J173" s="139">
        <f>ROUND(I173*H173,2)</f>
        <v>0</v>
      </c>
      <c r="K173" s="135" t="s">
        <v>107</v>
      </c>
      <c r="L173" s="31"/>
      <c r="M173" s="140" t="s">
        <v>19</v>
      </c>
      <c r="N173" s="141" t="s">
        <v>43</v>
      </c>
      <c r="O173" s="53"/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0" t="s">
        <v>108</v>
      </c>
      <c r="AT173" s="10" t="s">
        <v>103</v>
      </c>
      <c r="AU173" s="10" t="s">
        <v>72</v>
      </c>
      <c r="AY173" s="10" t="s">
        <v>109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0" t="s">
        <v>80</v>
      </c>
      <c r="BK173" s="144">
        <f>ROUND(I173*H173,2)</f>
        <v>0</v>
      </c>
      <c r="BL173" s="10" t="s">
        <v>108</v>
      </c>
      <c r="BM173" s="10" t="s">
        <v>274</v>
      </c>
    </row>
    <row r="174" spans="2:65" s="1" customFormat="1" ht="19.5">
      <c r="B174" s="27"/>
      <c r="C174" s="28"/>
      <c r="D174" s="145" t="s">
        <v>111</v>
      </c>
      <c r="E174" s="28"/>
      <c r="F174" s="146" t="s">
        <v>275</v>
      </c>
      <c r="G174" s="28"/>
      <c r="H174" s="28"/>
      <c r="I174" s="92"/>
      <c r="J174" s="28"/>
      <c r="K174" s="28"/>
      <c r="L174" s="31"/>
      <c r="M174" s="147"/>
      <c r="N174" s="53"/>
      <c r="O174" s="53"/>
      <c r="P174" s="53"/>
      <c r="Q174" s="53"/>
      <c r="R174" s="53"/>
      <c r="S174" s="53"/>
      <c r="T174" s="54"/>
      <c r="AT174" s="10" t="s">
        <v>111</v>
      </c>
      <c r="AU174" s="10" t="s">
        <v>72</v>
      </c>
    </row>
    <row r="175" spans="2:65" s="1" customFormat="1" ht="19.5">
      <c r="B175" s="27"/>
      <c r="C175" s="28"/>
      <c r="D175" s="145" t="s">
        <v>113</v>
      </c>
      <c r="E175" s="28"/>
      <c r="F175" s="148" t="s">
        <v>265</v>
      </c>
      <c r="G175" s="28"/>
      <c r="H175" s="28"/>
      <c r="I175" s="92"/>
      <c r="J175" s="28"/>
      <c r="K175" s="28"/>
      <c r="L175" s="31"/>
      <c r="M175" s="147"/>
      <c r="N175" s="53"/>
      <c r="O175" s="53"/>
      <c r="P175" s="53"/>
      <c r="Q175" s="53"/>
      <c r="R175" s="53"/>
      <c r="S175" s="53"/>
      <c r="T175" s="54"/>
      <c r="AT175" s="10" t="s">
        <v>113</v>
      </c>
      <c r="AU175" s="10" t="s">
        <v>72</v>
      </c>
    </row>
    <row r="176" spans="2:65" s="1" customFormat="1" ht="22.5" customHeight="1">
      <c r="B176" s="27"/>
      <c r="C176" s="133" t="s">
        <v>276</v>
      </c>
      <c r="D176" s="133" t="s">
        <v>103</v>
      </c>
      <c r="E176" s="134" t="s">
        <v>277</v>
      </c>
      <c r="F176" s="135" t="s">
        <v>278</v>
      </c>
      <c r="G176" s="136" t="s">
        <v>122</v>
      </c>
      <c r="H176" s="137">
        <v>1</v>
      </c>
      <c r="I176" s="138"/>
      <c r="J176" s="139">
        <f>ROUND(I176*H176,2)</f>
        <v>0</v>
      </c>
      <c r="K176" s="135" t="s">
        <v>107</v>
      </c>
      <c r="L176" s="31"/>
      <c r="M176" s="140" t="s">
        <v>19</v>
      </c>
      <c r="N176" s="141" t="s">
        <v>43</v>
      </c>
      <c r="O176" s="53"/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0" t="s">
        <v>108</v>
      </c>
      <c r="AT176" s="10" t="s">
        <v>103</v>
      </c>
      <c r="AU176" s="10" t="s">
        <v>72</v>
      </c>
      <c r="AY176" s="10" t="s">
        <v>109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0" t="s">
        <v>80</v>
      </c>
      <c r="BK176" s="144">
        <f>ROUND(I176*H176,2)</f>
        <v>0</v>
      </c>
      <c r="BL176" s="10" t="s">
        <v>108</v>
      </c>
      <c r="BM176" s="10" t="s">
        <v>279</v>
      </c>
    </row>
    <row r="177" spans="2:65" s="1" customFormat="1" ht="19.5">
      <c r="B177" s="27"/>
      <c r="C177" s="28"/>
      <c r="D177" s="145" t="s">
        <v>111</v>
      </c>
      <c r="E177" s="28"/>
      <c r="F177" s="146" t="s">
        <v>280</v>
      </c>
      <c r="G177" s="28"/>
      <c r="H177" s="28"/>
      <c r="I177" s="92"/>
      <c r="J177" s="28"/>
      <c r="K177" s="28"/>
      <c r="L177" s="31"/>
      <c r="M177" s="147"/>
      <c r="N177" s="53"/>
      <c r="O177" s="53"/>
      <c r="P177" s="53"/>
      <c r="Q177" s="53"/>
      <c r="R177" s="53"/>
      <c r="S177" s="53"/>
      <c r="T177" s="54"/>
      <c r="AT177" s="10" t="s">
        <v>111</v>
      </c>
      <c r="AU177" s="10" t="s">
        <v>72</v>
      </c>
    </row>
    <row r="178" spans="2:65" s="1" customFormat="1" ht="19.5">
      <c r="B178" s="27"/>
      <c r="C178" s="28"/>
      <c r="D178" s="145" t="s">
        <v>113</v>
      </c>
      <c r="E178" s="28"/>
      <c r="F178" s="148" t="s">
        <v>265</v>
      </c>
      <c r="G178" s="28"/>
      <c r="H178" s="28"/>
      <c r="I178" s="92"/>
      <c r="J178" s="28"/>
      <c r="K178" s="28"/>
      <c r="L178" s="31"/>
      <c r="M178" s="147"/>
      <c r="N178" s="53"/>
      <c r="O178" s="53"/>
      <c r="P178" s="53"/>
      <c r="Q178" s="53"/>
      <c r="R178" s="53"/>
      <c r="S178" s="53"/>
      <c r="T178" s="54"/>
      <c r="AT178" s="10" t="s">
        <v>113</v>
      </c>
      <c r="AU178" s="10" t="s">
        <v>72</v>
      </c>
    </row>
    <row r="179" spans="2:65" s="1" customFormat="1" ht="22.5" customHeight="1">
      <c r="B179" s="27"/>
      <c r="C179" s="133" t="s">
        <v>281</v>
      </c>
      <c r="D179" s="133" t="s">
        <v>103</v>
      </c>
      <c r="E179" s="134" t="s">
        <v>282</v>
      </c>
      <c r="F179" s="135" t="s">
        <v>283</v>
      </c>
      <c r="G179" s="136" t="s">
        <v>284</v>
      </c>
      <c r="H179" s="137">
        <v>1</v>
      </c>
      <c r="I179" s="138"/>
      <c r="J179" s="139">
        <f>ROUND(I179*H179,2)</f>
        <v>0</v>
      </c>
      <c r="K179" s="135" t="s">
        <v>107</v>
      </c>
      <c r="L179" s="31"/>
      <c r="M179" s="140" t="s">
        <v>19</v>
      </c>
      <c r="N179" s="141" t="s">
        <v>43</v>
      </c>
      <c r="O179" s="53"/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0" t="s">
        <v>285</v>
      </c>
      <c r="AT179" s="10" t="s">
        <v>103</v>
      </c>
      <c r="AU179" s="10" t="s">
        <v>72</v>
      </c>
      <c r="AY179" s="10" t="s">
        <v>109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0" t="s">
        <v>80</v>
      </c>
      <c r="BK179" s="144">
        <f>ROUND(I179*H179,2)</f>
        <v>0</v>
      </c>
      <c r="BL179" s="10" t="s">
        <v>285</v>
      </c>
      <c r="BM179" s="10" t="s">
        <v>286</v>
      </c>
    </row>
    <row r="180" spans="2:65" s="1" customFormat="1" ht="58.5">
      <c r="B180" s="27"/>
      <c r="C180" s="28"/>
      <c r="D180" s="145" t="s">
        <v>111</v>
      </c>
      <c r="E180" s="28"/>
      <c r="F180" s="146" t="s">
        <v>287</v>
      </c>
      <c r="G180" s="28"/>
      <c r="H180" s="28"/>
      <c r="I180" s="92"/>
      <c r="J180" s="28"/>
      <c r="K180" s="28"/>
      <c r="L180" s="31"/>
      <c r="M180" s="147"/>
      <c r="N180" s="53"/>
      <c r="O180" s="53"/>
      <c r="P180" s="53"/>
      <c r="Q180" s="53"/>
      <c r="R180" s="53"/>
      <c r="S180" s="53"/>
      <c r="T180" s="54"/>
      <c r="AT180" s="10" t="s">
        <v>111</v>
      </c>
      <c r="AU180" s="10" t="s">
        <v>72</v>
      </c>
    </row>
    <row r="181" spans="2:65" s="1" customFormat="1" ht="58.5">
      <c r="B181" s="27"/>
      <c r="C181" s="28"/>
      <c r="D181" s="145" t="s">
        <v>113</v>
      </c>
      <c r="E181" s="28"/>
      <c r="F181" s="148" t="s">
        <v>288</v>
      </c>
      <c r="G181" s="28"/>
      <c r="H181" s="28"/>
      <c r="I181" s="92"/>
      <c r="J181" s="28"/>
      <c r="K181" s="28"/>
      <c r="L181" s="31"/>
      <c r="M181" s="147"/>
      <c r="N181" s="53"/>
      <c r="O181" s="53"/>
      <c r="P181" s="53"/>
      <c r="Q181" s="53"/>
      <c r="R181" s="53"/>
      <c r="S181" s="53"/>
      <c r="T181" s="54"/>
      <c r="AT181" s="10" t="s">
        <v>113</v>
      </c>
      <c r="AU181" s="10" t="s">
        <v>72</v>
      </c>
    </row>
    <row r="182" spans="2:65" s="1" customFormat="1" ht="22.5" customHeight="1">
      <c r="B182" s="27"/>
      <c r="C182" s="133" t="s">
        <v>289</v>
      </c>
      <c r="D182" s="133" t="s">
        <v>103</v>
      </c>
      <c r="E182" s="134" t="s">
        <v>290</v>
      </c>
      <c r="F182" s="135" t="s">
        <v>291</v>
      </c>
      <c r="G182" s="136" t="s">
        <v>284</v>
      </c>
      <c r="H182" s="137">
        <v>1</v>
      </c>
      <c r="I182" s="138"/>
      <c r="J182" s="139">
        <f>ROUND(I182*H182,2)</f>
        <v>0</v>
      </c>
      <c r="K182" s="135" t="s">
        <v>107</v>
      </c>
      <c r="L182" s="31"/>
      <c r="M182" s="140" t="s">
        <v>19</v>
      </c>
      <c r="N182" s="141" t="s">
        <v>43</v>
      </c>
      <c r="O182" s="53"/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0" t="s">
        <v>285</v>
      </c>
      <c r="AT182" s="10" t="s">
        <v>103</v>
      </c>
      <c r="AU182" s="10" t="s">
        <v>72</v>
      </c>
      <c r="AY182" s="10" t="s">
        <v>109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0" t="s">
        <v>80</v>
      </c>
      <c r="BK182" s="144">
        <f>ROUND(I182*H182,2)</f>
        <v>0</v>
      </c>
      <c r="BL182" s="10" t="s">
        <v>285</v>
      </c>
      <c r="BM182" s="10" t="s">
        <v>292</v>
      </c>
    </row>
    <row r="183" spans="2:65" s="1" customFormat="1" ht="58.5">
      <c r="B183" s="27"/>
      <c r="C183" s="28"/>
      <c r="D183" s="145" t="s">
        <v>111</v>
      </c>
      <c r="E183" s="28"/>
      <c r="F183" s="146" t="s">
        <v>293</v>
      </c>
      <c r="G183" s="28"/>
      <c r="H183" s="28"/>
      <c r="I183" s="92"/>
      <c r="J183" s="28"/>
      <c r="K183" s="28"/>
      <c r="L183" s="31"/>
      <c r="M183" s="147"/>
      <c r="N183" s="53"/>
      <c r="O183" s="53"/>
      <c r="P183" s="53"/>
      <c r="Q183" s="53"/>
      <c r="R183" s="53"/>
      <c r="S183" s="53"/>
      <c r="T183" s="54"/>
      <c r="AT183" s="10" t="s">
        <v>111</v>
      </c>
      <c r="AU183" s="10" t="s">
        <v>72</v>
      </c>
    </row>
    <row r="184" spans="2:65" s="1" customFormat="1" ht="58.5">
      <c r="B184" s="27"/>
      <c r="C184" s="28"/>
      <c r="D184" s="145" t="s">
        <v>113</v>
      </c>
      <c r="E184" s="28"/>
      <c r="F184" s="148" t="s">
        <v>288</v>
      </c>
      <c r="G184" s="28"/>
      <c r="H184" s="28"/>
      <c r="I184" s="92"/>
      <c r="J184" s="28"/>
      <c r="K184" s="28"/>
      <c r="L184" s="31"/>
      <c r="M184" s="147"/>
      <c r="N184" s="53"/>
      <c r="O184" s="53"/>
      <c r="P184" s="53"/>
      <c r="Q184" s="53"/>
      <c r="R184" s="53"/>
      <c r="S184" s="53"/>
      <c r="T184" s="54"/>
      <c r="AT184" s="10" t="s">
        <v>113</v>
      </c>
      <c r="AU184" s="10" t="s">
        <v>72</v>
      </c>
    </row>
    <row r="185" spans="2:65" s="1" customFormat="1" ht="22.5" customHeight="1">
      <c r="B185" s="27"/>
      <c r="C185" s="133" t="s">
        <v>294</v>
      </c>
      <c r="D185" s="133" t="s">
        <v>103</v>
      </c>
      <c r="E185" s="134" t="s">
        <v>295</v>
      </c>
      <c r="F185" s="135" t="s">
        <v>296</v>
      </c>
      <c r="G185" s="136" t="s">
        <v>284</v>
      </c>
      <c r="H185" s="137">
        <v>1</v>
      </c>
      <c r="I185" s="138"/>
      <c r="J185" s="139">
        <f>ROUND(I185*H185,2)</f>
        <v>0</v>
      </c>
      <c r="K185" s="135" t="s">
        <v>107</v>
      </c>
      <c r="L185" s="31"/>
      <c r="M185" s="140" t="s">
        <v>19</v>
      </c>
      <c r="N185" s="141" t="s">
        <v>43</v>
      </c>
      <c r="O185" s="53"/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0" t="s">
        <v>285</v>
      </c>
      <c r="AT185" s="10" t="s">
        <v>103</v>
      </c>
      <c r="AU185" s="10" t="s">
        <v>72</v>
      </c>
      <c r="AY185" s="10" t="s">
        <v>109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0" t="s">
        <v>80</v>
      </c>
      <c r="BK185" s="144">
        <f>ROUND(I185*H185,2)</f>
        <v>0</v>
      </c>
      <c r="BL185" s="10" t="s">
        <v>285</v>
      </c>
      <c r="BM185" s="10" t="s">
        <v>297</v>
      </c>
    </row>
    <row r="186" spans="2:65" s="1" customFormat="1" ht="58.5">
      <c r="B186" s="27"/>
      <c r="C186" s="28"/>
      <c r="D186" s="145" t="s">
        <v>111</v>
      </c>
      <c r="E186" s="28"/>
      <c r="F186" s="146" t="s">
        <v>298</v>
      </c>
      <c r="G186" s="28"/>
      <c r="H186" s="28"/>
      <c r="I186" s="92"/>
      <c r="J186" s="28"/>
      <c r="K186" s="28"/>
      <c r="L186" s="31"/>
      <c r="M186" s="147"/>
      <c r="N186" s="53"/>
      <c r="O186" s="53"/>
      <c r="P186" s="53"/>
      <c r="Q186" s="53"/>
      <c r="R186" s="53"/>
      <c r="S186" s="53"/>
      <c r="T186" s="54"/>
      <c r="AT186" s="10" t="s">
        <v>111</v>
      </c>
      <c r="AU186" s="10" t="s">
        <v>72</v>
      </c>
    </row>
    <row r="187" spans="2:65" s="1" customFormat="1" ht="58.5">
      <c r="B187" s="27"/>
      <c r="C187" s="28"/>
      <c r="D187" s="145" t="s">
        <v>113</v>
      </c>
      <c r="E187" s="28"/>
      <c r="F187" s="148" t="s">
        <v>288</v>
      </c>
      <c r="G187" s="28"/>
      <c r="H187" s="28"/>
      <c r="I187" s="92"/>
      <c r="J187" s="28"/>
      <c r="K187" s="28"/>
      <c r="L187" s="31"/>
      <c r="M187" s="147"/>
      <c r="N187" s="53"/>
      <c r="O187" s="53"/>
      <c r="P187" s="53"/>
      <c r="Q187" s="53"/>
      <c r="R187" s="53"/>
      <c r="S187" s="53"/>
      <c r="T187" s="54"/>
      <c r="AT187" s="10" t="s">
        <v>113</v>
      </c>
      <c r="AU187" s="10" t="s">
        <v>72</v>
      </c>
    </row>
    <row r="188" spans="2:65" s="1" customFormat="1" ht="22.5" customHeight="1">
      <c r="B188" s="27"/>
      <c r="C188" s="133" t="s">
        <v>299</v>
      </c>
      <c r="D188" s="133" t="s">
        <v>103</v>
      </c>
      <c r="E188" s="134" t="s">
        <v>300</v>
      </c>
      <c r="F188" s="135" t="s">
        <v>301</v>
      </c>
      <c r="G188" s="136" t="s">
        <v>284</v>
      </c>
      <c r="H188" s="137">
        <v>1</v>
      </c>
      <c r="I188" s="138"/>
      <c r="J188" s="139">
        <f>ROUND(I188*H188,2)</f>
        <v>0</v>
      </c>
      <c r="K188" s="135" t="s">
        <v>107</v>
      </c>
      <c r="L188" s="31"/>
      <c r="M188" s="140" t="s">
        <v>19</v>
      </c>
      <c r="N188" s="141" t="s">
        <v>43</v>
      </c>
      <c r="O188" s="53"/>
      <c r="P188" s="142">
        <f>O188*H188</f>
        <v>0</v>
      </c>
      <c r="Q188" s="142">
        <v>0</v>
      </c>
      <c r="R188" s="142">
        <f>Q188*H188</f>
        <v>0</v>
      </c>
      <c r="S188" s="142">
        <v>0</v>
      </c>
      <c r="T188" s="143">
        <f>S188*H188</f>
        <v>0</v>
      </c>
      <c r="AR188" s="10" t="s">
        <v>285</v>
      </c>
      <c r="AT188" s="10" t="s">
        <v>103</v>
      </c>
      <c r="AU188" s="10" t="s">
        <v>72</v>
      </c>
      <c r="AY188" s="10" t="s">
        <v>109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0" t="s">
        <v>80</v>
      </c>
      <c r="BK188" s="144">
        <f>ROUND(I188*H188,2)</f>
        <v>0</v>
      </c>
      <c r="BL188" s="10" t="s">
        <v>285</v>
      </c>
      <c r="BM188" s="10" t="s">
        <v>302</v>
      </c>
    </row>
    <row r="189" spans="2:65" s="1" customFormat="1" ht="58.5">
      <c r="B189" s="27"/>
      <c r="C189" s="28"/>
      <c r="D189" s="145" t="s">
        <v>111</v>
      </c>
      <c r="E189" s="28"/>
      <c r="F189" s="146" t="s">
        <v>303</v>
      </c>
      <c r="G189" s="28"/>
      <c r="H189" s="28"/>
      <c r="I189" s="92"/>
      <c r="J189" s="28"/>
      <c r="K189" s="28"/>
      <c r="L189" s="31"/>
      <c r="M189" s="147"/>
      <c r="N189" s="53"/>
      <c r="O189" s="53"/>
      <c r="P189" s="53"/>
      <c r="Q189" s="53"/>
      <c r="R189" s="53"/>
      <c r="S189" s="53"/>
      <c r="T189" s="54"/>
      <c r="AT189" s="10" t="s">
        <v>111</v>
      </c>
      <c r="AU189" s="10" t="s">
        <v>72</v>
      </c>
    </row>
    <row r="190" spans="2:65" s="1" customFormat="1" ht="58.5">
      <c r="B190" s="27"/>
      <c r="C190" s="28"/>
      <c r="D190" s="145" t="s">
        <v>113</v>
      </c>
      <c r="E190" s="28"/>
      <c r="F190" s="148" t="s">
        <v>288</v>
      </c>
      <c r="G190" s="28"/>
      <c r="H190" s="28"/>
      <c r="I190" s="92"/>
      <c r="J190" s="28"/>
      <c r="K190" s="28"/>
      <c r="L190" s="31"/>
      <c r="M190" s="147"/>
      <c r="N190" s="53"/>
      <c r="O190" s="53"/>
      <c r="P190" s="53"/>
      <c r="Q190" s="53"/>
      <c r="R190" s="53"/>
      <c r="S190" s="53"/>
      <c r="T190" s="54"/>
      <c r="AT190" s="10" t="s">
        <v>113</v>
      </c>
      <c r="AU190" s="10" t="s">
        <v>72</v>
      </c>
    </row>
    <row r="191" spans="2:65" s="1" customFormat="1" ht="22.5" customHeight="1">
      <c r="B191" s="27"/>
      <c r="C191" s="133" t="s">
        <v>304</v>
      </c>
      <c r="D191" s="133" t="s">
        <v>103</v>
      </c>
      <c r="E191" s="134" t="s">
        <v>305</v>
      </c>
      <c r="F191" s="135" t="s">
        <v>306</v>
      </c>
      <c r="G191" s="136" t="s">
        <v>284</v>
      </c>
      <c r="H191" s="137">
        <v>1</v>
      </c>
      <c r="I191" s="138"/>
      <c r="J191" s="139">
        <f>ROUND(I191*H191,2)</f>
        <v>0</v>
      </c>
      <c r="K191" s="135" t="s">
        <v>107</v>
      </c>
      <c r="L191" s="31"/>
      <c r="M191" s="140" t="s">
        <v>19</v>
      </c>
      <c r="N191" s="141" t="s">
        <v>43</v>
      </c>
      <c r="O191" s="53"/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0" t="s">
        <v>285</v>
      </c>
      <c r="AT191" s="10" t="s">
        <v>103</v>
      </c>
      <c r="AU191" s="10" t="s">
        <v>72</v>
      </c>
      <c r="AY191" s="10" t="s">
        <v>109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0" t="s">
        <v>80</v>
      </c>
      <c r="BK191" s="144">
        <f>ROUND(I191*H191,2)</f>
        <v>0</v>
      </c>
      <c r="BL191" s="10" t="s">
        <v>285</v>
      </c>
      <c r="BM191" s="10" t="s">
        <v>307</v>
      </c>
    </row>
    <row r="192" spans="2:65" s="1" customFormat="1" ht="58.5">
      <c r="B192" s="27"/>
      <c r="C192" s="28"/>
      <c r="D192" s="145" t="s">
        <v>111</v>
      </c>
      <c r="E192" s="28"/>
      <c r="F192" s="146" t="s">
        <v>308</v>
      </c>
      <c r="G192" s="28"/>
      <c r="H192" s="28"/>
      <c r="I192" s="92"/>
      <c r="J192" s="28"/>
      <c r="K192" s="28"/>
      <c r="L192" s="31"/>
      <c r="M192" s="147"/>
      <c r="N192" s="53"/>
      <c r="O192" s="53"/>
      <c r="P192" s="53"/>
      <c r="Q192" s="53"/>
      <c r="R192" s="53"/>
      <c r="S192" s="53"/>
      <c r="T192" s="54"/>
      <c r="AT192" s="10" t="s">
        <v>111</v>
      </c>
      <c r="AU192" s="10" t="s">
        <v>72</v>
      </c>
    </row>
    <row r="193" spans="2:65" s="1" customFormat="1" ht="58.5">
      <c r="B193" s="27"/>
      <c r="C193" s="28"/>
      <c r="D193" s="145" t="s">
        <v>113</v>
      </c>
      <c r="E193" s="28"/>
      <c r="F193" s="148" t="s">
        <v>288</v>
      </c>
      <c r="G193" s="28"/>
      <c r="H193" s="28"/>
      <c r="I193" s="92"/>
      <c r="J193" s="28"/>
      <c r="K193" s="28"/>
      <c r="L193" s="31"/>
      <c r="M193" s="147"/>
      <c r="N193" s="53"/>
      <c r="O193" s="53"/>
      <c r="P193" s="53"/>
      <c r="Q193" s="53"/>
      <c r="R193" s="53"/>
      <c r="S193" s="53"/>
      <c r="T193" s="54"/>
      <c r="AT193" s="10" t="s">
        <v>113</v>
      </c>
      <c r="AU193" s="10" t="s">
        <v>72</v>
      </c>
    </row>
    <row r="194" spans="2:65" s="1" customFormat="1" ht="22.5" customHeight="1">
      <c r="B194" s="27"/>
      <c r="C194" s="133" t="s">
        <v>309</v>
      </c>
      <c r="D194" s="133" t="s">
        <v>103</v>
      </c>
      <c r="E194" s="134" t="s">
        <v>310</v>
      </c>
      <c r="F194" s="135" t="s">
        <v>311</v>
      </c>
      <c r="G194" s="136" t="s">
        <v>284</v>
      </c>
      <c r="H194" s="137">
        <v>1</v>
      </c>
      <c r="I194" s="138"/>
      <c r="J194" s="139">
        <f>ROUND(I194*H194,2)</f>
        <v>0</v>
      </c>
      <c r="K194" s="135" t="s">
        <v>107</v>
      </c>
      <c r="L194" s="31"/>
      <c r="M194" s="140" t="s">
        <v>19</v>
      </c>
      <c r="N194" s="141" t="s">
        <v>43</v>
      </c>
      <c r="O194" s="53"/>
      <c r="P194" s="142">
        <f>O194*H194</f>
        <v>0</v>
      </c>
      <c r="Q194" s="142">
        <v>0</v>
      </c>
      <c r="R194" s="142">
        <f>Q194*H194</f>
        <v>0</v>
      </c>
      <c r="S194" s="142">
        <v>0</v>
      </c>
      <c r="T194" s="143">
        <f>S194*H194</f>
        <v>0</v>
      </c>
      <c r="AR194" s="10" t="s">
        <v>285</v>
      </c>
      <c r="AT194" s="10" t="s">
        <v>103</v>
      </c>
      <c r="AU194" s="10" t="s">
        <v>72</v>
      </c>
      <c r="AY194" s="10" t="s">
        <v>109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0" t="s">
        <v>80</v>
      </c>
      <c r="BK194" s="144">
        <f>ROUND(I194*H194,2)</f>
        <v>0</v>
      </c>
      <c r="BL194" s="10" t="s">
        <v>285</v>
      </c>
      <c r="BM194" s="10" t="s">
        <v>312</v>
      </c>
    </row>
    <row r="195" spans="2:65" s="1" customFormat="1" ht="58.5">
      <c r="B195" s="27"/>
      <c r="C195" s="28"/>
      <c r="D195" s="145" t="s">
        <v>111</v>
      </c>
      <c r="E195" s="28"/>
      <c r="F195" s="146" t="s">
        <v>313</v>
      </c>
      <c r="G195" s="28"/>
      <c r="H195" s="28"/>
      <c r="I195" s="92"/>
      <c r="J195" s="28"/>
      <c r="K195" s="28"/>
      <c r="L195" s="31"/>
      <c r="M195" s="147"/>
      <c r="N195" s="53"/>
      <c r="O195" s="53"/>
      <c r="P195" s="53"/>
      <c r="Q195" s="53"/>
      <c r="R195" s="53"/>
      <c r="S195" s="53"/>
      <c r="T195" s="54"/>
      <c r="AT195" s="10" t="s">
        <v>111</v>
      </c>
      <c r="AU195" s="10" t="s">
        <v>72</v>
      </c>
    </row>
    <row r="196" spans="2:65" s="1" customFormat="1" ht="58.5">
      <c r="B196" s="27"/>
      <c r="C196" s="28"/>
      <c r="D196" s="145" t="s">
        <v>113</v>
      </c>
      <c r="E196" s="28"/>
      <c r="F196" s="148" t="s">
        <v>288</v>
      </c>
      <c r="G196" s="28"/>
      <c r="H196" s="28"/>
      <c r="I196" s="92"/>
      <c r="J196" s="28"/>
      <c r="K196" s="28"/>
      <c r="L196" s="31"/>
      <c r="M196" s="147"/>
      <c r="N196" s="53"/>
      <c r="O196" s="53"/>
      <c r="P196" s="53"/>
      <c r="Q196" s="53"/>
      <c r="R196" s="53"/>
      <c r="S196" s="53"/>
      <c r="T196" s="54"/>
      <c r="AT196" s="10" t="s">
        <v>113</v>
      </c>
      <c r="AU196" s="10" t="s">
        <v>72</v>
      </c>
    </row>
    <row r="197" spans="2:65" s="1" customFormat="1" ht="22.5" customHeight="1">
      <c r="B197" s="27"/>
      <c r="C197" s="133" t="s">
        <v>314</v>
      </c>
      <c r="D197" s="133" t="s">
        <v>103</v>
      </c>
      <c r="E197" s="134" t="s">
        <v>315</v>
      </c>
      <c r="F197" s="135" t="s">
        <v>316</v>
      </c>
      <c r="G197" s="136" t="s">
        <v>284</v>
      </c>
      <c r="H197" s="137">
        <v>1</v>
      </c>
      <c r="I197" s="138"/>
      <c r="J197" s="139">
        <f>ROUND(I197*H197,2)</f>
        <v>0</v>
      </c>
      <c r="K197" s="135" t="s">
        <v>107</v>
      </c>
      <c r="L197" s="31"/>
      <c r="M197" s="140" t="s">
        <v>19</v>
      </c>
      <c r="N197" s="141" t="s">
        <v>43</v>
      </c>
      <c r="O197" s="53"/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0" t="s">
        <v>285</v>
      </c>
      <c r="AT197" s="10" t="s">
        <v>103</v>
      </c>
      <c r="AU197" s="10" t="s">
        <v>72</v>
      </c>
      <c r="AY197" s="10" t="s">
        <v>109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0" t="s">
        <v>80</v>
      </c>
      <c r="BK197" s="144">
        <f>ROUND(I197*H197,2)</f>
        <v>0</v>
      </c>
      <c r="BL197" s="10" t="s">
        <v>285</v>
      </c>
      <c r="BM197" s="10" t="s">
        <v>317</v>
      </c>
    </row>
    <row r="198" spans="2:65" s="1" customFormat="1" ht="58.5">
      <c r="B198" s="27"/>
      <c r="C198" s="28"/>
      <c r="D198" s="145" t="s">
        <v>111</v>
      </c>
      <c r="E198" s="28"/>
      <c r="F198" s="146" t="s">
        <v>318</v>
      </c>
      <c r="G198" s="28"/>
      <c r="H198" s="28"/>
      <c r="I198" s="92"/>
      <c r="J198" s="28"/>
      <c r="K198" s="28"/>
      <c r="L198" s="31"/>
      <c r="M198" s="147"/>
      <c r="N198" s="53"/>
      <c r="O198" s="53"/>
      <c r="P198" s="53"/>
      <c r="Q198" s="53"/>
      <c r="R198" s="53"/>
      <c r="S198" s="53"/>
      <c r="T198" s="54"/>
      <c r="AT198" s="10" t="s">
        <v>111</v>
      </c>
      <c r="AU198" s="10" t="s">
        <v>72</v>
      </c>
    </row>
    <row r="199" spans="2:65" s="1" customFormat="1" ht="58.5">
      <c r="B199" s="27"/>
      <c r="C199" s="28"/>
      <c r="D199" s="145" t="s">
        <v>113</v>
      </c>
      <c r="E199" s="28"/>
      <c r="F199" s="148" t="s">
        <v>288</v>
      </c>
      <c r="G199" s="28"/>
      <c r="H199" s="28"/>
      <c r="I199" s="92"/>
      <c r="J199" s="28"/>
      <c r="K199" s="28"/>
      <c r="L199" s="31"/>
      <c r="M199" s="147"/>
      <c r="N199" s="53"/>
      <c r="O199" s="53"/>
      <c r="P199" s="53"/>
      <c r="Q199" s="53"/>
      <c r="R199" s="53"/>
      <c r="S199" s="53"/>
      <c r="T199" s="54"/>
      <c r="AT199" s="10" t="s">
        <v>113</v>
      </c>
      <c r="AU199" s="10" t="s">
        <v>72</v>
      </c>
    </row>
    <row r="200" spans="2:65" s="1" customFormat="1" ht="22.5" customHeight="1">
      <c r="B200" s="27"/>
      <c r="C200" s="133" t="s">
        <v>319</v>
      </c>
      <c r="D200" s="133" t="s">
        <v>103</v>
      </c>
      <c r="E200" s="134" t="s">
        <v>320</v>
      </c>
      <c r="F200" s="135" t="s">
        <v>321</v>
      </c>
      <c r="G200" s="136" t="s">
        <v>284</v>
      </c>
      <c r="H200" s="137">
        <v>1</v>
      </c>
      <c r="I200" s="138"/>
      <c r="J200" s="139">
        <f>ROUND(I200*H200,2)</f>
        <v>0</v>
      </c>
      <c r="K200" s="135" t="s">
        <v>107</v>
      </c>
      <c r="L200" s="31"/>
      <c r="M200" s="140" t="s">
        <v>19</v>
      </c>
      <c r="N200" s="141" t="s">
        <v>43</v>
      </c>
      <c r="O200" s="53"/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0" t="s">
        <v>285</v>
      </c>
      <c r="AT200" s="10" t="s">
        <v>103</v>
      </c>
      <c r="AU200" s="10" t="s">
        <v>72</v>
      </c>
      <c r="AY200" s="10" t="s">
        <v>109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0" t="s">
        <v>80</v>
      </c>
      <c r="BK200" s="144">
        <f>ROUND(I200*H200,2)</f>
        <v>0</v>
      </c>
      <c r="BL200" s="10" t="s">
        <v>285</v>
      </c>
      <c r="BM200" s="10" t="s">
        <v>322</v>
      </c>
    </row>
    <row r="201" spans="2:65" s="1" customFormat="1" ht="58.5">
      <c r="B201" s="27"/>
      <c r="C201" s="28"/>
      <c r="D201" s="145" t="s">
        <v>111</v>
      </c>
      <c r="E201" s="28"/>
      <c r="F201" s="146" t="s">
        <v>323</v>
      </c>
      <c r="G201" s="28"/>
      <c r="H201" s="28"/>
      <c r="I201" s="92"/>
      <c r="J201" s="28"/>
      <c r="K201" s="28"/>
      <c r="L201" s="31"/>
      <c r="M201" s="147"/>
      <c r="N201" s="53"/>
      <c r="O201" s="53"/>
      <c r="P201" s="53"/>
      <c r="Q201" s="53"/>
      <c r="R201" s="53"/>
      <c r="S201" s="53"/>
      <c r="T201" s="54"/>
      <c r="AT201" s="10" t="s">
        <v>111</v>
      </c>
      <c r="AU201" s="10" t="s">
        <v>72</v>
      </c>
    </row>
    <row r="202" spans="2:65" s="1" customFormat="1" ht="58.5">
      <c r="B202" s="27"/>
      <c r="C202" s="28"/>
      <c r="D202" s="145" t="s">
        <v>113</v>
      </c>
      <c r="E202" s="28"/>
      <c r="F202" s="148" t="s">
        <v>288</v>
      </c>
      <c r="G202" s="28"/>
      <c r="H202" s="28"/>
      <c r="I202" s="92"/>
      <c r="J202" s="28"/>
      <c r="K202" s="28"/>
      <c r="L202" s="31"/>
      <c r="M202" s="147"/>
      <c r="N202" s="53"/>
      <c r="O202" s="53"/>
      <c r="P202" s="53"/>
      <c r="Q202" s="53"/>
      <c r="R202" s="53"/>
      <c r="S202" s="53"/>
      <c r="T202" s="54"/>
      <c r="AT202" s="10" t="s">
        <v>113</v>
      </c>
      <c r="AU202" s="10" t="s">
        <v>72</v>
      </c>
    </row>
    <row r="203" spans="2:65" s="1" customFormat="1" ht="22.5" customHeight="1">
      <c r="B203" s="27"/>
      <c r="C203" s="133" t="s">
        <v>324</v>
      </c>
      <c r="D203" s="133" t="s">
        <v>103</v>
      </c>
      <c r="E203" s="134" t="s">
        <v>325</v>
      </c>
      <c r="F203" s="135" t="s">
        <v>326</v>
      </c>
      <c r="G203" s="136" t="s">
        <v>284</v>
      </c>
      <c r="H203" s="137">
        <v>1</v>
      </c>
      <c r="I203" s="138"/>
      <c r="J203" s="139">
        <f>ROUND(I203*H203,2)</f>
        <v>0</v>
      </c>
      <c r="K203" s="135" t="s">
        <v>107</v>
      </c>
      <c r="L203" s="31"/>
      <c r="M203" s="140" t="s">
        <v>19</v>
      </c>
      <c r="N203" s="141" t="s">
        <v>43</v>
      </c>
      <c r="O203" s="53"/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0" t="s">
        <v>285</v>
      </c>
      <c r="AT203" s="10" t="s">
        <v>103</v>
      </c>
      <c r="AU203" s="10" t="s">
        <v>72</v>
      </c>
      <c r="AY203" s="10" t="s">
        <v>109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0" t="s">
        <v>80</v>
      </c>
      <c r="BK203" s="144">
        <f>ROUND(I203*H203,2)</f>
        <v>0</v>
      </c>
      <c r="BL203" s="10" t="s">
        <v>285</v>
      </c>
      <c r="BM203" s="10" t="s">
        <v>327</v>
      </c>
    </row>
    <row r="204" spans="2:65" s="1" customFormat="1" ht="58.5">
      <c r="B204" s="27"/>
      <c r="C204" s="28"/>
      <c r="D204" s="145" t="s">
        <v>111</v>
      </c>
      <c r="E204" s="28"/>
      <c r="F204" s="146" t="s">
        <v>328</v>
      </c>
      <c r="G204" s="28"/>
      <c r="H204" s="28"/>
      <c r="I204" s="92"/>
      <c r="J204" s="28"/>
      <c r="K204" s="28"/>
      <c r="L204" s="31"/>
      <c r="M204" s="147"/>
      <c r="N204" s="53"/>
      <c r="O204" s="53"/>
      <c r="P204" s="53"/>
      <c r="Q204" s="53"/>
      <c r="R204" s="53"/>
      <c r="S204" s="53"/>
      <c r="T204" s="54"/>
      <c r="AT204" s="10" t="s">
        <v>111</v>
      </c>
      <c r="AU204" s="10" t="s">
        <v>72</v>
      </c>
    </row>
    <row r="205" spans="2:65" s="1" customFormat="1" ht="58.5">
      <c r="B205" s="27"/>
      <c r="C205" s="28"/>
      <c r="D205" s="145" t="s">
        <v>113</v>
      </c>
      <c r="E205" s="28"/>
      <c r="F205" s="148" t="s">
        <v>288</v>
      </c>
      <c r="G205" s="28"/>
      <c r="H205" s="28"/>
      <c r="I205" s="92"/>
      <c r="J205" s="28"/>
      <c r="K205" s="28"/>
      <c r="L205" s="31"/>
      <c r="M205" s="147"/>
      <c r="N205" s="53"/>
      <c r="O205" s="53"/>
      <c r="P205" s="53"/>
      <c r="Q205" s="53"/>
      <c r="R205" s="53"/>
      <c r="S205" s="53"/>
      <c r="T205" s="54"/>
      <c r="AT205" s="10" t="s">
        <v>113</v>
      </c>
      <c r="AU205" s="10" t="s">
        <v>72</v>
      </c>
    </row>
    <row r="206" spans="2:65" s="1" customFormat="1" ht="22.5" customHeight="1">
      <c r="B206" s="27"/>
      <c r="C206" s="133" t="s">
        <v>329</v>
      </c>
      <c r="D206" s="133" t="s">
        <v>103</v>
      </c>
      <c r="E206" s="134" t="s">
        <v>330</v>
      </c>
      <c r="F206" s="135" t="s">
        <v>331</v>
      </c>
      <c r="G206" s="136" t="s">
        <v>284</v>
      </c>
      <c r="H206" s="137">
        <v>1</v>
      </c>
      <c r="I206" s="138"/>
      <c r="J206" s="139">
        <f>ROUND(I206*H206,2)</f>
        <v>0</v>
      </c>
      <c r="K206" s="135" t="s">
        <v>107</v>
      </c>
      <c r="L206" s="31"/>
      <c r="M206" s="140" t="s">
        <v>19</v>
      </c>
      <c r="N206" s="141" t="s">
        <v>43</v>
      </c>
      <c r="O206" s="53"/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AR206" s="10" t="s">
        <v>285</v>
      </c>
      <c r="AT206" s="10" t="s">
        <v>103</v>
      </c>
      <c r="AU206" s="10" t="s">
        <v>72</v>
      </c>
      <c r="AY206" s="10" t="s">
        <v>109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0" t="s">
        <v>80</v>
      </c>
      <c r="BK206" s="144">
        <f>ROUND(I206*H206,2)</f>
        <v>0</v>
      </c>
      <c r="BL206" s="10" t="s">
        <v>285</v>
      </c>
      <c r="BM206" s="10" t="s">
        <v>332</v>
      </c>
    </row>
    <row r="207" spans="2:65" s="1" customFormat="1" ht="58.5">
      <c r="B207" s="27"/>
      <c r="C207" s="28"/>
      <c r="D207" s="145" t="s">
        <v>111</v>
      </c>
      <c r="E207" s="28"/>
      <c r="F207" s="146" t="s">
        <v>333</v>
      </c>
      <c r="G207" s="28"/>
      <c r="H207" s="28"/>
      <c r="I207" s="92"/>
      <c r="J207" s="28"/>
      <c r="K207" s="28"/>
      <c r="L207" s="31"/>
      <c r="M207" s="147"/>
      <c r="N207" s="53"/>
      <c r="O207" s="53"/>
      <c r="P207" s="53"/>
      <c r="Q207" s="53"/>
      <c r="R207" s="53"/>
      <c r="S207" s="53"/>
      <c r="T207" s="54"/>
      <c r="AT207" s="10" t="s">
        <v>111</v>
      </c>
      <c r="AU207" s="10" t="s">
        <v>72</v>
      </c>
    </row>
    <row r="208" spans="2:65" s="1" customFormat="1" ht="58.5">
      <c r="B208" s="27"/>
      <c r="C208" s="28"/>
      <c r="D208" s="145" t="s">
        <v>113</v>
      </c>
      <c r="E208" s="28"/>
      <c r="F208" s="148" t="s">
        <v>288</v>
      </c>
      <c r="G208" s="28"/>
      <c r="H208" s="28"/>
      <c r="I208" s="92"/>
      <c r="J208" s="28"/>
      <c r="K208" s="28"/>
      <c r="L208" s="31"/>
      <c r="M208" s="147"/>
      <c r="N208" s="53"/>
      <c r="O208" s="53"/>
      <c r="P208" s="53"/>
      <c r="Q208" s="53"/>
      <c r="R208" s="53"/>
      <c r="S208" s="53"/>
      <c r="T208" s="54"/>
      <c r="AT208" s="10" t="s">
        <v>113</v>
      </c>
      <c r="AU208" s="10" t="s">
        <v>72</v>
      </c>
    </row>
    <row r="209" spans="2:65" s="1" customFormat="1" ht="22.5" customHeight="1">
      <c r="B209" s="27"/>
      <c r="C209" s="133" t="s">
        <v>334</v>
      </c>
      <c r="D209" s="133" t="s">
        <v>103</v>
      </c>
      <c r="E209" s="134" t="s">
        <v>335</v>
      </c>
      <c r="F209" s="135" t="s">
        <v>336</v>
      </c>
      <c r="G209" s="136" t="s">
        <v>284</v>
      </c>
      <c r="H209" s="137">
        <v>1</v>
      </c>
      <c r="I209" s="138"/>
      <c r="J209" s="139">
        <f>ROUND(I209*H209,2)</f>
        <v>0</v>
      </c>
      <c r="K209" s="135" t="s">
        <v>107</v>
      </c>
      <c r="L209" s="31"/>
      <c r="M209" s="140" t="s">
        <v>19</v>
      </c>
      <c r="N209" s="141" t="s">
        <v>43</v>
      </c>
      <c r="O209" s="53"/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0" t="s">
        <v>285</v>
      </c>
      <c r="AT209" s="10" t="s">
        <v>103</v>
      </c>
      <c r="AU209" s="10" t="s">
        <v>72</v>
      </c>
      <c r="AY209" s="10" t="s">
        <v>109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0" t="s">
        <v>80</v>
      </c>
      <c r="BK209" s="144">
        <f>ROUND(I209*H209,2)</f>
        <v>0</v>
      </c>
      <c r="BL209" s="10" t="s">
        <v>285</v>
      </c>
      <c r="BM209" s="10" t="s">
        <v>337</v>
      </c>
    </row>
    <row r="210" spans="2:65" s="1" customFormat="1" ht="29.25">
      <c r="B210" s="27"/>
      <c r="C210" s="28"/>
      <c r="D210" s="145" t="s">
        <v>111</v>
      </c>
      <c r="E210" s="28"/>
      <c r="F210" s="146" t="s">
        <v>338</v>
      </c>
      <c r="G210" s="28"/>
      <c r="H210" s="28"/>
      <c r="I210" s="92"/>
      <c r="J210" s="28"/>
      <c r="K210" s="28"/>
      <c r="L210" s="31"/>
      <c r="M210" s="147"/>
      <c r="N210" s="53"/>
      <c r="O210" s="53"/>
      <c r="P210" s="53"/>
      <c r="Q210" s="53"/>
      <c r="R210" s="53"/>
      <c r="S210" s="53"/>
      <c r="T210" s="54"/>
      <c r="AT210" s="10" t="s">
        <v>111</v>
      </c>
      <c r="AU210" s="10" t="s">
        <v>72</v>
      </c>
    </row>
    <row r="211" spans="2:65" s="1" customFormat="1" ht="29.25">
      <c r="B211" s="27"/>
      <c r="C211" s="28"/>
      <c r="D211" s="145" t="s">
        <v>113</v>
      </c>
      <c r="E211" s="28"/>
      <c r="F211" s="148" t="s">
        <v>339</v>
      </c>
      <c r="G211" s="28"/>
      <c r="H211" s="28"/>
      <c r="I211" s="92"/>
      <c r="J211" s="28"/>
      <c r="K211" s="28"/>
      <c r="L211" s="31"/>
      <c r="M211" s="147"/>
      <c r="N211" s="53"/>
      <c r="O211" s="53"/>
      <c r="P211" s="53"/>
      <c r="Q211" s="53"/>
      <c r="R211" s="53"/>
      <c r="S211" s="53"/>
      <c r="T211" s="54"/>
      <c r="AT211" s="10" t="s">
        <v>113</v>
      </c>
      <c r="AU211" s="10" t="s">
        <v>72</v>
      </c>
    </row>
    <row r="212" spans="2:65" s="1" customFormat="1" ht="22.5" customHeight="1">
      <c r="B212" s="27"/>
      <c r="C212" s="133" t="s">
        <v>340</v>
      </c>
      <c r="D212" s="133" t="s">
        <v>103</v>
      </c>
      <c r="E212" s="134" t="s">
        <v>341</v>
      </c>
      <c r="F212" s="135" t="s">
        <v>342</v>
      </c>
      <c r="G212" s="136" t="s">
        <v>284</v>
      </c>
      <c r="H212" s="137">
        <v>1</v>
      </c>
      <c r="I212" s="138"/>
      <c r="J212" s="139">
        <f>ROUND(I212*H212,2)</f>
        <v>0</v>
      </c>
      <c r="K212" s="135" t="s">
        <v>107</v>
      </c>
      <c r="L212" s="31"/>
      <c r="M212" s="140" t="s">
        <v>19</v>
      </c>
      <c r="N212" s="141" t="s">
        <v>43</v>
      </c>
      <c r="O212" s="53"/>
      <c r="P212" s="142">
        <f>O212*H212</f>
        <v>0</v>
      </c>
      <c r="Q212" s="142">
        <v>0</v>
      </c>
      <c r="R212" s="142">
        <f>Q212*H212</f>
        <v>0</v>
      </c>
      <c r="S212" s="142">
        <v>0</v>
      </c>
      <c r="T212" s="143">
        <f>S212*H212</f>
        <v>0</v>
      </c>
      <c r="AR212" s="10" t="s">
        <v>285</v>
      </c>
      <c r="AT212" s="10" t="s">
        <v>103</v>
      </c>
      <c r="AU212" s="10" t="s">
        <v>72</v>
      </c>
      <c r="AY212" s="10" t="s">
        <v>109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0" t="s">
        <v>80</v>
      </c>
      <c r="BK212" s="144">
        <f>ROUND(I212*H212,2)</f>
        <v>0</v>
      </c>
      <c r="BL212" s="10" t="s">
        <v>285</v>
      </c>
      <c r="BM212" s="10" t="s">
        <v>343</v>
      </c>
    </row>
    <row r="213" spans="2:65" s="1" customFormat="1" ht="29.25">
      <c r="B213" s="27"/>
      <c r="C213" s="28"/>
      <c r="D213" s="145" t="s">
        <v>111</v>
      </c>
      <c r="E213" s="28"/>
      <c r="F213" s="146" t="s">
        <v>344</v>
      </c>
      <c r="G213" s="28"/>
      <c r="H213" s="28"/>
      <c r="I213" s="92"/>
      <c r="J213" s="28"/>
      <c r="K213" s="28"/>
      <c r="L213" s="31"/>
      <c r="M213" s="147"/>
      <c r="N213" s="53"/>
      <c r="O213" s="53"/>
      <c r="P213" s="53"/>
      <c r="Q213" s="53"/>
      <c r="R213" s="53"/>
      <c r="S213" s="53"/>
      <c r="T213" s="54"/>
      <c r="AT213" s="10" t="s">
        <v>111</v>
      </c>
      <c r="AU213" s="10" t="s">
        <v>72</v>
      </c>
    </row>
    <row r="214" spans="2:65" s="1" customFormat="1" ht="29.25">
      <c r="B214" s="27"/>
      <c r="C214" s="28"/>
      <c r="D214" s="145" t="s">
        <v>113</v>
      </c>
      <c r="E214" s="28"/>
      <c r="F214" s="148" t="s">
        <v>339</v>
      </c>
      <c r="G214" s="28"/>
      <c r="H214" s="28"/>
      <c r="I214" s="92"/>
      <c r="J214" s="28"/>
      <c r="K214" s="28"/>
      <c r="L214" s="31"/>
      <c r="M214" s="147"/>
      <c r="N214" s="53"/>
      <c r="O214" s="53"/>
      <c r="P214" s="53"/>
      <c r="Q214" s="53"/>
      <c r="R214" s="53"/>
      <c r="S214" s="53"/>
      <c r="T214" s="54"/>
      <c r="AT214" s="10" t="s">
        <v>113</v>
      </c>
      <c r="AU214" s="10" t="s">
        <v>72</v>
      </c>
    </row>
    <row r="215" spans="2:65" s="1" customFormat="1" ht="22.5" customHeight="1">
      <c r="B215" s="27"/>
      <c r="C215" s="133" t="s">
        <v>345</v>
      </c>
      <c r="D215" s="133" t="s">
        <v>103</v>
      </c>
      <c r="E215" s="134" t="s">
        <v>346</v>
      </c>
      <c r="F215" s="135" t="s">
        <v>347</v>
      </c>
      <c r="G215" s="136" t="s">
        <v>348</v>
      </c>
      <c r="H215" s="137">
        <v>1</v>
      </c>
      <c r="I215" s="138"/>
      <c r="J215" s="139">
        <f>ROUND(I215*H215,2)</f>
        <v>0</v>
      </c>
      <c r="K215" s="135" t="s">
        <v>107</v>
      </c>
      <c r="L215" s="31"/>
      <c r="M215" s="140" t="s">
        <v>19</v>
      </c>
      <c r="N215" s="141" t="s">
        <v>43</v>
      </c>
      <c r="O215" s="53"/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0" t="s">
        <v>285</v>
      </c>
      <c r="AT215" s="10" t="s">
        <v>103</v>
      </c>
      <c r="AU215" s="10" t="s">
        <v>72</v>
      </c>
      <c r="AY215" s="10" t="s">
        <v>109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0" t="s">
        <v>80</v>
      </c>
      <c r="BK215" s="144">
        <f>ROUND(I215*H215,2)</f>
        <v>0</v>
      </c>
      <c r="BL215" s="10" t="s">
        <v>285</v>
      </c>
      <c r="BM215" s="10" t="s">
        <v>349</v>
      </c>
    </row>
    <row r="216" spans="2:65" s="1" customFormat="1" ht="29.25">
      <c r="B216" s="27"/>
      <c r="C216" s="28"/>
      <c r="D216" s="145" t="s">
        <v>111</v>
      </c>
      <c r="E216" s="28"/>
      <c r="F216" s="146" t="s">
        <v>350</v>
      </c>
      <c r="G216" s="28"/>
      <c r="H216" s="28"/>
      <c r="I216" s="92"/>
      <c r="J216" s="28"/>
      <c r="K216" s="28"/>
      <c r="L216" s="31"/>
      <c r="M216" s="147"/>
      <c r="N216" s="53"/>
      <c r="O216" s="53"/>
      <c r="P216" s="53"/>
      <c r="Q216" s="53"/>
      <c r="R216" s="53"/>
      <c r="S216" s="53"/>
      <c r="T216" s="54"/>
      <c r="AT216" s="10" t="s">
        <v>111</v>
      </c>
      <c r="AU216" s="10" t="s">
        <v>72</v>
      </c>
    </row>
    <row r="217" spans="2:65" s="1" customFormat="1" ht="29.25">
      <c r="B217" s="27"/>
      <c r="C217" s="28"/>
      <c r="D217" s="145" t="s">
        <v>113</v>
      </c>
      <c r="E217" s="28"/>
      <c r="F217" s="148" t="s">
        <v>351</v>
      </c>
      <c r="G217" s="28"/>
      <c r="H217" s="28"/>
      <c r="I217" s="92"/>
      <c r="J217" s="28"/>
      <c r="K217" s="28"/>
      <c r="L217" s="31"/>
      <c r="M217" s="147"/>
      <c r="N217" s="53"/>
      <c r="O217" s="53"/>
      <c r="P217" s="53"/>
      <c r="Q217" s="53"/>
      <c r="R217" s="53"/>
      <c r="S217" s="53"/>
      <c r="T217" s="54"/>
      <c r="AT217" s="10" t="s">
        <v>113</v>
      </c>
      <c r="AU217" s="10" t="s">
        <v>72</v>
      </c>
    </row>
    <row r="218" spans="2:65" s="1" customFormat="1" ht="22.5" customHeight="1">
      <c r="B218" s="27"/>
      <c r="C218" s="133" t="s">
        <v>352</v>
      </c>
      <c r="D218" s="133" t="s">
        <v>103</v>
      </c>
      <c r="E218" s="134" t="s">
        <v>353</v>
      </c>
      <c r="F218" s="135" t="s">
        <v>354</v>
      </c>
      <c r="G218" s="136" t="s">
        <v>348</v>
      </c>
      <c r="H218" s="137">
        <v>1</v>
      </c>
      <c r="I218" s="138"/>
      <c r="J218" s="139">
        <f>ROUND(I218*H218,2)</f>
        <v>0</v>
      </c>
      <c r="K218" s="135" t="s">
        <v>107</v>
      </c>
      <c r="L218" s="31"/>
      <c r="M218" s="140" t="s">
        <v>19</v>
      </c>
      <c r="N218" s="141" t="s">
        <v>43</v>
      </c>
      <c r="O218" s="53"/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0" t="s">
        <v>285</v>
      </c>
      <c r="AT218" s="10" t="s">
        <v>103</v>
      </c>
      <c r="AU218" s="10" t="s">
        <v>72</v>
      </c>
      <c r="AY218" s="10" t="s">
        <v>109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0" t="s">
        <v>80</v>
      </c>
      <c r="BK218" s="144">
        <f>ROUND(I218*H218,2)</f>
        <v>0</v>
      </c>
      <c r="BL218" s="10" t="s">
        <v>285</v>
      </c>
      <c r="BM218" s="10" t="s">
        <v>355</v>
      </c>
    </row>
    <row r="219" spans="2:65" s="1" customFormat="1" ht="29.25">
      <c r="B219" s="27"/>
      <c r="C219" s="28"/>
      <c r="D219" s="145" t="s">
        <v>111</v>
      </c>
      <c r="E219" s="28"/>
      <c r="F219" s="146" t="s">
        <v>356</v>
      </c>
      <c r="G219" s="28"/>
      <c r="H219" s="28"/>
      <c r="I219" s="92"/>
      <c r="J219" s="28"/>
      <c r="K219" s="28"/>
      <c r="L219" s="31"/>
      <c r="M219" s="147"/>
      <c r="N219" s="53"/>
      <c r="O219" s="53"/>
      <c r="P219" s="53"/>
      <c r="Q219" s="53"/>
      <c r="R219" s="53"/>
      <c r="S219" s="53"/>
      <c r="T219" s="54"/>
      <c r="AT219" s="10" t="s">
        <v>111</v>
      </c>
      <c r="AU219" s="10" t="s">
        <v>72</v>
      </c>
    </row>
    <row r="220" spans="2:65" s="1" customFormat="1" ht="29.25">
      <c r="B220" s="27"/>
      <c r="C220" s="28"/>
      <c r="D220" s="145" t="s">
        <v>113</v>
      </c>
      <c r="E220" s="28"/>
      <c r="F220" s="148" t="s">
        <v>351</v>
      </c>
      <c r="G220" s="28"/>
      <c r="H220" s="28"/>
      <c r="I220" s="92"/>
      <c r="J220" s="28"/>
      <c r="K220" s="28"/>
      <c r="L220" s="31"/>
      <c r="M220" s="147"/>
      <c r="N220" s="53"/>
      <c r="O220" s="53"/>
      <c r="P220" s="53"/>
      <c r="Q220" s="53"/>
      <c r="R220" s="53"/>
      <c r="S220" s="53"/>
      <c r="T220" s="54"/>
      <c r="AT220" s="10" t="s">
        <v>113</v>
      </c>
      <c r="AU220" s="10" t="s">
        <v>72</v>
      </c>
    </row>
    <row r="221" spans="2:65" s="1" customFormat="1" ht="22.5" customHeight="1">
      <c r="B221" s="27"/>
      <c r="C221" s="149" t="s">
        <v>357</v>
      </c>
      <c r="D221" s="149" t="s">
        <v>358</v>
      </c>
      <c r="E221" s="150" t="s">
        <v>359</v>
      </c>
      <c r="F221" s="151" t="s">
        <v>360</v>
      </c>
      <c r="G221" s="152" t="s">
        <v>284</v>
      </c>
      <c r="H221" s="153">
        <v>1</v>
      </c>
      <c r="I221" s="154"/>
      <c r="J221" s="155">
        <f>ROUND(I221*H221,2)</f>
        <v>0</v>
      </c>
      <c r="K221" s="151" t="s">
        <v>107</v>
      </c>
      <c r="L221" s="156"/>
      <c r="M221" s="157" t="s">
        <v>19</v>
      </c>
      <c r="N221" s="158" t="s">
        <v>43</v>
      </c>
      <c r="O221" s="53"/>
      <c r="P221" s="142">
        <f>O221*H221</f>
        <v>0</v>
      </c>
      <c r="Q221" s="142">
        <v>1</v>
      </c>
      <c r="R221" s="142">
        <f>Q221*H221</f>
        <v>1</v>
      </c>
      <c r="S221" s="142">
        <v>0</v>
      </c>
      <c r="T221" s="143">
        <f>S221*H221</f>
        <v>0</v>
      </c>
      <c r="AR221" s="10" t="s">
        <v>361</v>
      </c>
      <c r="AT221" s="10" t="s">
        <v>358</v>
      </c>
      <c r="AU221" s="10" t="s">
        <v>72</v>
      </c>
      <c r="AY221" s="10" t="s">
        <v>109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0" t="s">
        <v>80</v>
      </c>
      <c r="BK221" s="144">
        <f>ROUND(I221*H221,2)</f>
        <v>0</v>
      </c>
      <c r="BL221" s="10" t="s">
        <v>361</v>
      </c>
      <c r="BM221" s="10" t="s">
        <v>362</v>
      </c>
    </row>
    <row r="222" spans="2:65" s="1" customFormat="1" ht="11.25">
      <c r="B222" s="27"/>
      <c r="C222" s="28"/>
      <c r="D222" s="145" t="s">
        <v>111</v>
      </c>
      <c r="E222" s="28"/>
      <c r="F222" s="146" t="s">
        <v>360</v>
      </c>
      <c r="G222" s="28"/>
      <c r="H222" s="28"/>
      <c r="I222" s="92"/>
      <c r="J222" s="28"/>
      <c r="K222" s="28"/>
      <c r="L222" s="31"/>
      <c r="M222" s="147"/>
      <c r="N222" s="53"/>
      <c r="O222" s="53"/>
      <c r="P222" s="53"/>
      <c r="Q222" s="53"/>
      <c r="R222" s="53"/>
      <c r="S222" s="53"/>
      <c r="T222" s="54"/>
      <c r="AT222" s="10" t="s">
        <v>111</v>
      </c>
      <c r="AU222" s="10" t="s">
        <v>72</v>
      </c>
    </row>
    <row r="223" spans="2:65" s="1" customFormat="1" ht="22.5" customHeight="1">
      <c r="B223" s="27"/>
      <c r="C223" s="149" t="s">
        <v>363</v>
      </c>
      <c r="D223" s="149" t="s">
        <v>358</v>
      </c>
      <c r="E223" s="150" t="s">
        <v>364</v>
      </c>
      <c r="F223" s="151" t="s">
        <v>365</v>
      </c>
      <c r="G223" s="152" t="s">
        <v>284</v>
      </c>
      <c r="H223" s="153">
        <v>1</v>
      </c>
      <c r="I223" s="154"/>
      <c r="J223" s="155">
        <f>ROUND(I223*H223,2)</f>
        <v>0</v>
      </c>
      <c r="K223" s="151" t="s">
        <v>107</v>
      </c>
      <c r="L223" s="156"/>
      <c r="M223" s="157" t="s">
        <v>19</v>
      </c>
      <c r="N223" s="158" t="s">
        <v>43</v>
      </c>
      <c r="O223" s="53"/>
      <c r="P223" s="142">
        <f>O223*H223</f>
        <v>0</v>
      </c>
      <c r="Q223" s="142">
        <v>1</v>
      </c>
      <c r="R223" s="142">
        <f>Q223*H223</f>
        <v>1</v>
      </c>
      <c r="S223" s="142">
        <v>0</v>
      </c>
      <c r="T223" s="143">
        <f>S223*H223</f>
        <v>0</v>
      </c>
      <c r="AR223" s="10" t="s">
        <v>361</v>
      </c>
      <c r="AT223" s="10" t="s">
        <v>358</v>
      </c>
      <c r="AU223" s="10" t="s">
        <v>72</v>
      </c>
      <c r="AY223" s="10" t="s">
        <v>109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0" t="s">
        <v>80</v>
      </c>
      <c r="BK223" s="144">
        <f>ROUND(I223*H223,2)</f>
        <v>0</v>
      </c>
      <c r="BL223" s="10" t="s">
        <v>361</v>
      </c>
      <c r="BM223" s="10" t="s">
        <v>366</v>
      </c>
    </row>
    <row r="224" spans="2:65" s="1" customFormat="1" ht="11.25">
      <c r="B224" s="27"/>
      <c r="C224" s="28"/>
      <c r="D224" s="145" t="s">
        <v>111</v>
      </c>
      <c r="E224" s="28"/>
      <c r="F224" s="146" t="s">
        <v>365</v>
      </c>
      <c r="G224" s="28"/>
      <c r="H224" s="28"/>
      <c r="I224" s="92"/>
      <c r="J224" s="28"/>
      <c r="K224" s="28"/>
      <c r="L224" s="31"/>
      <c r="M224" s="147"/>
      <c r="N224" s="53"/>
      <c r="O224" s="53"/>
      <c r="P224" s="53"/>
      <c r="Q224" s="53"/>
      <c r="R224" s="53"/>
      <c r="S224" s="53"/>
      <c r="T224" s="54"/>
      <c r="AT224" s="10" t="s">
        <v>111</v>
      </c>
      <c r="AU224" s="10" t="s">
        <v>72</v>
      </c>
    </row>
    <row r="225" spans="2:65" s="1" customFormat="1" ht="22.5" customHeight="1">
      <c r="B225" s="27"/>
      <c r="C225" s="149" t="s">
        <v>367</v>
      </c>
      <c r="D225" s="149" t="s">
        <v>358</v>
      </c>
      <c r="E225" s="150" t="s">
        <v>368</v>
      </c>
      <c r="F225" s="151" t="s">
        <v>369</v>
      </c>
      <c r="G225" s="152" t="s">
        <v>284</v>
      </c>
      <c r="H225" s="153">
        <v>1</v>
      </c>
      <c r="I225" s="154"/>
      <c r="J225" s="155">
        <f>ROUND(I225*H225,2)</f>
        <v>0</v>
      </c>
      <c r="K225" s="151" t="s">
        <v>107</v>
      </c>
      <c r="L225" s="156"/>
      <c r="M225" s="157" t="s">
        <v>19</v>
      </c>
      <c r="N225" s="158" t="s">
        <v>43</v>
      </c>
      <c r="O225" s="53"/>
      <c r="P225" s="142">
        <f>O225*H225</f>
        <v>0</v>
      </c>
      <c r="Q225" s="142">
        <v>1</v>
      </c>
      <c r="R225" s="142">
        <f>Q225*H225</f>
        <v>1</v>
      </c>
      <c r="S225" s="142">
        <v>0</v>
      </c>
      <c r="T225" s="143">
        <f>S225*H225</f>
        <v>0</v>
      </c>
      <c r="AR225" s="10" t="s">
        <v>361</v>
      </c>
      <c r="AT225" s="10" t="s">
        <v>358</v>
      </c>
      <c r="AU225" s="10" t="s">
        <v>72</v>
      </c>
      <c r="AY225" s="10" t="s">
        <v>109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0" t="s">
        <v>80</v>
      </c>
      <c r="BK225" s="144">
        <f>ROUND(I225*H225,2)</f>
        <v>0</v>
      </c>
      <c r="BL225" s="10" t="s">
        <v>361</v>
      </c>
      <c r="BM225" s="10" t="s">
        <v>370</v>
      </c>
    </row>
    <row r="226" spans="2:65" s="1" customFormat="1" ht="11.25">
      <c r="B226" s="27"/>
      <c r="C226" s="28"/>
      <c r="D226" s="145" t="s">
        <v>111</v>
      </c>
      <c r="E226" s="28"/>
      <c r="F226" s="146" t="s">
        <v>369</v>
      </c>
      <c r="G226" s="28"/>
      <c r="H226" s="28"/>
      <c r="I226" s="92"/>
      <c r="J226" s="28"/>
      <c r="K226" s="28"/>
      <c r="L226" s="31"/>
      <c r="M226" s="147"/>
      <c r="N226" s="53"/>
      <c r="O226" s="53"/>
      <c r="P226" s="53"/>
      <c r="Q226" s="53"/>
      <c r="R226" s="53"/>
      <c r="S226" s="53"/>
      <c r="T226" s="54"/>
      <c r="AT226" s="10" t="s">
        <v>111</v>
      </c>
      <c r="AU226" s="10" t="s">
        <v>72</v>
      </c>
    </row>
    <row r="227" spans="2:65" s="1" customFormat="1" ht="22.5" customHeight="1">
      <c r="B227" s="27"/>
      <c r="C227" s="149" t="s">
        <v>371</v>
      </c>
      <c r="D227" s="149" t="s">
        <v>358</v>
      </c>
      <c r="E227" s="150" t="s">
        <v>372</v>
      </c>
      <c r="F227" s="151" t="s">
        <v>373</v>
      </c>
      <c r="G227" s="152" t="s">
        <v>284</v>
      </c>
      <c r="H227" s="153">
        <v>1</v>
      </c>
      <c r="I227" s="154"/>
      <c r="J227" s="155">
        <f>ROUND(I227*H227,2)</f>
        <v>0</v>
      </c>
      <c r="K227" s="151" t="s">
        <v>107</v>
      </c>
      <c r="L227" s="156"/>
      <c r="M227" s="157" t="s">
        <v>19</v>
      </c>
      <c r="N227" s="158" t="s">
        <v>43</v>
      </c>
      <c r="O227" s="53"/>
      <c r="P227" s="142">
        <f>O227*H227</f>
        <v>0</v>
      </c>
      <c r="Q227" s="142">
        <v>1</v>
      </c>
      <c r="R227" s="142">
        <f>Q227*H227</f>
        <v>1</v>
      </c>
      <c r="S227" s="142">
        <v>0</v>
      </c>
      <c r="T227" s="143">
        <f>S227*H227</f>
        <v>0</v>
      </c>
      <c r="AR227" s="10" t="s">
        <v>361</v>
      </c>
      <c r="AT227" s="10" t="s">
        <v>358</v>
      </c>
      <c r="AU227" s="10" t="s">
        <v>72</v>
      </c>
      <c r="AY227" s="10" t="s">
        <v>109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0" t="s">
        <v>80</v>
      </c>
      <c r="BK227" s="144">
        <f>ROUND(I227*H227,2)</f>
        <v>0</v>
      </c>
      <c r="BL227" s="10" t="s">
        <v>361</v>
      </c>
      <c r="BM227" s="10" t="s">
        <v>374</v>
      </c>
    </row>
    <row r="228" spans="2:65" s="1" customFormat="1" ht="11.25">
      <c r="B228" s="27"/>
      <c r="C228" s="28"/>
      <c r="D228" s="145" t="s">
        <v>111</v>
      </c>
      <c r="E228" s="28"/>
      <c r="F228" s="146" t="s">
        <v>373</v>
      </c>
      <c r="G228" s="28"/>
      <c r="H228" s="28"/>
      <c r="I228" s="92"/>
      <c r="J228" s="28"/>
      <c r="K228" s="28"/>
      <c r="L228" s="31"/>
      <c r="M228" s="147"/>
      <c r="N228" s="53"/>
      <c r="O228" s="53"/>
      <c r="P228" s="53"/>
      <c r="Q228" s="53"/>
      <c r="R228" s="53"/>
      <c r="S228" s="53"/>
      <c r="T228" s="54"/>
      <c r="AT228" s="10" t="s">
        <v>111</v>
      </c>
      <c r="AU228" s="10" t="s">
        <v>72</v>
      </c>
    </row>
    <row r="229" spans="2:65" s="1" customFormat="1" ht="22.5" customHeight="1">
      <c r="B229" s="27"/>
      <c r="C229" s="149" t="s">
        <v>375</v>
      </c>
      <c r="D229" s="149" t="s">
        <v>358</v>
      </c>
      <c r="E229" s="150" t="s">
        <v>376</v>
      </c>
      <c r="F229" s="151" t="s">
        <v>377</v>
      </c>
      <c r="G229" s="152" t="s">
        <v>284</v>
      </c>
      <c r="H229" s="153">
        <v>1</v>
      </c>
      <c r="I229" s="154"/>
      <c r="J229" s="155">
        <f>ROUND(I229*H229,2)</f>
        <v>0</v>
      </c>
      <c r="K229" s="151" t="s">
        <v>107</v>
      </c>
      <c r="L229" s="156"/>
      <c r="M229" s="157" t="s">
        <v>19</v>
      </c>
      <c r="N229" s="158" t="s">
        <v>43</v>
      </c>
      <c r="O229" s="53"/>
      <c r="P229" s="142">
        <f>O229*H229</f>
        <v>0</v>
      </c>
      <c r="Q229" s="142">
        <v>1</v>
      </c>
      <c r="R229" s="142">
        <f>Q229*H229</f>
        <v>1</v>
      </c>
      <c r="S229" s="142">
        <v>0</v>
      </c>
      <c r="T229" s="143">
        <f>S229*H229</f>
        <v>0</v>
      </c>
      <c r="AR229" s="10" t="s">
        <v>361</v>
      </c>
      <c r="AT229" s="10" t="s">
        <v>358</v>
      </c>
      <c r="AU229" s="10" t="s">
        <v>72</v>
      </c>
      <c r="AY229" s="10" t="s">
        <v>109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0" t="s">
        <v>80</v>
      </c>
      <c r="BK229" s="144">
        <f>ROUND(I229*H229,2)</f>
        <v>0</v>
      </c>
      <c r="BL229" s="10" t="s">
        <v>361</v>
      </c>
      <c r="BM229" s="10" t="s">
        <v>378</v>
      </c>
    </row>
    <row r="230" spans="2:65" s="1" customFormat="1" ht="11.25">
      <c r="B230" s="27"/>
      <c r="C230" s="28"/>
      <c r="D230" s="145" t="s">
        <v>111</v>
      </c>
      <c r="E230" s="28"/>
      <c r="F230" s="146" t="s">
        <v>377</v>
      </c>
      <c r="G230" s="28"/>
      <c r="H230" s="28"/>
      <c r="I230" s="92"/>
      <c r="J230" s="28"/>
      <c r="K230" s="28"/>
      <c r="L230" s="31"/>
      <c r="M230" s="147"/>
      <c r="N230" s="53"/>
      <c r="O230" s="53"/>
      <c r="P230" s="53"/>
      <c r="Q230" s="53"/>
      <c r="R230" s="53"/>
      <c r="S230" s="53"/>
      <c r="T230" s="54"/>
      <c r="AT230" s="10" t="s">
        <v>111</v>
      </c>
      <c r="AU230" s="10" t="s">
        <v>72</v>
      </c>
    </row>
    <row r="231" spans="2:65" s="1" customFormat="1" ht="22.5" customHeight="1">
      <c r="B231" s="27"/>
      <c r="C231" s="149" t="s">
        <v>379</v>
      </c>
      <c r="D231" s="149" t="s">
        <v>358</v>
      </c>
      <c r="E231" s="150" t="s">
        <v>380</v>
      </c>
      <c r="F231" s="151" t="s">
        <v>381</v>
      </c>
      <c r="G231" s="152" t="s">
        <v>284</v>
      </c>
      <c r="H231" s="153">
        <v>1</v>
      </c>
      <c r="I231" s="154"/>
      <c r="J231" s="155">
        <f>ROUND(I231*H231,2)</f>
        <v>0</v>
      </c>
      <c r="K231" s="151" t="s">
        <v>107</v>
      </c>
      <c r="L231" s="156"/>
      <c r="M231" s="157" t="s">
        <v>19</v>
      </c>
      <c r="N231" s="158" t="s">
        <v>43</v>
      </c>
      <c r="O231" s="53"/>
      <c r="P231" s="142">
        <f>O231*H231</f>
        <v>0</v>
      </c>
      <c r="Q231" s="142">
        <v>1</v>
      </c>
      <c r="R231" s="142">
        <f>Q231*H231</f>
        <v>1</v>
      </c>
      <c r="S231" s="142">
        <v>0</v>
      </c>
      <c r="T231" s="143">
        <f>S231*H231</f>
        <v>0</v>
      </c>
      <c r="AR231" s="10" t="s">
        <v>361</v>
      </c>
      <c r="AT231" s="10" t="s">
        <v>358</v>
      </c>
      <c r="AU231" s="10" t="s">
        <v>72</v>
      </c>
      <c r="AY231" s="10" t="s">
        <v>109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0" t="s">
        <v>80</v>
      </c>
      <c r="BK231" s="144">
        <f>ROUND(I231*H231,2)</f>
        <v>0</v>
      </c>
      <c r="BL231" s="10" t="s">
        <v>361</v>
      </c>
      <c r="BM231" s="10" t="s">
        <v>382</v>
      </c>
    </row>
    <row r="232" spans="2:65" s="1" customFormat="1" ht="11.25">
      <c r="B232" s="27"/>
      <c r="C232" s="28"/>
      <c r="D232" s="145" t="s">
        <v>111</v>
      </c>
      <c r="E232" s="28"/>
      <c r="F232" s="146" t="s">
        <v>381</v>
      </c>
      <c r="G232" s="28"/>
      <c r="H232" s="28"/>
      <c r="I232" s="92"/>
      <c r="J232" s="28"/>
      <c r="K232" s="28"/>
      <c r="L232" s="31"/>
      <c r="M232" s="147"/>
      <c r="N232" s="53"/>
      <c r="O232" s="53"/>
      <c r="P232" s="53"/>
      <c r="Q232" s="53"/>
      <c r="R232" s="53"/>
      <c r="S232" s="53"/>
      <c r="T232" s="54"/>
      <c r="AT232" s="10" t="s">
        <v>111</v>
      </c>
      <c r="AU232" s="10" t="s">
        <v>72</v>
      </c>
    </row>
    <row r="233" spans="2:65" s="1" customFormat="1" ht="22.5" customHeight="1">
      <c r="B233" s="27"/>
      <c r="C233" s="133" t="s">
        <v>383</v>
      </c>
      <c r="D233" s="133" t="s">
        <v>103</v>
      </c>
      <c r="E233" s="134" t="s">
        <v>384</v>
      </c>
      <c r="F233" s="135" t="s">
        <v>385</v>
      </c>
      <c r="G233" s="136" t="s">
        <v>386</v>
      </c>
      <c r="H233" s="159"/>
      <c r="I233" s="138"/>
      <c r="J233" s="139">
        <f>ROUND(I233*H233,2)</f>
        <v>0</v>
      </c>
      <c r="K233" s="135" t="s">
        <v>107</v>
      </c>
      <c r="L233" s="31"/>
      <c r="M233" s="140" t="s">
        <v>19</v>
      </c>
      <c r="N233" s="141" t="s">
        <v>43</v>
      </c>
      <c r="O233" s="53"/>
      <c r="P233" s="142">
        <f>O233*H233</f>
        <v>0</v>
      </c>
      <c r="Q233" s="142">
        <v>0</v>
      </c>
      <c r="R233" s="142">
        <f>Q233*H233</f>
        <v>0</v>
      </c>
      <c r="S233" s="142">
        <v>0</v>
      </c>
      <c r="T233" s="143">
        <f>S233*H233</f>
        <v>0</v>
      </c>
      <c r="AR233" s="10" t="s">
        <v>387</v>
      </c>
      <c r="AT233" s="10" t="s">
        <v>103</v>
      </c>
      <c r="AU233" s="10" t="s">
        <v>72</v>
      </c>
      <c r="AY233" s="10" t="s">
        <v>109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0" t="s">
        <v>80</v>
      </c>
      <c r="BK233" s="144">
        <f>ROUND(I233*H233,2)</f>
        <v>0</v>
      </c>
      <c r="BL233" s="10" t="s">
        <v>387</v>
      </c>
      <c r="BM233" s="10" t="s">
        <v>388</v>
      </c>
    </row>
    <row r="234" spans="2:65" s="1" customFormat="1" ht="11.25">
      <c r="B234" s="27"/>
      <c r="C234" s="28"/>
      <c r="D234" s="145" t="s">
        <v>111</v>
      </c>
      <c r="E234" s="28"/>
      <c r="F234" s="146" t="s">
        <v>385</v>
      </c>
      <c r="G234" s="28"/>
      <c r="H234" s="28"/>
      <c r="I234" s="92"/>
      <c r="J234" s="28"/>
      <c r="K234" s="28"/>
      <c r="L234" s="31"/>
      <c r="M234" s="147"/>
      <c r="N234" s="53"/>
      <c r="O234" s="53"/>
      <c r="P234" s="53"/>
      <c r="Q234" s="53"/>
      <c r="R234" s="53"/>
      <c r="S234" s="53"/>
      <c r="T234" s="54"/>
      <c r="AT234" s="10" t="s">
        <v>111</v>
      </c>
      <c r="AU234" s="10" t="s">
        <v>72</v>
      </c>
    </row>
    <row r="235" spans="2:65" s="1" customFormat="1" ht="22.5" customHeight="1">
      <c r="B235" s="27"/>
      <c r="C235" s="133" t="s">
        <v>389</v>
      </c>
      <c r="D235" s="133" t="s">
        <v>103</v>
      </c>
      <c r="E235" s="134" t="s">
        <v>390</v>
      </c>
      <c r="F235" s="135" t="s">
        <v>391</v>
      </c>
      <c r="G235" s="136" t="s">
        <v>386</v>
      </c>
      <c r="H235" s="159"/>
      <c r="I235" s="138"/>
      <c r="J235" s="139">
        <f>ROUND(I235*H235,2)</f>
        <v>0</v>
      </c>
      <c r="K235" s="135" t="s">
        <v>107</v>
      </c>
      <c r="L235" s="31"/>
      <c r="M235" s="140" t="s">
        <v>19</v>
      </c>
      <c r="N235" s="141" t="s">
        <v>43</v>
      </c>
      <c r="O235" s="53"/>
      <c r="P235" s="142">
        <f>O235*H235</f>
        <v>0</v>
      </c>
      <c r="Q235" s="142">
        <v>0</v>
      </c>
      <c r="R235" s="142">
        <f>Q235*H235</f>
        <v>0</v>
      </c>
      <c r="S235" s="142">
        <v>0</v>
      </c>
      <c r="T235" s="143">
        <f>S235*H235</f>
        <v>0</v>
      </c>
      <c r="AR235" s="10" t="s">
        <v>387</v>
      </c>
      <c r="AT235" s="10" t="s">
        <v>103</v>
      </c>
      <c r="AU235" s="10" t="s">
        <v>72</v>
      </c>
      <c r="AY235" s="10" t="s">
        <v>109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0" t="s">
        <v>80</v>
      </c>
      <c r="BK235" s="144">
        <f>ROUND(I235*H235,2)</f>
        <v>0</v>
      </c>
      <c r="BL235" s="10" t="s">
        <v>387</v>
      </c>
      <c r="BM235" s="10" t="s">
        <v>392</v>
      </c>
    </row>
    <row r="236" spans="2:65" s="1" customFormat="1" ht="11.25">
      <c r="B236" s="27"/>
      <c r="C236" s="28"/>
      <c r="D236" s="145" t="s">
        <v>111</v>
      </c>
      <c r="E236" s="28"/>
      <c r="F236" s="146" t="s">
        <v>391</v>
      </c>
      <c r="G236" s="28"/>
      <c r="H236" s="28"/>
      <c r="I236" s="92"/>
      <c r="J236" s="28"/>
      <c r="K236" s="28"/>
      <c r="L236" s="31"/>
      <c r="M236" s="147"/>
      <c r="N236" s="53"/>
      <c r="O236" s="53"/>
      <c r="P236" s="53"/>
      <c r="Q236" s="53"/>
      <c r="R236" s="53"/>
      <c r="S236" s="53"/>
      <c r="T236" s="54"/>
      <c r="AT236" s="10" t="s">
        <v>111</v>
      </c>
      <c r="AU236" s="10" t="s">
        <v>72</v>
      </c>
    </row>
    <row r="237" spans="2:65" s="1" customFormat="1" ht="22.5" customHeight="1">
      <c r="B237" s="27"/>
      <c r="C237" s="133" t="s">
        <v>393</v>
      </c>
      <c r="D237" s="133" t="s">
        <v>103</v>
      </c>
      <c r="E237" s="134" t="s">
        <v>394</v>
      </c>
      <c r="F237" s="135" t="s">
        <v>395</v>
      </c>
      <c r="G237" s="136" t="s">
        <v>386</v>
      </c>
      <c r="H237" s="159"/>
      <c r="I237" s="138"/>
      <c r="J237" s="139">
        <f>ROUND(I237*H237,2)</f>
        <v>0</v>
      </c>
      <c r="K237" s="135" t="s">
        <v>107</v>
      </c>
      <c r="L237" s="31"/>
      <c r="M237" s="140" t="s">
        <v>19</v>
      </c>
      <c r="N237" s="141" t="s">
        <v>43</v>
      </c>
      <c r="O237" s="53"/>
      <c r="P237" s="142">
        <f>O237*H237</f>
        <v>0</v>
      </c>
      <c r="Q237" s="142">
        <v>0</v>
      </c>
      <c r="R237" s="142">
        <f>Q237*H237</f>
        <v>0</v>
      </c>
      <c r="S237" s="142">
        <v>0</v>
      </c>
      <c r="T237" s="143">
        <f>S237*H237</f>
        <v>0</v>
      </c>
      <c r="AR237" s="10" t="s">
        <v>387</v>
      </c>
      <c r="AT237" s="10" t="s">
        <v>103</v>
      </c>
      <c r="AU237" s="10" t="s">
        <v>72</v>
      </c>
      <c r="AY237" s="10" t="s">
        <v>109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0" t="s">
        <v>80</v>
      </c>
      <c r="BK237" s="144">
        <f>ROUND(I237*H237,2)</f>
        <v>0</v>
      </c>
      <c r="BL237" s="10" t="s">
        <v>387</v>
      </c>
      <c r="BM237" s="10" t="s">
        <v>396</v>
      </c>
    </row>
    <row r="238" spans="2:65" s="1" customFormat="1" ht="11.25">
      <c r="B238" s="27"/>
      <c r="C238" s="28"/>
      <c r="D238" s="145" t="s">
        <v>111</v>
      </c>
      <c r="E238" s="28"/>
      <c r="F238" s="146" t="s">
        <v>395</v>
      </c>
      <c r="G238" s="28"/>
      <c r="H238" s="28"/>
      <c r="I238" s="92"/>
      <c r="J238" s="28"/>
      <c r="K238" s="28"/>
      <c r="L238" s="31"/>
      <c r="M238" s="147"/>
      <c r="N238" s="53"/>
      <c r="O238" s="53"/>
      <c r="P238" s="53"/>
      <c r="Q238" s="53"/>
      <c r="R238" s="53"/>
      <c r="S238" s="53"/>
      <c r="T238" s="54"/>
      <c r="AT238" s="10" t="s">
        <v>111</v>
      </c>
      <c r="AU238" s="10" t="s">
        <v>72</v>
      </c>
    </row>
    <row r="239" spans="2:65" s="1" customFormat="1" ht="22.5" customHeight="1">
      <c r="B239" s="27"/>
      <c r="C239" s="133" t="s">
        <v>397</v>
      </c>
      <c r="D239" s="133" t="s">
        <v>103</v>
      </c>
      <c r="E239" s="134" t="s">
        <v>398</v>
      </c>
      <c r="F239" s="135" t="s">
        <v>399</v>
      </c>
      <c r="G239" s="136" t="s">
        <v>106</v>
      </c>
      <c r="H239" s="137">
        <v>1</v>
      </c>
      <c r="I239" s="138"/>
      <c r="J239" s="139">
        <f>ROUND(I239*H239,2)</f>
        <v>0</v>
      </c>
      <c r="K239" s="135" t="s">
        <v>107</v>
      </c>
      <c r="L239" s="31"/>
      <c r="M239" s="140" t="s">
        <v>19</v>
      </c>
      <c r="N239" s="141" t="s">
        <v>43</v>
      </c>
      <c r="O239" s="53"/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0" t="s">
        <v>387</v>
      </c>
      <c r="AT239" s="10" t="s">
        <v>103</v>
      </c>
      <c r="AU239" s="10" t="s">
        <v>72</v>
      </c>
      <c r="AY239" s="10" t="s">
        <v>109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0" t="s">
        <v>80</v>
      </c>
      <c r="BK239" s="144">
        <f>ROUND(I239*H239,2)</f>
        <v>0</v>
      </c>
      <c r="BL239" s="10" t="s">
        <v>387</v>
      </c>
      <c r="BM239" s="10" t="s">
        <v>400</v>
      </c>
    </row>
    <row r="240" spans="2:65" s="1" customFormat="1" ht="39">
      <c r="B240" s="27"/>
      <c r="C240" s="28"/>
      <c r="D240" s="145" t="s">
        <v>111</v>
      </c>
      <c r="E240" s="28"/>
      <c r="F240" s="146" t="s">
        <v>401</v>
      </c>
      <c r="G240" s="28"/>
      <c r="H240" s="28"/>
      <c r="I240" s="92"/>
      <c r="J240" s="28"/>
      <c r="K240" s="28"/>
      <c r="L240" s="31"/>
      <c r="M240" s="147"/>
      <c r="N240" s="53"/>
      <c r="O240" s="53"/>
      <c r="P240" s="53"/>
      <c r="Q240" s="53"/>
      <c r="R240" s="53"/>
      <c r="S240" s="53"/>
      <c r="T240" s="54"/>
      <c r="AT240" s="10" t="s">
        <v>111</v>
      </c>
      <c r="AU240" s="10" t="s">
        <v>72</v>
      </c>
    </row>
    <row r="241" spans="2:65" s="1" customFormat="1" ht="39">
      <c r="B241" s="27"/>
      <c r="C241" s="28"/>
      <c r="D241" s="145" t="s">
        <v>113</v>
      </c>
      <c r="E241" s="28"/>
      <c r="F241" s="148" t="s">
        <v>402</v>
      </c>
      <c r="G241" s="28"/>
      <c r="H241" s="28"/>
      <c r="I241" s="92"/>
      <c r="J241" s="28"/>
      <c r="K241" s="28"/>
      <c r="L241" s="31"/>
      <c r="M241" s="147"/>
      <c r="N241" s="53"/>
      <c r="O241" s="53"/>
      <c r="P241" s="53"/>
      <c r="Q241" s="53"/>
      <c r="R241" s="53"/>
      <c r="S241" s="53"/>
      <c r="T241" s="54"/>
      <c r="AT241" s="10" t="s">
        <v>113</v>
      </c>
      <c r="AU241" s="10" t="s">
        <v>72</v>
      </c>
    </row>
    <row r="242" spans="2:65" s="1" customFormat="1" ht="22.5" customHeight="1">
      <c r="B242" s="27"/>
      <c r="C242" s="133" t="s">
        <v>403</v>
      </c>
      <c r="D242" s="133" t="s">
        <v>103</v>
      </c>
      <c r="E242" s="134" t="s">
        <v>404</v>
      </c>
      <c r="F242" s="135" t="s">
        <v>405</v>
      </c>
      <c r="G242" s="136" t="s">
        <v>106</v>
      </c>
      <c r="H242" s="137">
        <v>1</v>
      </c>
      <c r="I242" s="138"/>
      <c r="J242" s="139">
        <f>ROUND(I242*H242,2)</f>
        <v>0</v>
      </c>
      <c r="K242" s="135" t="s">
        <v>107</v>
      </c>
      <c r="L242" s="31"/>
      <c r="M242" s="140" t="s">
        <v>19</v>
      </c>
      <c r="N242" s="141" t="s">
        <v>43</v>
      </c>
      <c r="O242" s="53"/>
      <c r="P242" s="142">
        <f>O242*H242</f>
        <v>0</v>
      </c>
      <c r="Q242" s="142">
        <v>0</v>
      </c>
      <c r="R242" s="142">
        <f>Q242*H242</f>
        <v>0</v>
      </c>
      <c r="S242" s="142">
        <v>0</v>
      </c>
      <c r="T242" s="143">
        <f>S242*H242</f>
        <v>0</v>
      </c>
      <c r="AR242" s="10" t="s">
        <v>387</v>
      </c>
      <c r="AT242" s="10" t="s">
        <v>103</v>
      </c>
      <c r="AU242" s="10" t="s">
        <v>72</v>
      </c>
      <c r="AY242" s="10" t="s">
        <v>109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0" t="s">
        <v>80</v>
      </c>
      <c r="BK242" s="144">
        <f>ROUND(I242*H242,2)</f>
        <v>0</v>
      </c>
      <c r="BL242" s="10" t="s">
        <v>387</v>
      </c>
      <c r="BM242" s="10" t="s">
        <v>406</v>
      </c>
    </row>
    <row r="243" spans="2:65" s="1" customFormat="1" ht="39">
      <c r="B243" s="27"/>
      <c r="C243" s="28"/>
      <c r="D243" s="145" t="s">
        <v>111</v>
      </c>
      <c r="E243" s="28"/>
      <c r="F243" s="146" t="s">
        <v>407</v>
      </c>
      <c r="G243" s="28"/>
      <c r="H243" s="28"/>
      <c r="I243" s="92"/>
      <c r="J243" s="28"/>
      <c r="K243" s="28"/>
      <c r="L243" s="31"/>
      <c r="M243" s="147"/>
      <c r="N243" s="53"/>
      <c r="O243" s="53"/>
      <c r="P243" s="53"/>
      <c r="Q243" s="53"/>
      <c r="R243" s="53"/>
      <c r="S243" s="53"/>
      <c r="T243" s="54"/>
      <c r="AT243" s="10" t="s">
        <v>111</v>
      </c>
      <c r="AU243" s="10" t="s">
        <v>72</v>
      </c>
    </row>
    <row r="244" spans="2:65" s="1" customFormat="1" ht="39">
      <c r="B244" s="27"/>
      <c r="C244" s="28"/>
      <c r="D244" s="145" t="s">
        <v>113</v>
      </c>
      <c r="E244" s="28"/>
      <c r="F244" s="148" t="s">
        <v>402</v>
      </c>
      <c r="G244" s="28"/>
      <c r="H244" s="28"/>
      <c r="I244" s="92"/>
      <c r="J244" s="28"/>
      <c r="K244" s="28"/>
      <c r="L244" s="31"/>
      <c r="M244" s="160"/>
      <c r="N244" s="161"/>
      <c r="O244" s="161"/>
      <c r="P244" s="161"/>
      <c r="Q244" s="161"/>
      <c r="R244" s="161"/>
      <c r="S244" s="161"/>
      <c r="T244" s="162"/>
      <c r="AT244" s="10" t="s">
        <v>113</v>
      </c>
      <c r="AU244" s="10" t="s">
        <v>72</v>
      </c>
    </row>
    <row r="245" spans="2:65" s="1" customFormat="1" ht="6.95" customHeight="1">
      <c r="B245" s="39"/>
      <c r="C245" s="40"/>
      <c r="D245" s="40"/>
      <c r="E245" s="40"/>
      <c r="F245" s="40"/>
      <c r="G245" s="40"/>
      <c r="H245" s="40"/>
      <c r="I245" s="114"/>
      <c r="J245" s="40"/>
      <c r="K245" s="40"/>
      <c r="L245" s="31"/>
    </row>
  </sheetData>
  <sheetProtection algorithmName="SHA-512" hashValue="0BoOcIDRywjtmk07axANNf3y6VGN52zKwML5X/SQhPaKZH/wWddnWVBB3L2qkowqPM+h5Hfvsu0NMPzqpLf9pQ==" saltValue="gyr2776nsCsV/ung7L/a3my+dozA2t0iDRaxO27R0C+B1duoNoqouieKhnjgrNNJbh+9/lTcrZf05WOLxCDGqg==" spinCount="100000" sheet="1" objects="1" scenarios="1" formatColumns="0" formatRows="0" autoFilter="0"/>
  <autoFilter ref="C78:K244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1.25"/>
  <cols>
    <col min="1" max="1" width="8.33203125" style="163" customWidth="1"/>
    <col min="2" max="2" width="1.6640625" style="163" customWidth="1"/>
    <col min="3" max="4" width="5" style="163" customWidth="1"/>
    <col min="5" max="5" width="11.6640625" style="163" customWidth="1"/>
    <col min="6" max="6" width="9.1640625" style="163" customWidth="1"/>
    <col min="7" max="7" width="5" style="163" customWidth="1"/>
    <col min="8" max="8" width="77.83203125" style="163" customWidth="1"/>
    <col min="9" max="10" width="20" style="163" customWidth="1"/>
    <col min="11" max="11" width="1.6640625" style="163" customWidth="1"/>
  </cols>
  <sheetData>
    <row r="1" spans="2:11" ht="37.5" customHeight="1"/>
    <row r="2" spans="2:11" ht="7.5" customHeight="1">
      <c r="B2" s="164"/>
      <c r="C2" s="165"/>
      <c r="D2" s="165"/>
      <c r="E2" s="165"/>
      <c r="F2" s="165"/>
      <c r="G2" s="165"/>
      <c r="H2" s="165"/>
      <c r="I2" s="165"/>
      <c r="J2" s="165"/>
      <c r="K2" s="166"/>
    </row>
    <row r="3" spans="2:11" s="8" customFormat="1" ht="45" customHeight="1">
      <c r="B3" s="167"/>
      <c r="C3" s="292" t="s">
        <v>408</v>
      </c>
      <c r="D3" s="292"/>
      <c r="E3" s="292"/>
      <c r="F3" s="292"/>
      <c r="G3" s="292"/>
      <c r="H3" s="292"/>
      <c r="I3" s="292"/>
      <c r="J3" s="292"/>
      <c r="K3" s="168"/>
    </row>
    <row r="4" spans="2:11" ht="25.5" customHeight="1">
      <c r="B4" s="169"/>
      <c r="C4" s="295" t="s">
        <v>409</v>
      </c>
      <c r="D4" s="295"/>
      <c r="E4" s="295"/>
      <c r="F4" s="295"/>
      <c r="G4" s="295"/>
      <c r="H4" s="295"/>
      <c r="I4" s="295"/>
      <c r="J4" s="295"/>
      <c r="K4" s="170"/>
    </row>
    <row r="5" spans="2:11" ht="5.25" customHeight="1">
      <c r="B5" s="169"/>
      <c r="C5" s="171"/>
      <c r="D5" s="171"/>
      <c r="E5" s="171"/>
      <c r="F5" s="171"/>
      <c r="G5" s="171"/>
      <c r="H5" s="171"/>
      <c r="I5" s="171"/>
      <c r="J5" s="171"/>
      <c r="K5" s="170"/>
    </row>
    <row r="6" spans="2:11" ht="15" customHeight="1">
      <c r="B6" s="169"/>
      <c r="C6" s="293" t="s">
        <v>410</v>
      </c>
      <c r="D6" s="293"/>
      <c r="E6" s="293"/>
      <c r="F6" s="293"/>
      <c r="G6" s="293"/>
      <c r="H6" s="293"/>
      <c r="I6" s="293"/>
      <c r="J6" s="293"/>
      <c r="K6" s="170"/>
    </row>
    <row r="7" spans="2:11" ht="15" customHeight="1">
      <c r="B7" s="173"/>
      <c r="C7" s="293" t="s">
        <v>411</v>
      </c>
      <c r="D7" s="293"/>
      <c r="E7" s="293"/>
      <c r="F7" s="293"/>
      <c r="G7" s="293"/>
      <c r="H7" s="293"/>
      <c r="I7" s="293"/>
      <c r="J7" s="293"/>
      <c r="K7" s="170"/>
    </row>
    <row r="8" spans="2:11" ht="12.75" customHeight="1">
      <c r="B8" s="173"/>
      <c r="C8" s="172"/>
      <c r="D8" s="172"/>
      <c r="E8" s="172"/>
      <c r="F8" s="172"/>
      <c r="G8" s="172"/>
      <c r="H8" s="172"/>
      <c r="I8" s="172"/>
      <c r="J8" s="172"/>
      <c r="K8" s="170"/>
    </row>
    <row r="9" spans="2:11" ht="15" customHeight="1">
      <c r="B9" s="173"/>
      <c r="C9" s="293" t="s">
        <v>412</v>
      </c>
      <c r="D9" s="293"/>
      <c r="E9" s="293"/>
      <c r="F9" s="293"/>
      <c r="G9" s="293"/>
      <c r="H9" s="293"/>
      <c r="I9" s="293"/>
      <c r="J9" s="293"/>
      <c r="K9" s="170"/>
    </row>
    <row r="10" spans="2:11" ht="15" customHeight="1">
      <c r="B10" s="173"/>
      <c r="C10" s="172"/>
      <c r="D10" s="293" t="s">
        <v>413</v>
      </c>
      <c r="E10" s="293"/>
      <c r="F10" s="293"/>
      <c r="G10" s="293"/>
      <c r="H10" s="293"/>
      <c r="I10" s="293"/>
      <c r="J10" s="293"/>
      <c r="K10" s="170"/>
    </row>
    <row r="11" spans="2:11" ht="15" customHeight="1">
      <c r="B11" s="173"/>
      <c r="C11" s="174"/>
      <c r="D11" s="293" t="s">
        <v>414</v>
      </c>
      <c r="E11" s="293"/>
      <c r="F11" s="293"/>
      <c r="G11" s="293"/>
      <c r="H11" s="293"/>
      <c r="I11" s="293"/>
      <c r="J11" s="293"/>
      <c r="K11" s="170"/>
    </row>
    <row r="12" spans="2:11" ht="15" customHeight="1">
      <c r="B12" s="173"/>
      <c r="C12" s="174"/>
      <c r="D12" s="172"/>
      <c r="E12" s="172"/>
      <c r="F12" s="172"/>
      <c r="G12" s="172"/>
      <c r="H12" s="172"/>
      <c r="I12" s="172"/>
      <c r="J12" s="172"/>
      <c r="K12" s="170"/>
    </row>
    <row r="13" spans="2:11" ht="15" customHeight="1">
      <c r="B13" s="173"/>
      <c r="C13" s="174"/>
      <c r="D13" s="175" t="s">
        <v>415</v>
      </c>
      <c r="E13" s="172"/>
      <c r="F13" s="172"/>
      <c r="G13" s="172"/>
      <c r="H13" s="172"/>
      <c r="I13" s="172"/>
      <c r="J13" s="172"/>
      <c r="K13" s="170"/>
    </row>
    <row r="14" spans="2:11" ht="12.75" customHeight="1">
      <c r="B14" s="173"/>
      <c r="C14" s="174"/>
      <c r="D14" s="174"/>
      <c r="E14" s="174"/>
      <c r="F14" s="174"/>
      <c r="G14" s="174"/>
      <c r="H14" s="174"/>
      <c r="I14" s="174"/>
      <c r="J14" s="174"/>
      <c r="K14" s="170"/>
    </row>
    <row r="15" spans="2:11" ht="15" customHeight="1">
      <c r="B15" s="173"/>
      <c r="C15" s="174"/>
      <c r="D15" s="293" t="s">
        <v>416</v>
      </c>
      <c r="E15" s="293"/>
      <c r="F15" s="293"/>
      <c r="G15" s="293"/>
      <c r="H15" s="293"/>
      <c r="I15" s="293"/>
      <c r="J15" s="293"/>
      <c r="K15" s="170"/>
    </row>
    <row r="16" spans="2:11" ht="15" customHeight="1">
      <c r="B16" s="173"/>
      <c r="C16" s="174"/>
      <c r="D16" s="293" t="s">
        <v>417</v>
      </c>
      <c r="E16" s="293"/>
      <c r="F16" s="293"/>
      <c r="G16" s="293"/>
      <c r="H16" s="293"/>
      <c r="I16" s="293"/>
      <c r="J16" s="293"/>
      <c r="K16" s="170"/>
    </row>
    <row r="17" spans="2:11" ht="15" customHeight="1">
      <c r="B17" s="173"/>
      <c r="C17" s="174"/>
      <c r="D17" s="293" t="s">
        <v>418</v>
      </c>
      <c r="E17" s="293"/>
      <c r="F17" s="293"/>
      <c r="G17" s="293"/>
      <c r="H17" s="293"/>
      <c r="I17" s="293"/>
      <c r="J17" s="293"/>
      <c r="K17" s="170"/>
    </row>
    <row r="18" spans="2:11" ht="15" customHeight="1">
      <c r="B18" s="173"/>
      <c r="C18" s="174"/>
      <c r="D18" s="174"/>
      <c r="E18" s="176" t="s">
        <v>79</v>
      </c>
      <c r="F18" s="293" t="s">
        <v>419</v>
      </c>
      <c r="G18" s="293"/>
      <c r="H18" s="293"/>
      <c r="I18" s="293"/>
      <c r="J18" s="293"/>
      <c r="K18" s="170"/>
    </row>
    <row r="19" spans="2:11" ht="15" customHeight="1">
      <c r="B19" s="173"/>
      <c r="C19" s="174"/>
      <c r="D19" s="174"/>
      <c r="E19" s="176" t="s">
        <v>420</v>
      </c>
      <c r="F19" s="293" t="s">
        <v>421</v>
      </c>
      <c r="G19" s="293"/>
      <c r="H19" s="293"/>
      <c r="I19" s="293"/>
      <c r="J19" s="293"/>
      <c r="K19" s="170"/>
    </row>
    <row r="20" spans="2:11" ht="15" customHeight="1">
      <c r="B20" s="173"/>
      <c r="C20" s="174"/>
      <c r="D20" s="174"/>
      <c r="E20" s="176" t="s">
        <v>422</v>
      </c>
      <c r="F20" s="293" t="s">
        <v>423</v>
      </c>
      <c r="G20" s="293"/>
      <c r="H20" s="293"/>
      <c r="I20" s="293"/>
      <c r="J20" s="293"/>
      <c r="K20" s="170"/>
    </row>
    <row r="21" spans="2:11" ht="15" customHeight="1">
      <c r="B21" s="173"/>
      <c r="C21" s="174"/>
      <c r="D21" s="174"/>
      <c r="E21" s="176" t="s">
        <v>424</v>
      </c>
      <c r="F21" s="293" t="s">
        <v>425</v>
      </c>
      <c r="G21" s="293"/>
      <c r="H21" s="293"/>
      <c r="I21" s="293"/>
      <c r="J21" s="293"/>
      <c r="K21" s="170"/>
    </row>
    <row r="22" spans="2:11" ht="15" customHeight="1">
      <c r="B22" s="173"/>
      <c r="C22" s="174"/>
      <c r="D22" s="174"/>
      <c r="E22" s="176" t="s">
        <v>426</v>
      </c>
      <c r="F22" s="293" t="s">
        <v>427</v>
      </c>
      <c r="G22" s="293"/>
      <c r="H22" s="293"/>
      <c r="I22" s="293"/>
      <c r="J22" s="293"/>
      <c r="K22" s="170"/>
    </row>
    <row r="23" spans="2:11" ht="15" customHeight="1">
      <c r="B23" s="173"/>
      <c r="C23" s="174"/>
      <c r="D23" s="174"/>
      <c r="E23" s="176" t="s">
        <v>428</v>
      </c>
      <c r="F23" s="293" t="s">
        <v>429</v>
      </c>
      <c r="G23" s="293"/>
      <c r="H23" s="293"/>
      <c r="I23" s="293"/>
      <c r="J23" s="293"/>
      <c r="K23" s="170"/>
    </row>
    <row r="24" spans="2:11" ht="12.75" customHeight="1">
      <c r="B24" s="173"/>
      <c r="C24" s="174"/>
      <c r="D24" s="174"/>
      <c r="E24" s="174"/>
      <c r="F24" s="174"/>
      <c r="G24" s="174"/>
      <c r="H24" s="174"/>
      <c r="I24" s="174"/>
      <c r="J24" s="174"/>
      <c r="K24" s="170"/>
    </row>
    <row r="25" spans="2:11" ht="15" customHeight="1">
      <c r="B25" s="173"/>
      <c r="C25" s="293" t="s">
        <v>430</v>
      </c>
      <c r="D25" s="293"/>
      <c r="E25" s="293"/>
      <c r="F25" s="293"/>
      <c r="G25" s="293"/>
      <c r="H25" s="293"/>
      <c r="I25" s="293"/>
      <c r="J25" s="293"/>
      <c r="K25" s="170"/>
    </row>
    <row r="26" spans="2:11" ht="15" customHeight="1">
      <c r="B26" s="173"/>
      <c r="C26" s="293" t="s">
        <v>431</v>
      </c>
      <c r="D26" s="293"/>
      <c r="E26" s="293"/>
      <c r="F26" s="293"/>
      <c r="G26" s="293"/>
      <c r="H26" s="293"/>
      <c r="I26" s="293"/>
      <c r="J26" s="293"/>
      <c r="K26" s="170"/>
    </row>
    <row r="27" spans="2:11" ht="15" customHeight="1">
      <c r="B27" s="173"/>
      <c r="C27" s="172"/>
      <c r="D27" s="293" t="s">
        <v>432</v>
      </c>
      <c r="E27" s="293"/>
      <c r="F27" s="293"/>
      <c r="G27" s="293"/>
      <c r="H27" s="293"/>
      <c r="I27" s="293"/>
      <c r="J27" s="293"/>
      <c r="K27" s="170"/>
    </row>
    <row r="28" spans="2:11" ht="15" customHeight="1">
      <c r="B28" s="173"/>
      <c r="C28" s="174"/>
      <c r="D28" s="293" t="s">
        <v>433</v>
      </c>
      <c r="E28" s="293"/>
      <c r="F28" s="293"/>
      <c r="G28" s="293"/>
      <c r="H28" s="293"/>
      <c r="I28" s="293"/>
      <c r="J28" s="293"/>
      <c r="K28" s="170"/>
    </row>
    <row r="29" spans="2:11" ht="12.75" customHeight="1">
      <c r="B29" s="173"/>
      <c r="C29" s="174"/>
      <c r="D29" s="174"/>
      <c r="E29" s="174"/>
      <c r="F29" s="174"/>
      <c r="G29" s="174"/>
      <c r="H29" s="174"/>
      <c r="I29" s="174"/>
      <c r="J29" s="174"/>
      <c r="K29" s="170"/>
    </row>
    <row r="30" spans="2:11" ht="15" customHeight="1">
      <c r="B30" s="173"/>
      <c r="C30" s="174"/>
      <c r="D30" s="293" t="s">
        <v>434</v>
      </c>
      <c r="E30" s="293"/>
      <c r="F30" s="293"/>
      <c r="G30" s="293"/>
      <c r="H30" s="293"/>
      <c r="I30" s="293"/>
      <c r="J30" s="293"/>
      <c r="K30" s="170"/>
    </row>
    <row r="31" spans="2:11" ht="15" customHeight="1">
      <c r="B31" s="173"/>
      <c r="C31" s="174"/>
      <c r="D31" s="293" t="s">
        <v>435</v>
      </c>
      <c r="E31" s="293"/>
      <c r="F31" s="293"/>
      <c r="G31" s="293"/>
      <c r="H31" s="293"/>
      <c r="I31" s="293"/>
      <c r="J31" s="293"/>
      <c r="K31" s="170"/>
    </row>
    <row r="32" spans="2:11" ht="12.75" customHeight="1">
      <c r="B32" s="173"/>
      <c r="C32" s="174"/>
      <c r="D32" s="174"/>
      <c r="E32" s="174"/>
      <c r="F32" s="174"/>
      <c r="G32" s="174"/>
      <c r="H32" s="174"/>
      <c r="I32" s="174"/>
      <c r="J32" s="174"/>
      <c r="K32" s="170"/>
    </row>
    <row r="33" spans="2:11" ht="15" customHeight="1">
      <c r="B33" s="173"/>
      <c r="C33" s="174"/>
      <c r="D33" s="293" t="s">
        <v>436</v>
      </c>
      <c r="E33" s="293"/>
      <c r="F33" s="293"/>
      <c r="G33" s="293"/>
      <c r="H33" s="293"/>
      <c r="I33" s="293"/>
      <c r="J33" s="293"/>
      <c r="K33" s="170"/>
    </row>
    <row r="34" spans="2:11" ht="15" customHeight="1">
      <c r="B34" s="173"/>
      <c r="C34" s="174"/>
      <c r="D34" s="293" t="s">
        <v>437</v>
      </c>
      <c r="E34" s="293"/>
      <c r="F34" s="293"/>
      <c r="G34" s="293"/>
      <c r="H34" s="293"/>
      <c r="I34" s="293"/>
      <c r="J34" s="293"/>
      <c r="K34" s="170"/>
    </row>
    <row r="35" spans="2:11" ht="15" customHeight="1">
      <c r="B35" s="173"/>
      <c r="C35" s="174"/>
      <c r="D35" s="293" t="s">
        <v>438</v>
      </c>
      <c r="E35" s="293"/>
      <c r="F35" s="293"/>
      <c r="G35" s="293"/>
      <c r="H35" s="293"/>
      <c r="I35" s="293"/>
      <c r="J35" s="293"/>
      <c r="K35" s="170"/>
    </row>
    <row r="36" spans="2:11" ht="15" customHeight="1">
      <c r="B36" s="173"/>
      <c r="C36" s="174"/>
      <c r="D36" s="172"/>
      <c r="E36" s="175" t="s">
        <v>91</v>
      </c>
      <c r="F36" s="172"/>
      <c r="G36" s="293" t="s">
        <v>439</v>
      </c>
      <c r="H36" s="293"/>
      <c r="I36" s="293"/>
      <c r="J36" s="293"/>
      <c r="K36" s="170"/>
    </row>
    <row r="37" spans="2:11" ht="30.75" customHeight="1">
      <c r="B37" s="173"/>
      <c r="C37" s="174"/>
      <c r="D37" s="172"/>
      <c r="E37" s="175" t="s">
        <v>440</v>
      </c>
      <c r="F37" s="172"/>
      <c r="G37" s="293" t="s">
        <v>441</v>
      </c>
      <c r="H37" s="293"/>
      <c r="I37" s="293"/>
      <c r="J37" s="293"/>
      <c r="K37" s="170"/>
    </row>
    <row r="38" spans="2:11" ht="15" customHeight="1">
      <c r="B38" s="173"/>
      <c r="C38" s="174"/>
      <c r="D38" s="172"/>
      <c r="E38" s="175" t="s">
        <v>53</v>
      </c>
      <c r="F38" s="172"/>
      <c r="G38" s="293" t="s">
        <v>442</v>
      </c>
      <c r="H38" s="293"/>
      <c r="I38" s="293"/>
      <c r="J38" s="293"/>
      <c r="K38" s="170"/>
    </row>
    <row r="39" spans="2:11" ht="15" customHeight="1">
      <c r="B39" s="173"/>
      <c r="C39" s="174"/>
      <c r="D39" s="172"/>
      <c r="E39" s="175" t="s">
        <v>54</v>
      </c>
      <c r="F39" s="172"/>
      <c r="G39" s="293" t="s">
        <v>443</v>
      </c>
      <c r="H39" s="293"/>
      <c r="I39" s="293"/>
      <c r="J39" s="293"/>
      <c r="K39" s="170"/>
    </row>
    <row r="40" spans="2:11" ht="15" customHeight="1">
      <c r="B40" s="173"/>
      <c r="C40" s="174"/>
      <c r="D40" s="172"/>
      <c r="E40" s="175" t="s">
        <v>92</v>
      </c>
      <c r="F40" s="172"/>
      <c r="G40" s="293" t="s">
        <v>444</v>
      </c>
      <c r="H40" s="293"/>
      <c r="I40" s="293"/>
      <c r="J40" s="293"/>
      <c r="K40" s="170"/>
    </row>
    <row r="41" spans="2:11" ht="15" customHeight="1">
      <c r="B41" s="173"/>
      <c r="C41" s="174"/>
      <c r="D41" s="172"/>
      <c r="E41" s="175" t="s">
        <v>93</v>
      </c>
      <c r="F41" s="172"/>
      <c r="G41" s="293" t="s">
        <v>445</v>
      </c>
      <c r="H41" s="293"/>
      <c r="I41" s="293"/>
      <c r="J41" s="293"/>
      <c r="K41" s="170"/>
    </row>
    <row r="42" spans="2:11" ht="15" customHeight="1">
      <c r="B42" s="173"/>
      <c r="C42" s="174"/>
      <c r="D42" s="172"/>
      <c r="E42" s="175" t="s">
        <v>446</v>
      </c>
      <c r="F42" s="172"/>
      <c r="G42" s="293" t="s">
        <v>447</v>
      </c>
      <c r="H42" s="293"/>
      <c r="I42" s="293"/>
      <c r="J42" s="293"/>
      <c r="K42" s="170"/>
    </row>
    <row r="43" spans="2:11" ht="15" customHeight="1">
      <c r="B43" s="173"/>
      <c r="C43" s="174"/>
      <c r="D43" s="172"/>
      <c r="E43" s="175"/>
      <c r="F43" s="172"/>
      <c r="G43" s="293" t="s">
        <v>448</v>
      </c>
      <c r="H43" s="293"/>
      <c r="I43" s="293"/>
      <c r="J43" s="293"/>
      <c r="K43" s="170"/>
    </row>
    <row r="44" spans="2:11" ht="15" customHeight="1">
      <c r="B44" s="173"/>
      <c r="C44" s="174"/>
      <c r="D44" s="172"/>
      <c r="E44" s="175" t="s">
        <v>449</v>
      </c>
      <c r="F44" s="172"/>
      <c r="G44" s="293" t="s">
        <v>450</v>
      </c>
      <c r="H44" s="293"/>
      <c r="I44" s="293"/>
      <c r="J44" s="293"/>
      <c r="K44" s="170"/>
    </row>
    <row r="45" spans="2:11" ht="15" customHeight="1">
      <c r="B45" s="173"/>
      <c r="C45" s="174"/>
      <c r="D45" s="172"/>
      <c r="E45" s="175" t="s">
        <v>95</v>
      </c>
      <c r="F45" s="172"/>
      <c r="G45" s="293" t="s">
        <v>451</v>
      </c>
      <c r="H45" s="293"/>
      <c r="I45" s="293"/>
      <c r="J45" s="293"/>
      <c r="K45" s="170"/>
    </row>
    <row r="46" spans="2:11" ht="12.75" customHeight="1">
      <c r="B46" s="173"/>
      <c r="C46" s="174"/>
      <c r="D46" s="172"/>
      <c r="E46" s="172"/>
      <c r="F46" s="172"/>
      <c r="G46" s="172"/>
      <c r="H46" s="172"/>
      <c r="I46" s="172"/>
      <c r="J46" s="172"/>
      <c r="K46" s="170"/>
    </row>
    <row r="47" spans="2:11" ht="15" customHeight="1">
      <c r="B47" s="173"/>
      <c r="C47" s="174"/>
      <c r="D47" s="293" t="s">
        <v>452</v>
      </c>
      <c r="E47" s="293"/>
      <c r="F47" s="293"/>
      <c r="G47" s="293"/>
      <c r="H47" s="293"/>
      <c r="I47" s="293"/>
      <c r="J47" s="293"/>
      <c r="K47" s="170"/>
    </row>
    <row r="48" spans="2:11" ht="15" customHeight="1">
      <c r="B48" s="173"/>
      <c r="C48" s="174"/>
      <c r="D48" s="174"/>
      <c r="E48" s="293" t="s">
        <v>453</v>
      </c>
      <c r="F48" s="293"/>
      <c r="G48" s="293"/>
      <c r="H48" s="293"/>
      <c r="I48" s="293"/>
      <c r="J48" s="293"/>
      <c r="K48" s="170"/>
    </row>
    <row r="49" spans="2:11" ht="15" customHeight="1">
      <c r="B49" s="173"/>
      <c r="C49" s="174"/>
      <c r="D49" s="174"/>
      <c r="E49" s="293" t="s">
        <v>454</v>
      </c>
      <c r="F49" s="293"/>
      <c r="G49" s="293"/>
      <c r="H49" s="293"/>
      <c r="I49" s="293"/>
      <c r="J49" s="293"/>
      <c r="K49" s="170"/>
    </row>
    <row r="50" spans="2:11" ht="15" customHeight="1">
      <c r="B50" s="173"/>
      <c r="C50" s="174"/>
      <c r="D50" s="174"/>
      <c r="E50" s="293" t="s">
        <v>455</v>
      </c>
      <c r="F50" s="293"/>
      <c r="G50" s="293"/>
      <c r="H50" s="293"/>
      <c r="I50" s="293"/>
      <c r="J50" s="293"/>
      <c r="K50" s="170"/>
    </row>
    <row r="51" spans="2:11" ht="15" customHeight="1">
      <c r="B51" s="173"/>
      <c r="C51" s="174"/>
      <c r="D51" s="293" t="s">
        <v>456</v>
      </c>
      <c r="E51" s="293"/>
      <c r="F51" s="293"/>
      <c r="G51" s="293"/>
      <c r="H51" s="293"/>
      <c r="I51" s="293"/>
      <c r="J51" s="293"/>
      <c r="K51" s="170"/>
    </row>
    <row r="52" spans="2:11" ht="25.5" customHeight="1">
      <c r="B52" s="169"/>
      <c r="C52" s="295" t="s">
        <v>457</v>
      </c>
      <c r="D52" s="295"/>
      <c r="E52" s="295"/>
      <c r="F52" s="295"/>
      <c r="G52" s="295"/>
      <c r="H52" s="295"/>
      <c r="I52" s="295"/>
      <c r="J52" s="295"/>
      <c r="K52" s="170"/>
    </row>
    <row r="53" spans="2:11" ht="5.25" customHeight="1">
      <c r="B53" s="169"/>
      <c r="C53" s="171"/>
      <c r="D53" s="171"/>
      <c r="E53" s="171"/>
      <c r="F53" s="171"/>
      <c r="G53" s="171"/>
      <c r="H53" s="171"/>
      <c r="I53" s="171"/>
      <c r="J53" s="171"/>
      <c r="K53" s="170"/>
    </row>
    <row r="54" spans="2:11" ht="15" customHeight="1">
      <c r="B54" s="169"/>
      <c r="C54" s="293" t="s">
        <v>458</v>
      </c>
      <c r="D54" s="293"/>
      <c r="E54" s="293"/>
      <c r="F54" s="293"/>
      <c r="G54" s="293"/>
      <c r="H54" s="293"/>
      <c r="I54" s="293"/>
      <c r="J54" s="293"/>
      <c r="K54" s="170"/>
    </row>
    <row r="55" spans="2:11" ht="15" customHeight="1">
      <c r="B55" s="169"/>
      <c r="C55" s="293" t="s">
        <v>459</v>
      </c>
      <c r="D55" s="293"/>
      <c r="E55" s="293"/>
      <c r="F55" s="293"/>
      <c r="G55" s="293"/>
      <c r="H55" s="293"/>
      <c r="I55" s="293"/>
      <c r="J55" s="293"/>
      <c r="K55" s="170"/>
    </row>
    <row r="56" spans="2:11" ht="12.75" customHeight="1">
      <c r="B56" s="169"/>
      <c r="C56" s="172"/>
      <c r="D56" s="172"/>
      <c r="E56" s="172"/>
      <c r="F56" s="172"/>
      <c r="G56" s="172"/>
      <c r="H56" s="172"/>
      <c r="I56" s="172"/>
      <c r="J56" s="172"/>
      <c r="K56" s="170"/>
    </row>
    <row r="57" spans="2:11" ht="15" customHeight="1">
      <c r="B57" s="169"/>
      <c r="C57" s="293" t="s">
        <v>460</v>
      </c>
      <c r="D57" s="293"/>
      <c r="E57" s="293"/>
      <c r="F57" s="293"/>
      <c r="G57" s="293"/>
      <c r="H57" s="293"/>
      <c r="I57" s="293"/>
      <c r="J57" s="293"/>
      <c r="K57" s="170"/>
    </row>
    <row r="58" spans="2:11" ht="15" customHeight="1">
      <c r="B58" s="169"/>
      <c r="C58" s="174"/>
      <c r="D58" s="293" t="s">
        <v>461</v>
      </c>
      <c r="E58" s="293"/>
      <c r="F58" s="293"/>
      <c r="G58" s="293"/>
      <c r="H58" s="293"/>
      <c r="I58" s="293"/>
      <c r="J58" s="293"/>
      <c r="K58" s="170"/>
    </row>
    <row r="59" spans="2:11" ht="15" customHeight="1">
      <c r="B59" s="169"/>
      <c r="C59" s="174"/>
      <c r="D59" s="293" t="s">
        <v>462</v>
      </c>
      <c r="E59" s="293"/>
      <c r="F59" s="293"/>
      <c r="G59" s="293"/>
      <c r="H59" s="293"/>
      <c r="I59" s="293"/>
      <c r="J59" s="293"/>
      <c r="K59" s="170"/>
    </row>
    <row r="60" spans="2:11" ht="15" customHeight="1">
      <c r="B60" s="169"/>
      <c r="C60" s="174"/>
      <c r="D60" s="293" t="s">
        <v>463</v>
      </c>
      <c r="E60" s="293"/>
      <c r="F60" s="293"/>
      <c r="G60" s="293"/>
      <c r="H60" s="293"/>
      <c r="I60" s="293"/>
      <c r="J60" s="293"/>
      <c r="K60" s="170"/>
    </row>
    <row r="61" spans="2:11" ht="15" customHeight="1">
      <c r="B61" s="169"/>
      <c r="C61" s="174"/>
      <c r="D61" s="293" t="s">
        <v>464</v>
      </c>
      <c r="E61" s="293"/>
      <c r="F61" s="293"/>
      <c r="G61" s="293"/>
      <c r="H61" s="293"/>
      <c r="I61" s="293"/>
      <c r="J61" s="293"/>
      <c r="K61" s="170"/>
    </row>
    <row r="62" spans="2:11" ht="15" customHeight="1">
      <c r="B62" s="169"/>
      <c r="C62" s="174"/>
      <c r="D62" s="296" t="s">
        <v>465</v>
      </c>
      <c r="E62" s="296"/>
      <c r="F62" s="296"/>
      <c r="G62" s="296"/>
      <c r="H62" s="296"/>
      <c r="I62" s="296"/>
      <c r="J62" s="296"/>
      <c r="K62" s="170"/>
    </row>
    <row r="63" spans="2:11" ht="15" customHeight="1">
      <c r="B63" s="169"/>
      <c r="C63" s="174"/>
      <c r="D63" s="293" t="s">
        <v>466</v>
      </c>
      <c r="E63" s="293"/>
      <c r="F63" s="293"/>
      <c r="G63" s="293"/>
      <c r="H63" s="293"/>
      <c r="I63" s="293"/>
      <c r="J63" s="293"/>
      <c r="K63" s="170"/>
    </row>
    <row r="64" spans="2:11" ht="12.75" customHeight="1">
      <c r="B64" s="169"/>
      <c r="C64" s="174"/>
      <c r="D64" s="174"/>
      <c r="E64" s="177"/>
      <c r="F64" s="174"/>
      <c r="G64" s="174"/>
      <c r="H64" s="174"/>
      <c r="I64" s="174"/>
      <c r="J64" s="174"/>
      <c r="K64" s="170"/>
    </row>
    <row r="65" spans="2:11" ht="15" customHeight="1">
      <c r="B65" s="169"/>
      <c r="C65" s="174"/>
      <c r="D65" s="293" t="s">
        <v>467</v>
      </c>
      <c r="E65" s="293"/>
      <c r="F65" s="293"/>
      <c r="G65" s="293"/>
      <c r="H65" s="293"/>
      <c r="I65" s="293"/>
      <c r="J65" s="293"/>
      <c r="K65" s="170"/>
    </row>
    <row r="66" spans="2:11" ht="15" customHeight="1">
      <c r="B66" s="169"/>
      <c r="C66" s="174"/>
      <c r="D66" s="296" t="s">
        <v>468</v>
      </c>
      <c r="E66" s="296"/>
      <c r="F66" s="296"/>
      <c r="G66" s="296"/>
      <c r="H66" s="296"/>
      <c r="I66" s="296"/>
      <c r="J66" s="296"/>
      <c r="K66" s="170"/>
    </row>
    <row r="67" spans="2:11" ht="15" customHeight="1">
      <c r="B67" s="169"/>
      <c r="C67" s="174"/>
      <c r="D67" s="293" t="s">
        <v>469</v>
      </c>
      <c r="E67" s="293"/>
      <c r="F67" s="293"/>
      <c r="G67" s="293"/>
      <c r="H67" s="293"/>
      <c r="I67" s="293"/>
      <c r="J67" s="293"/>
      <c r="K67" s="170"/>
    </row>
    <row r="68" spans="2:11" ht="15" customHeight="1">
      <c r="B68" s="169"/>
      <c r="C68" s="174"/>
      <c r="D68" s="293" t="s">
        <v>470</v>
      </c>
      <c r="E68" s="293"/>
      <c r="F68" s="293"/>
      <c r="G68" s="293"/>
      <c r="H68" s="293"/>
      <c r="I68" s="293"/>
      <c r="J68" s="293"/>
      <c r="K68" s="170"/>
    </row>
    <row r="69" spans="2:11" ht="15" customHeight="1">
      <c r="B69" s="169"/>
      <c r="C69" s="174"/>
      <c r="D69" s="293" t="s">
        <v>471</v>
      </c>
      <c r="E69" s="293"/>
      <c r="F69" s="293"/>
      <c r="G69" s="293"/>
      <c r="H69" s="293"/>
      <c r="I69" s="293"/>
      <c r="J69" s="293"/>
      <c r="K69" s="170"/>
    </row>
    <row r="70" spans="2:11" ht="15" customHeight="1">
      <c r="B70" s="169"/>
      <c r="C70" s="174"/>
      <c r="D70" s="293" t="s">
        <v>472</v>
      </c>
      <c r="E70" s="293"/>
      <c r="F70" s="293"/>
      <c r="G70" s="293"/>
      <c r="H70" s="293"/>
      <c r="I70" s="293"/>
      <c r="J70" s="293"/>
      <c r="K70" s="170"/>
    </row>
    <row r="71" spans="2:11" ht="12.75" customHeight="1">
      <c r="B71" s="178"/>
      <c r="C71" s="179"/>
      <c r="D71" s="179"/>
      <c r="E71" s="179"/>
      <c r="F71" s="179"/>
      <c r="G71" s="179"/>
      <c r="H71" s="179"/>
      <c r="I71" s="179"/>
      <c r="J71" s="179"/>
      <c r="K71" s="180"/>
    </row>
    <row r="72" spans="2:11" ht="18.75" customHeight="1">
      <c r="B72" s="181"/>
      <c r="C72" s="181"/>
      <c r="D72" s="181"/>
      <c r="E72" s="181"/>
      <c r="F72" s="181"/>
      <c r="G72" s="181"/>
      <c r="H72" s="181"/>
      <c r="I72" s="181"/>
      <c r="J72" s="181"/>
      <c r="K72" s="182"/>
    </row>
    <row r="73" spans="2:11" ht="18.75" customHeight="1">
      <c r="B73" s="182"/>
      <c r="C73" s="182"/>
      <c r="D73" s="182"/>
      <c r="E73" s="182"/>
      <c r="F73" s="182"/>
      <c r="G73" s="182"/>
      <c r="H73" s="182"/>
      <c r="I73" s="182"/>
      <c r="J73" s="182"/>
      <c r="K73" s="182"/>
    </row>
    <row r="74" spans="2:11" ht="7.5" customHeight="1">
      <c r="B74" s="183"/>
      <c r="C74" s="184"/>
      <c r="D74" s="184"/>
      <c r="E74" s="184"/>
      <c r="F74" s="184"/>
      <c r="G74" s="184"/>
      <c r="H74" s="184"/>
      <c r="I74" s="184"/>
      <c r="J74" s="184"/>
      <c r="K74" s="185"/>
    </row>
    <row r="75" spans="2:11" ht="45" customHeight="1">
      <c r="B75" s="186"/>
      <c r="C75" s="294" t="s">
        <v>473</v>
      </c>
      <c r="D75" s="294"/>
      <c r="E75" s="294"/>
      <c r="F75" s="294"/>
      <c r="G75" s="294"/>
      <c r="H75" s="294"/>
      <c r="I75" s="294"/>
      <c r="J75" s="294"/>
      <c r="K75" s="187"/>
    </row>
    <row r="76" spans="2:11" ht="17.25" customHeight="1">
      <c r="B76" s="186"/>
      <c r="C76" s="188" t="s">
        <v>474</v>
      </c>
      <c r="D76" s="188"/>
      <c r="E76" s="188"/>
      <c r="F76" s="188" t="s">
        <v>475</v>
      </c>
      <c r="G76" s="189"/>
      <c r="H76" s="188" t="s">
        <v>54</v>
      </c>
      <c r="I76" s="188" t="s">
        <v>57</v>
      </c>
      <c r="J76" s="188" t="s">
        <v>476</v>
      </c>
      <c r="K76" s="187"/>
    </row>
    <row r="77" spans="2:11" ht="17.25" customHeight="1">
      <c r="B77" s="186"/>
      <c r="C77" s="190" t="s">
        <v>477</v>
      </c>
      <c r="D77" s="190"/>
      <c r="E77" s="190"/>
      <c r="F77" s="191" t="s">
        <v>478</v>
      </c>
      <c r="G77" s="192"/>
      <c r="H77" s="190"/>
      <c r="I77" s="190"/>
      <c r="J77" s="190" t="s">
        <v>479</v>
      </c>
      <c r="K77" s="187"/>
    </row>
    <row r="78" spans="2:11" ht="5.25" customHeight="1">
      <c r="B78" s="186"/>
      <c r="C78" s="193"/>
      <c r="D78" s="193"/>
      <c r="E78" s="193"/>
      <c r="F78" s="193"/>
      <c r="G78" s="194"/>
      <c r="H78" s="193"/>
      <c r="I78" s="193"/>
      <c r="J78" s="193"/>
      <c r="K78" s="187"/>
    </row>
    <row r="79" spans="2:11" ht="15" customHeight="1">
      <c r="B79" s="186"/>
      <c r="C79" s="175" t="s">
        <v>53</v>
      </c>
      <c r="D79" s="193"/>
      <c r="E79" s="193"/>
      <c r="F79" s="195" t="s">
        <v>480</v>
      </c>
      <c r="G79" s="194"/>
      <c r="H79" s="175" t="s">
        <v>481</v>
      </c>
      <c r="I79" s="175" t="s">
        <v>482</v>
      </c>
      <c r="J79" s="175">
        <v>20</v>
      </c>
      <c r="K79" s="187"/>
    </row>
    <row r="80" spans="2:11" ht="15" customHeight="1">
      <c r="B80" s="186"/>
      <c r="C80" s="175" t="s">
        <v>483</v>
      </c>
      <c r="D80" s="175"/>
      <c r="E80" s="175"/>
      <c r="F80" s="195" t="s">
        <v>480</v>
      </c>
      <c r="G80" s="194"/>
      <c r="H80" s="175" t="s">
        <v>484</v>
      </c>
      <c r="I80" s="175" t="s">
        <v>482</v>
      </c>
      <c r="J80" s="175">
        <v>120</v>
      </c>
      <c r="K80" s="187"/>
    </row>
    <row r="81" spans="2:11" ht="15" customHeight="1">
      <c r="B81" s="196"/>
      <c r="C81" s="175" t="s">
        <v>485</v>
      </c>
      <c r="D81" s="175"/>
      <c r="E81" s="175"/>
      <c r="F81" s="195" t="s">
        <v>486</v>
      </c>
      <c r="G81" s="194"/>
      <c r="H81" s="175" t="s">
        <v>487</v>
      </c>
      <c r="I81" s="175" t="s">
        <v>482</v>
      </c>
      <c r="J81" s="175">
        <v>50</v>
      </c>
      <c r="K81" s="187"/>
    </row>
    <row r="82" spans="2:11" ht="15" customHeight="1">
      <c r="B82" s="196"/>
      <c r="C82" s="175" t="s">
        <v>488</v>
      </c>
      <c r="D82" s="175"/>
      <c r="E82" s="175"/>
      <c r="F82" s="195" t="s">
        <v>480</v>
      </c>
      <c r="G82" s="194"/>
      <c r="H82" s="175" t="s">
        <v>489</v>
      </c>
      <c r="I82" s="175" t="s">
        <v>490</v>
      </c>
      <c r="J82" s="175"/>
      <c r="K82" s="187"/>
    </row>
    <row r="83" spans="2:11" ht="15" customHeight="1">
      <c r="B83" s="196"/>
      <c r="C83" s="197" t="s">
        <v>491</v>
      </c>
      <c r="D83" s="197"/>
      <c r="E83" s="197"/>
      <c r="F83" s="198" t="s">
        <v>486</v>
      </c>
      <c r="G83" s="197"/>
      <c r="H83" s="197" t="s">
        <v>492</v>
      </c>
      <c r="I83" s="197" t="s">
        <v>482</v>
      </c>
      <c r="J83" s="197">
        <v>15</v>
      </c>
      <c r="K83" s="187"/>
    </row>
    <row r="84" spans="2:11" ht="15" customHeight="1">
      <c r="B84" s="196"/>
      <c r="C84" s="197" t="s">
        <v>493</v>
      </c>
      <c r="D84" s="197"/>
      <c r="E84" s="197"/>
      <c r="F84" s="198" t="s">
        <v>486</v>
      </c>
      <c r="G84" s="197"/>
      <c r="H84" s="197" t="s">
        <v>494</v>
      </c>
      <c r="I84" s="197" t="s">
        <v>482</v>
      </c>
      <c r="J84" s="197">
        <v>15</v>
      </c>
      <c r="K84" s="187"/>
    </row>
    <row r="85" spans="2:11" ht="15" customHeight="1">
      <c r="B85" s="196"/>
      <c r="C85" s="197" t="s">
        <v>495</v>
      </c>
      <c r="D85" s="197"/>
      <c r="E85" s="197"/>
      <c r="F85" s="198" t="s">
        <v>486</v>
      </c>
      <c r="G85" s="197"/>
      <c r="H85" s="197" t="s">
        <v>496</v>
      </c>
      <c r="I85" s="197" t="s">
        <v>482</v>
      </c>
      <c r="J85" s="197">
        <v>20</v>
      </c>
      <c r="K85" s="187"/>
    </row>
    <row r="86" spans="2:11" ht="15" customHeight="1">
      <c r="B86" s="196"/>
      <c r="C86" s="197" t="s">
        <v>497</v>
      </c>
      <c r="D86" s="197"/>
      <c r="E86" s="197"/>
      <c r="F86" s="198" t="s">
        <v>486</v>
      </c>
      <c r="G86" s="197"/>
      <c r="H86" s="197" t="s">
        <v>498</v>
      </c>
      <c r="I86" s="197" t="s">
        <v>482</v>
      </c>
      <c r="J86" s="197">
        <v>20</v>
      </c>
      <c r="K86" s="187"/>
    </row>
    <row r="87" spans="2:11" ht="15" customHeight="1">
      <c r="B87" s="196"/>
      <c r="C87" s="175" t="s">
        <v>499</v>
      </c>
      <c r="D87" s="175"/>
      <c r="E87" s="175"/>
      <c r="F87" s="195" t="s">
        <v>486</v>
      </c>
      <c r="G87" s="194"/>
      <c r="H87" s="175" t="s">
        <v>500</v>
      </c>
      <c r="I87" s="175" t="s">
        <v>482</v>
      </c>
      <c r="J87" s="175">
        <v>50</v>
      </c>
      <c r="K87" s="187"/>
    </row>
    <row r="88" spans="2:11" ht="15" customHeight="1">
      <c r="B88" s="196"/>
      <c r="C88" s="175" t="s">
        <v>501</v>
      </c>
      <c r="D88" s="175"/>
      <c r="E88" s="175"/>
      <c r="F88" s="195" t="s">
        <v>486</v>
      </c>
      <c r="G88" s="194"/>
      <c r="H88" s="175" t="s">
        <v>502</v>
      </c>
      <c r="I88" s="175" t="s">
        <v>482</v>
      </c>
      <c r="J88" s="175">
        <v>20</v>
      </c>
      <c r="K88" s="187"/>
    </row>
    <row r="89" spans="2:11" ht="15" customHeight="1">
      <c r="B89" s="196"/>
      <c r="C89" s="175" t="s">
        <v>503</v>
      </c>
      <c r="D89" s="175"/>
      <c r="E89" s="175"/>
      <c r="F89" s="195" t="s">
        <v>486</v>
      </c>
      <c r="G89" s="194"/>
      <c r="H89" s="175" t="s">
        <v>504</v>
      </c>
      <c r="I89" s="175" t="s">
        <v>482</v>
      </c>
      <c r="J89" s="175">
        <v>20</v>
      </c>
      <c r="K89" s="187"/>
    </row>
    <row r="90" spans="2:11" ht="15" customHeight="1">
      <c r="B90" s="196"/>
      <c r="C90" s="175" t="s">
        <v>505</v>
      </c>
      <c r="D90" s="175"/>
      <c r="E90" s="175"/>
      <c r="F90" s="195" t="s">
        <v>486</v>
      </c>
      <c r="G90" s="194"/>
      <c r="H90" s="175" t="s">
        <v>506</v>
      </c>
      <c r="I90" s="175" t="s">
        <v>482</v>
      </c>
      <c r="J90" s="175">
        <v>50</v>
      </c>
      <c r="K90" s="187"/>
    </row>
    <row r="91" spans="2:11" ht="15" customHeight="1">
      <c r="B91" s="196"/>
      <c r="C91" s="175" t="s">
        <v>507</v>
      </c>
      <c r="D91" s="175"/>
      <c r="E91" s="175"/>
      <c r="F91" s="195" t="s">
        <v>486</v>
      </c>
      <c r="G91" s="194"/>
      <c r="H91" s="175" t="s">
        <v>507</v>
      </c>
      <c r="I91" s="175" t="s">
        <v>482</v>
      </c>
      <c r="J91" s="175">
        <v>50</v>
      </c>
      <c r="K91" s="187"/>
    </row>
    <row r="92" spans="2:11" ht="15" customHeight="1">
      <c r="B92" s="196"/>
      <c r="C92" s="175" t="s">
        <v>508</v>
      </c>
      <c r="D92" s="175"/>
      <c r="E92" s="175"/>
      <c r="F92" s="195" t="s">
        <v>486</v>
      </c>
      <c r="G92" s="194"/>
      <c r="H92" s="175" t="s">
        <v>509</v>
      </c>
      <c r="I92" s="175" t="s">
        <v>482</v>
      </c>
      <c r="J92" s="175">
        <v>255</v>
      </c>
      <c r="K92" s="187"/>
    </row>
    <row r="93" spans="2:11" ht="15" customHeight="1">
      <c r="B93" s="196"/>
      <c r="C93" s="175" t="s">
        <v>510</v>
      </c>
      <c r="D93" s="175"/>
      <c r="E93" s="175"/>
      <c r="F93" s="195" t="s">
        <v>480</v>
      </c>
      <c r="G93" s="194"/>
      <c r="H93" s="175" t="s">
        <v>511</v>
      </c>
      <c r="I93" s="175" t="s">
        <v>512</v>
      </c>
      <c r="J93" s="175"/>
      <c r="K93" s="187"/>
    </row>
    <row r="94" spans="2:11" ht="15" customHeight="1">
      <c r="B94" s="196"/>
      <c r="C94" s="175" t="s">
        <v>513</v>
      </c>
      <c r="D94" s="175"/>
      <c r="E94" s="175"/>
      <c r="F94" s="195" t="s">
        <v>480</v>
      </c>
      <c r="G94" s="194"/>
      <c r="H94" s="175" t="s">
        <v>514</v>
      </c>
      <c r="I94" s="175" t="s">
        <v>515</v>
      </c>
      <c r="J94" s="175"/>
      <c r="K94" s="187"/>
    </row>
    <row r="95" spans="2:11" ht="15" customHeight="1">
      <c r="B95" s="196"/>
      <c r="C95" s="175" t="s">
        <v>516</v>
      </c>
      <c r="D95" s="175"/>
      <c r="E95" s="175"/>
      <c r="F95" s="195" t="s">
        <v>480</v>
      </c>
      <c r="G95" s="194"/>
      <c r="H95" s="175" t="s">
        <v>516</v>
      </c>
      <c r="I95" s="175" t="s">
        <v>515</v>
      </c>
      <c r="J95" s="175"/>
      <c r="K95" s="187"/>
    </row>
    <row r="96" spans="2:11" ht="15" customHeight="1">
      <c r="B96" s="196"/>
      <c r="C96" s="175" t="s">
        <v>38</v>
      </c>
      <c r="D96" s="175"/>
      <c r="E96" s="175"/>
      <c r="F96" s="195" t="s">
        <v>480</v>
      </c>
      <c r="G96" s="194"/>
      <c r="H96" s="175" t="s">
        <v>517</v>
      </c>
      <c r="I96" s="175" t="s">
        <v>515</v>
      </c>
      <c r="J96" s="175"/>
      <c r="K96" s="187"/>
    </row>
    <row r="97" spans="2:11" ht="15" customHeight="1">
      <c r="B97" s="196"/>
      <c r="C97" s="175" t="s">
        <v>48</v>
      </c>
      <c r="D97" s="175"/>
      <c r="E97" s="175"/>
      <c r="F97" s="195" t="s">
        <v>480</v>
      </c>
      <c r="G97" s="194"/>
      <c r="H97" s="175" t="s">
        <v>518</v>
      </c>
      <c r="I97" s="175" t="s">
        <v>515</v>
      </c>
      <c r="J97" s="175"/>
      <c r="K97" s="187"/>
    </row>
    <row r="98" spans="2:11" ht="15" customHeight="1">
      <c r="B98" s="199"/>
      <c r="C98" s="200"/>
      <c r="D98" s="200"/>
      <c r="E98" s="200"/>
      <c r="F98" s="200"/>
      <c r="G98" s="200"/>
      <c r="H98" s="200"/>
      <c r="I98" s="200"/>
      <c r="J98" s="200"/>
      <c r="K98" s="201"/>
    </row>
    <row r="99" spans="2:11" ht="18.75" customHeight="1">
      <c r="B99" s="202"/>
      <c r="C99" s="203"/>
      <c r="D99" s="203"/>
      <c r="E99" s="203"/>
      <c r="F99" s="203"/>
      <c r="G99" s="203"/>
      <c r="H99" s="203"/>
      <c r="I99" s="203"/>
      <c r="J99" s="203"/>
      <c r="K99" s="202"/>
    </row>
    <row r="100" spans="2:11" ht="18.75" customHeight="1">
      <c r="B100" s="182"/>
      <c r="C100" s="182"/>
      <c r="D100" s="182"/>
      <c r="E100" s="182"/>
      <c r="F100" s="182"/>
      <c r="G100" s="182"/>
      <c r="H100" s="182"/>
      <c r="I100" s="182"/>
      <c r="J100" s="182"/>
      <c r="K100" s="182"/>
    </row>
    <row r="101" spans="2:11" ht="7.5" customHeight="1">
      <c r="B101" s="183"/>
      <c r="C101" s="184"/>
      <c r="D101" s="184"/>
      <c r="E101" s="184"/>
      <c r="F101" s="184"/>
      <c r="G101" s="184"/>
      <c r="H101" s="184"/>
      <c r="I101" s="184"/>
      <c r="J101" s="184"/>
      <c r="K101" s="185"/>
    </row>
    <row r="102" spans="2:11" ht="45" customHeight="1">
      <c r="B102" s="186"/>
      <c r="C102" s="294" t="s">
        <v>519</v>
      </c>
      <c r="D102" s="294"/>
      <c r="E102" s="294"/>
      <c r="F102" s="294"/>
      <c r="G102" s="294"/>
      <c r="H102" s="294"/>
      <c r="I102" s="294"/>
      <c r="J102" s="294"/>
      <c r="K102" s="187"/>
    </row>
    <row r="103" spans="2:11" ht="17.25" customHeight="1">
      <c r="B103" s="186"/>
      <c r="C103" s="188" t="s">
        <v>474</v>
      </c>
      <c r="D103" s="188"/>
      <c r="E103" s="188"/>
      <c r="F103" s="188" t="s">
        <v>475</v>
      </c>
      <c r="G103" s="189"/>
      <c r="H103" s="188" t="s">
        <v>54</v>
      </c>
      <c r="I103" s="188" t="s">
        <v>57</v>
      </c>
      <c r="J103" s="188" t="s">
        <v>476</v>
      </c>
      <c r="K103" s="187"/>
    </row>
    <row r="104" spans="2:11" ht="17.25" customHeight="1">
      <c r="B104" s="186"/>
      <c r="C104" s="190" t="s">
        <v>477</v>
      </c>
      <c r="D104" s="190"/>
      <c r="E104" s="190"/>
      <c r="F104" s="191" t="s">
        <v>478</v>
      </c>
      <c r="G104" s="192"/>
      <c r="H104" s="190"/>
      <c r="I104" s="190"/>
      <c r="J104" s="190" t="s">
        <v>479</v>
      </c>
      <c r="K104" s="187"/>
    </row>
    <row r="105" spans="2:11" ht="5.25" customHeight="1">
      <c r="B105" s="186"/>
      <c r="C105" s="188"/>
      <c r="D105" s="188"/>
      <c r="E105" s="188"/>
      <c r="F105" s="188"/>
      <c r="G105" s="204"/>
      <c r="H105" s="188"/>
      <c r="I105" s="188"/>
      <c r="J105" s="188"/>
      <c r="K105" s="187"/>
    </row>
    <row r="106" spans="2:11" ht="15" customHeight="1">
      <c r="B106" s="186"/>
      <c r="C106" s="175" t="s">
        <v>53</v>
      </c>
      <c r="D106" s="193"/>
      <c r="E106" s="193"/>
      <c r="F106" s="195" t="s">
        <v>480</v>
      </c>
      <c r="G106" s="204"/>
      <c r="H106" s="175" t="s">
        <v>520</v>
      </c>
      <c r="I106" s="175" t="s">
        <v>482</v>
      </c>
      <c r="J106" s="175">
        <v>20</v>
      </c>
      <c r="K106" s="187"/>
    </row>
    <row r="107" spans="2:11" ht="15" customHeight="1">
      <c r="B107" s="186"/>
      <c r="C107" s="175" t="s">
        <v>483</v>
      </c>
      <c r="D107" s="175"/>
      <c r="E107" s="175"/>
      <c r="F107" s="195" t="s">
        <v>480</v>
      </c>
      <c r="G107" s="175"/>
      <c r="H107" s="175" t="s">
        <v>520</v>
      </c>
      <c r="I107" s="175" t="s">
        <v>482</v>
      </c>
      <c r="J107" s="175">
        <v>120</v>
      </c>
      <c r="K107" s="187"/>
    </row>
    <row r="108" spans="2:11" ht="15" customHeight="1">
      <c r="B108" s="196"/>
      <c r="C108" s="175" t="s">
        <v>485</v>
      </c>
      <c r="D108" s="175"/>
      <c r="E108" s="175"/>
      <c r="F108" s="195" t="s">
        <v>486</v>
      </c>
      <c r="G108" s="175"/>
      <c r="H108" s="175" t="s">
        <v>520</v>
      </c>
      <c r="I108" s="175" t="s">
        <v>482</v>
      </c>
      <c r="J108" s="175">
        <v>50</v>
      </c>
      <c r="K108" s="187"/>
    </row>
    <row r="109" spans="2:11" ht="15" customHeight="1">
      <c r="B109" s="196"/>
      <c r="C109" s="175" t="s">
        <v>488</v>
      </c>
      <c r="D109" s="175"/>
      <c r="E109" s="175"/>
      <c r="F109" s="195" t="s">
        <v>480</v>
      </c>
      <c r="G109" s="175"/>
      <c r="H109" s="175" t="s">
        <v>520</v>
      </c>
      <c r="I109" s="175" t="s">
        <v>490</v>
      </c>
      <c r="J109" s="175"/>
      <c r="K109" s="187"/>
    </row>
    <row r="110" spans="2:11" ht="15" customHeight="1">
      <c r="B110" s="196"/>
      <c r="C110" s="175" t="s">
        <v>499</v>
      </c>
      <c r="D110" s="175"/>
      <c r="E110" s="175"/>
      <c r="F110" s="195" t="s">
        <v>486</v>
      </c>
      <c r="G110" s="175"/>
      <c r="H110" s="175" t="s">
        <v>520</v>
      </c>
      <c r="I110" s="175" t="s">
        <v>482</v>
      </c>
      <c r="J110" s="175">
        <v>50</v>
      </c>
      <c r="K110" s="187"/>
    </row>
    <row r="111" spans="2:11" ht="15" customHeight="1">
      <c r="B111" s="196"/>
      <c r="C111" s="175" t="s">
        <v>507</v>
      </c>
      <c r="D111" s="175"/>
      <c r="E111" s="175"/>
      <c r="F111" s="195" t="s">
        <v>486</v>
      </c>
      <c r="G111" s="175"/>
      <c r="H111" s="175" t="s">
        <v>520</v>
      </c>
      <c r="I111" s="175" t="s">
        <v>482</v>
      </c>
      <c r="J111" s="175">
        <v>50</v>
      </c>
      <c r="K111" s="187"/>
    </row>
    <row r="112" spans="2:11" ht="15" customHeight="1">
      <c r="B112" s="196"/>
      <c r="C112" s="175" t="s">
        <v>505</v>
      </c>
      <c r="D112" s="175"/>
      <c r="E112" s="175"/>
      <c r="F112" s="195" t="s">
        <v>486</v>
      </c>
      <c r="G112" s="175"/>
      <c r="H112" s="175" t="s">
        <v>520</v>
      </c>
      <c r="I112" s="175" t="s">
        <v>482</v>
      </c>
      <c r="J112" s="175">
        <v>50</v>
      </c>
      <c r="K112" s="187"/>
    </row>
    <row r="113" spans="2:11" ht="15" customHeight="1">
      <c r="B113" s="196"/>
      <c r="C113" s="175" t="s">
        <v>53</v>
      </c>
      <c r="D113" s="175"/>
      <c r="E113" s="175"/>
      <c r="F113" s="195" t="s">
        <v>480</v>
      </c>
      <c r="G113" s="175"/>
      <c r="H113" s="175" t="s">
        <v>521</v>
      </c>
      <c r="I113" s="175" t="s">
        <v>482</v>
      </c>
      <c r="J113" s="175">
        <v>20</v>
      </c>
      <c r="K113" s="187"/>
    </row>
    <row r="114" spans="2:11" ht="15" customHeight="1">
      <c r="B114" s="196"/>
      <c r="C114" s="175" t="s">
        <v>522</v>
      </c>
      <c r="D114" s="175"/>
      <c r="E114" s="175"/>
      <c r="F114" s="195" t="s">
        <v>480</v>
      </c>
      <c r="G114" s="175"/>
      <c r="H114" s="175" t="s">
        <v>523</v>
      </c>
      <c r="I114" s="175" t="s">
        <v>482</v>
      </c>
      <c r="J114" s="175">
        <v>120</v>
      </c>
      <c r="K114" s="187"/>
    </row>
    <row r="115" spans="2:11" ht="15" customHeight="1">
      <c r="B115" s="196"/>
      <c r="C115" s="175" t="s">
        <v>38</v>
      </c>
      <c r="D115" s="175"/>
      <c r="E115" s="175"/>
      <c r="F115" s="195" t="s">
        <v>480</v>
      </c>
      <c r="G115" s="175"/>
      <c r="H115" s="175" t="s">
        <v>524</v>
      </c>
      <c r="I115" s="175" t="s">
        <v>515</v>
      </c>
      <c r="J115" s="175"/>
      <c r="K115" s="187"/>
    </row>
    <row r="116" spans="2:11" ht="15" customHeight="1">
      <c r="B116" s="196"/>
      <c r="C116" s="175" t="s">
        <v>48</v>
      </c>
      <c r="D116" s="175"/>
      <c r="E116" s="175"/>
      <c r="F116" s="195" t="s">
        <v>480</v>
      </c>
      <c r="G116" s="175"/>
      <c r="H116" s="175" t="s">
        <v>525</v>
      </c>
      <c r="I116" s="175" t="s">
        <v>515</v>
      </c>
      <c r="J116" s="175"/>
      <c r="K116" s="187"/>
    </row>
    <row r="117" spans="2:11" ht="15" customHeight="1">
      <c r="B117" s="196"/>
      <c r="C117" s="175" t="s">
        <v>57</v>
      </c>
      <c r="D117" s="175"/>
      <c r="E117" s="175"/>
      <c r="F117" s="195" t="s">
        <v>480</v>
      </c>
      <c r="G117" s="175"/>
      <c r="H117" s="175" t="s">
        <v>526</v>
      </c>
      <c r="I117" s="175" t="s">
        <v>527</v>
      </c>
      <c r="J117" s="175"/>
      <c r="K117" s="187"/>
    </row>
    <row r="118" spans="2:11" ht="15" customHeight="1">
      <c r="B118" s="199"/>
      <c r="C118" s="205"/>
      <c r="D118" s="205"/>
      <c r="E118" s="205"/>
      <c r="F118" s="205"/>
      <c r="G118" s="205"/>
      <c r="H118" s="205"/>
      <c r="I118" s="205"/>
      <c r="J118" s="205"/>
      <c r="K118" s="201"/>
    </row>
    <row r="119" spans="2:11" ht="18.75" customHeight="1">
      <c r="B119" s="206"/>
      <c r="C119" s="172"/>
      <c r="D119" s="172"/>
      <c r="E119" s="172"/>
      <c r="F119" s="207"/>
      <c r="G119" s="172"/>
      <c r="H119" s="172"/>
      <c r="I119" s="172"/>
      <c r="J119" s="172"/>
      <c r="K119" s="206"/>
    </row>
    <row r="120" spans="2:11" ht="18.75" customHeight="1">
      <c r="B120" s="182"/>
      <c r="C120" s="182"/>
      <c r="D120" s="182"/>
      <c r="E120" s="182"/>
      <c r="F120" s="182"/>
      <c r="G120" s="182"/>
      <c r="H120" s="182"/>
      <c r="I120" s="182"/>
      <c r="J120" s="182"/>
      <c r="K120" s="182"/>
    </row>
    <row r="121" spans="2:11" ht="7.5" customHeight="1">
      <c r="B121" s="208"/>
      <c r="C121" s="209"/>
      <c r="D121" s="209"/>
      <c r="E121" s="209"/>
      <c r="F121" s="209"/>
      <c r="G121" s="209"/>
      <c r="H121" s="209"/>
      <c r="I121" s="209"/>
      <c r="J121" s="209"/>
      <c r="K121" s="210"/>
    </row>
    <row r="122" spans="2:11" ht="45" customHeight="1">
      <c r="B122" s="211"/>
      <c r="C122" s="292" t="s">
        <v>528</v>
      </c>
      <c r="D122" s="292"/>
      <c r="E122" s="292"/>
      <c r="F122" s="292"/>
      <c r="G122" s="292"/>
      <c r="H122" s="292"/>
      <c r="I122" s="292"/>
      <c r="J122" s="292"/>
      <c r="K122" s="212"/>
    </row>
    <row r="123" spans="2:11" ht="17.25" customHeight="1">
      <c r="B123" s="213"/>
      <c r="C123" s="188" t="s">
        <v>474</v>
      </c>
      <c r="D123" s="188"/>
      <c r="E123" s="188"/>
      <c r="F123" s="188" t="s">
        <v>475</v>
      </c>
      <c r="G123" s="189"/>
      <c r="H123" s="188" t="s">
        <v>54</v>
      </c>
      <c r="I123" s="188" t="s">
        <v>57</v>
      </c>
      <c r="J123" s="188" t="s">
        <v>476</v>
      </c>
      <c r="K123" s="214"/>
    </row>
    <row r="124" spans="2:11" ht="17.25" customHeight="1">
      <c r="B124" s="213"/>
      <c r="C124" s="190" t="s">
        <v>477</v>
      </c>
      <c r="D124" s="190"/>
      <c r="E124" s="190"/>
      <c r="F124" s="191" t="s">
        <v>478</v>
      </c>
      <c r="G124" s="192"/>
      <c r="H124" s="190"/>
      <c r="I124" s="190"/>
      <c r="J124" s="190" t="s">
        <v>479</v>
      </c>
      <c r="K124" s="214"/>
    </row>
    <row r="125" spans="2:11" ht="5.25" customHeight="1">
      <c r="B125" s="215"/>
      <c r="C125" s="193"/>
      <c r="D125" s="193"/>
      <c r="E125" s="193"/>
      <c r="F125" s="193"/>
      <c r="G125" s="175"/>
      <c r="H125" s="193"/>
      <c r="I125" s="193"/>
      <c r="J125" s="193"/>
      <c r="K125" s="216"/>
    </row>
    <row r="126" spans="2:11" ht="15" customHeight="1">
      <c r="B126" s="215"/>
      <c r="C126" s="175" t="s">
        <v>483</v>
      </c>
      <c r="D126" s="193"/>
      <c r="E126" s="193"/>
      <c r="F126" s="195" t="s">
        <v>480</v>
      </c>
      <c r="G126" s="175"/>
      <c r="H126" s="175" t="s">
        <v>520</v>
      </c>
      <c r="I126" s="175" t="s">
        <v>482</v>
      </c>
      <c r="J126" s="175">
        <v>120</v>
      </c>
      <c r="K126" s="217"/>
    </row>
    <row r="127" spans="2:11" ht="15" customHeight="1">
      <c r="B127" s="215"/>
      <c r="C127" s="175" t="s">
        <v>529</v>
      </c>
      <c r="D127" s="175"/>
      <c r="E127" s="175"/>
      <c r="F127" s="195" t="s">
        <v>480</v>
      </c>
      <c r="G127" s="175"/>
      <c r="H127" s="175" t="s">
        <v>530</v>
      </c>
      <c r="I127" s="175" t="s">
        <v>482</v>
      </c>
      <c r="J127" s="175" t="s">
        <v>531</v>
      </c>
      <c r="K127" s="217"/>
    </row>
    <row r="128" spans="2:11" ht="15" customHeight="1">
      <c r="B128" s="215"/>
      <c r="C128" s="175" t="s">
        <v>428</v>
      </c>
      <c r="D128" s="175"/>
      <c r="E128" s="175"/>
      <c r="F128" s="195" t="s">
        <v>480</v>
      </c>
      <c r="G128" s="175"/>
      <c r="H128" s="175" t="s">
        <v>532</v>
      </c>
      <c r="I128" s="175" t="s">
        <v>482</v>
      </c>
      <c r="J128" s="175" t="s">
        <v>531</v>
      </c>
      <c r="K128" s="217"/>
    </row>
    <row r="129" spans="2:11" ht="15" customHeight="1">
      <c r="B129" s="215"/>
      <c r="C129" s="175" t="s">
        <v>491</v>
      </c>
      <c r="D129" s="175"/>
      <c r="E129" s="175"/>
      <c r="F129" s="195" t="s">
        <v>486</v>
      </c>
      <c r="G129" s="175"/>
      <c r="H129" s="175" t="s">
        <v>492</v>
      </c>
      <c r="I129" s="175" t="s">
        <v>482</v>
      </c>
      <c r="J129" s="175">
        <v>15</v>
      </c>
      <c r="K129" s="217"/>
    </row>
    <row r="130" spans="2:11" ht="15" customHeight="1">
      <c r="B130" s="215"/>
      <c r="C130" s="197" t="s">
        <v>493</v>
      </c>
      <c r="D130" s="197"/>
      <c r="E130" s="197"/>
      <c r="F130" s="198" t="s">
        <v>486</v>
      </c>
      <c r="G130" s="197"/>
      <c r="H130" s="197" t="s">
        <v>494</v>
      </c>
      <c r="I130" s="197" t="s">
        <v>482</v>
      </c>
      <c r="J130" s="197">
        <v>15</v>
      </c>
      <c r="K130" s="217"/>
    </row>
    <row r="131" spans="2:11" ht="15" customHeight="1">
      <c r="B131" s="215"/>
      <c r="C131" s="197" t="s">
        <v>495</v>
      </c>
      <c r="D131" s="197"/>
      <c r="E131" s="197"/>
      <c r="F131" s="198" t="s">
        <v>486</v>
      </c>
      <c r="G131" s="197"/>
      <c r="H131" s="197" t="s">
        <v>496</v>
      </c>
      <c r="I131" s="197" t="s">
        <v>482</v>
      </c>
      <c r="J131" s="197">
        <v>20</v>
      </c>
      <c r="K131" s="217"/>
    </row>
    <row r="132" spans="2:11" ht="15" customHeight="1">
      <c r="B132" s="215"/>
      <c r="C132" s="197" t="s">
        <v>497</v>
      </c>
      <c r="D132" s="197"/>
      <c r="E132" s="197"/>
      <c r="F132" s="198" t="s">
        <v>486</v>
      </c>
      <c r="G132" s="197"/>
      <c r="H132" s="197" t="s">
        <v>498</v>
      </c>
      <c r="I132" s="197" t="s">
        <v>482</v>
      </c>
      <c r="J132" s="197">
        <v>20</v>
      </c>
      <c r="K132" s="217"/>
    </row>
    <row r="133" spans="2:11" ht="15" customHeight="1">
      <c r="B133" s="215"/>
      <c r="C133" s="175" t="s">
        <v>485</v>
      </c>
      <c r="D133" s="175"/>
      <c r="E133" s="175"/>
      <c r="F133" s="195" t="s">
        <v>486</v>
      </c>
      <c r="G133" s="175"/>
      <c r="H133" s="175" t="s">
        <v>520</v>
      </c>
      <c r="I133" s="175" t="s">
        <v>482</v>
      </c>
      <c r="J133" s="175">
        <v>50</v>
      </c>
      <c r="K133" s="217"/>
    </row>
    <row r="134" spans="2:11" ht="15" customHeight="1">
      <c r="B134" s="215"/>
      <c r="C134" s="175" t="s">
        <v>499</v>
      </c>
      <c r="D134" s="175"/>
      <c r="E134" s="175"/>
      <c r="F134" s="195" t="s">
        <v>486</v>
      </c>
      <c r="G134" s="175"/>
      <c r="H134" s="175" t="s">
        <v>520</v>
      </c>
      <c r="I134" s="175" t="s">
        <v>482</v>
      </c>
      <c r="J134" s="175">
        <v>50</v>
      </c>
      <c r="K134" s="217"/>
    </row>
    <row r="135" spans="2:11" ht="15" customHeight="1">
      <c r="B135" s="215"/>
      <c r="C135" s="175" t="s">
        <v>505</v>
      </c>
      <c r="D135" s="175"/>
      <c r="E135" s="175"/>
      <c r="F135" s="195" t="s">
        <v>486</v>
      </c>
      <c r="G135" s="175"/>
      <c r="H135" s="175" t="s">
        <v>520</v>
      </c>
      <c r="I135" s="175" t="s">
        <v>482</v>
      </c>
      <c r="J135" s="175">
        <v>50</v>
      </c>
      <c r="K135" s="217"/>
    </row>
    <row r="136" spans="2:11" ht="15" customHeight="1">
      <c r="B136" s="215"/>
      <c r="C136" s="175" t="s">
        <v>507</v>
      </c>
      <c r="D136" s="175"/>
      <c r="E136" s="175"/>
      <c r="F136" s="195" t="s">
        <v>486</v>
      </c>
      <c r="G136" s="175"/>
      <c r="H136" s="175" t="s">
        <v>520</v>
      </c>
      <c r="I136" s="175" t="s">
        <v>482</v>
      </c>
      <c r="J136" s="175">
        <v>50</v>
      </c>
      <c r="K136" s="217"/>
    </row>
    <row r="137" spans="2:11" ht="15" customHeight="1">
      <c r="B137" s="215"/>
      <c r="C137" s="175" t="s">
        <v>508</v>
      </c>
      <c r="D137" s="175"/>
      <c r="E137" s="175"/>
      <c r="F137" s="195" t="s">
        <v>486</v>
      </c>
      <c r="G137" s="175"/>
      <c r="H137" s="175" t="s">
        <v>533</v>
      </c>
      <c r="I137" s="175" t="s">
        <v>482</v>
      </c>
      <c r="J137" s="175">
        <v>255</v>
      </c>
      <c r="K137" s="217"/>
    </row>
    <row r="138" spans="2:11" ht="15" customHeight="1">
      <c r="B138" s="215"/>
      <c r="C138" s="175" t="s">
        <v>510</v>
      </c>
      <c r="D138" s="175"/>
      <c r="E138" s="175"/>
      <c r="F138" s="195" t="s">
        <v>480</v>
      </c>
      <c r="G138" s="175"/>
      <c r="H138" s="175" t="s">
        <v>534</v>
      </c>
      <c r="I138" s="175" t="s">
        <v>512</v>
      </c>
      <c r="J138" s="175"/>
      <c r="K138" s="217"/>
    </row>
    <row r="139" spans="2:11" ht="15" customHeight="1">
      <c r="B139" s="215"/>
      <c r="C139" s="175" t="s">
        <v>513</v>
      </c>
      <c r="D139" s="175"/>
      <c r="E139" s="175"/>
      <c r="F139" s="195" t="s">
        <v>480</v>
      </c>
      <c r="G139" s="175"/>
      <c r="H139" s="175" t="s">
        <v>535</v>
      </c>
      <c r="I139" s="175" t="s">
        <v>515</v>
      </c>
      <c r="J139" s="175"/>
      <c r="K139" s="217"/>
    </row>
    <row r="140" spans="2:11" ht="15" customHeight="1">
      <c r="B140" s="215"/>
      <c r="C140" s="175" t="s">
        <v>516</v>
      </c>
      <c r="D140" s="175"/>
      <c r="E140" s="175"/>
      <c r="F140" s="195" t="s">
        <v>480</v>
      </c>
      <c r="G140" s="175"/>
      <c r="H140" s="175" t="s">
        <v>516</v>
      </c>
      <c r="I140" s="175" t="s">
        <v>515</v>
      </c>
      <c r="J140" s="175"/>
      <c r="K140" s="217"/>
    </row>
    <row r="141" spans="2:11" ht="15" customHeight="1">
      <c r="B141" s="215"/>
      <c r="C141" s="175" t="s">
        <v>38</v>
      </c>
      <c r="D141" s="175"/>
      <c r="E141" s="175"/>
      <c r="F141" s="195" t="s">
        <v>480</v>
      </c>
      <c r="G141" s="175"/>
      <c r="H141" s="175" t="s">
        <v>536</v>
      </c>
      <c r="I141" s="175" t="s">
        <v>515</v>
      </c>
      <c r="J141" s="175"/>
      <c r="K141" s="217"/>
    </row>
    <row r="142" spans="2:11" ht="15" customHeight="1">
      <c r="B142" s="215"/>
      <c r="C142" s="175" t="s">
        <v>537</v>
      </c>
      <c r="D142" s="175"/>
      <c r="E142" s="175"/>
      <c r="F142" s="195" t="s">
        <v>480</v>
      </c>
      <c r="G142" s="175"/>
      <c r="H142" s="175" t="s">
        <v>538</v>
      </c>
      <c r="I142" s="175" t="s">
        <v>515</v>
      </c>
      <c r="J142" s="175"/>
      <c r="K142" s="217"/>
    </row>
    <row r="143" spans="2:11" ht="15" customHeight="1">
      <c r="B143" s="218"/>
      <c r="C143" s="219"/>
      <c r="D143" s="219"/>
      <c r="E143" s="219"/>
      <c r="F143" s="219"/>
      <c r="G143" s="219"/>
      <c r="H143" s="219"/>
      <c r="I143" s="219"/>
      <c r="J143" s="219"/>
      <c r="K143" s="220"/>
    </row>
    <row r="144" spans="2:11" ht="18.75" customHeight="1">
      <c r="B144" s="172"/>
      <c r="C144" s="172"/>
      <c r="D144" s="172"/>
      <c r="E144" s="172"/>
      <c r="F144" s="207"/>
      <c r="G144" s="172"/>
      <c r="H144" s="172"/>
      <c r="I144" s="172"/>
      <c r="J144" s="172"/>
      <c r="K144" s="172"/>
    </row>
    <row r="145" spans="2:11" ht="18.75" customHeight="1">
      <c r="B145" s="182"/>
      <c r="C145" s="182"/>
      <c r="D145" s="182"/>
      <c r="E145" s="182"/>
      <c r="F145" s="182"/>
      <c r="G145" s="182"/>
      <c r="H145" s="182"/>
      <c r="I145" s="182"/>
      <c r="J145" s="182"/>
      <c r="K145" s="182"/>
    </row>
    <row r="146" spans="2:11" ht="7.5" customHeight="1">
      <c r="B146" s="183"/>
      <c r="C146" s="184"/>
      <c r="D146" s="184"/>
      <c r="E146" s="184"/>
      <c r="F146" s="184"/>
      <c r="G146" s="184"/>
      <c r="H146" s="184"/>
      <c r="I146" s="184"/>
      <c r="J146" s="184"/>
      <c r="K146" s="185"/>
    </row>
    <row r="147" spans="2:11" ht="45" customHeight="1">
      <c r="B147" s="186"/>
      <c r="C147" s="294" t="s">
        <v>539</v>
      </c>
      <c r="D147" s="294"/>
      <c r="E147" s="294"/>
      <c r="F147" s="294"/>
      <c r="G147" s="294"/>
      <c r="H147" s="294"/>
      <c r="I147" s="294"/>
      <c r="J147" s="294"/>
      <c r="K147" s="187"/>
    </row>
    <row r="148" spans="2:11" ht="17.25" customHeight="1">
      <c r="B148" s="186"/>
      <c r="C148" s="188" t="s">
        <v>474</v>
      </c>
      <c r="D148" s="188"/>
      <c r="E148" s="188"/>
      <c r="F148" s="188" t="s">
        <v>475</v>
      </c>
      <c r="G148" s="189"/>
      <c r="H148" s="188" t="s">
        <v>54</v>
      </c>
      <c r="I148" s="188" t="s">
        <v>57</v>
      </c>
      <c r="J148" s="188" t="s">
        <v>476</v>
      </c>
      <c r="K148" s="187"/>
    </row>
    <row r="149" spans="2:11" ht="17.25" customHeight="1">
      <c r="B149" s="186"/>
      <c r="C149" s="190" t="s">
        <v>477</v>
      </c>
      <c r="D149" s="190"/>
      <c r="E149" s="190"/>
      <c r="F149" s="191" t="s">
        <v>478</v>
      </c>
      <c r="G149" s="192"/>
      <c r="H149" s="190"/>
      <c r="I149" s="190"/>
      <c r="J149" s="190" t="s">
        <v>479</v>
      </c>
      <c r="K149" s="187"/>
    </row>
    <row r="150" spans="2:11" ht="5.25" customHeight="1">
      <c r="B150" s="196"/>
      <c r="C150" s="193"/>
      <c r="D150" s="193"/>
      <c r="E150" s="193"/>
      <c r="F150" s="193"/>
      <c r="G150" s="194"/>
      <c r="H150" s="193"/>
      <c r="I150" s="193"/>
      <c r="J150" s="193"/>
      <c r="K150" s="217"/>
    </row>
    <row r="151" spans="2:11" ht="15" customHeight="1">
      <c r="B151" s="196"/>
      <c r="C151" s="221" t="s">
        <v>483</v>
      </c>
      <c r="D151" s="175"/>
      <c r="E151" s="175"/>
      <c r="F151" s="222" t="s">
        <v>480</v>
      </c>
      <c r="G151" s="175"/>
      <c r="H151" s="221" t="s">
        <v>520</v>
      </c>
      <c r="I151" s="221" t="s">
        <v>482</v>
      </c>
      <c r="J151" s="221">
        <v>120</v>
      </c>
      <c r="K151" s="217"/>
    </row>
    <row r="152" spans="2:11" ht="15" customHeight="1">
      <c r="B152" s="196"/>
      <c r="C152" s="221" t="s">
        <v>529</v>
      </c>
      <c r="D152" s="175"/>
      <c r="E152" s="175"/>
      <c r="F152" s="222" t="s">
        <v>480</v>
      </c>
      <c r="G152" s="175"/>
      <c r="H152" s="221" t="s">
        <v>540</v>
      </c>
      <c r="I152" s="221" t="s">
        <v>482</v>
      </c>
      <c r="J152" s="221" t="s">
        <v>531</v>
      </c>
      <c r="K152" s="217"/>
    </row>
    <row r="153" spans="2:11" ht="15" customHeight="1">
      <c r="B153" s="196"/>
      <c r="C153" s="221" t="s">
        <v>428</v>
      </c>
      <c r="D153" s="175"/>
      <c r="E153" s="175"/>
      <c r="F153" s="222" t="s">
        <v>480</v>
      </c>
      <c r="G153" s="175"/>
      <c r="H153" s="221" t="s">
        <v>541</v>
      </c>
      <c r="I153" s="221" t="s">
        <v>482</v>
      </c>
      <c r="J153" s="221" t="s">
        <v>531</v>
      </c>
      <c r="K153" s="217"/>
    </row>
    <row r="154" spans="2:11" ht="15" customHeight="1">
      <c r="B154" s="196"/>
      <c r="C154" s="221" t="s">
        <v>485</v>
      </c>
      <c r="D154" s="175"/>
      <c r="E154" s="175"/>
      <c r="F154" s="222" t="s">
        <v>486</v>
      </c>
      <c r="G154" s="175"/>
      <c r="H154" s="221" t="s">
        <v>520</v>
      </c>
      <c r="I154" s="221" t="s">
        <v>482</v>
      </c>
      <c r="J154" s="221">
        <v>50</v>
      </c>
      <c r="K154" s="217"/>
    </row>
    <row r="155" spans="2:11" ht="15" customHeight="1">
      <c r="B155" s="196"/>
      <c r="C155" s="221" t="s">
        <v>488</v>
      </c>
      <c r="D155" s="175"/>
      <c r="E155" s="175"/>
      <c r="F155" s="222" t="s">
        <v>480</v>
      </c>
      <c r="G155" s="175"/>
      <c r="H155" s="221" t="s">
        <v>520</v>
      </c>
      <c r="I155" s="221" t="s">
        <v>490</v>
      </c>
      <c r="J155" s="221"/>
      <c r="K155" s="217"/>
    </row>
    <row r="156" spans="2:11" ht="15" customHeight="1">
      <c r="B156" s="196"/>
      <c r="C156" s="221" t="s">
        <v>499</v>
      </c>
      <c r="D156" s="175"/>
      <c r="E156" s="175"/>
      <c r="F156" s="222" t="s">
        <v>486</v>
      </c>
      <c r="G156" s="175"/>
      <c r="H156" s="221" t="s">
        <v>520</v>
      </c>
      <c r="I156" s="221" t="s">
        <v>482</v>
      </c>
      <c r="J156" s="221">
        <v>50</v>
      </c>
      <c r="K156" s="217"/>
    </row>
    <row r="157" spans="2:11" ht="15" customHeight="1">
      <c r="B157" s="196"/>
      <c r="C157" s="221" t="s">
        <v>507</v>
      </c>
      <c r="D157" s="175"/>
      <c r="E157" s="175"/>
      <c r="F157" s="222" t="s">
        <v>486</v>
      </c>
      <c r="G157" s="175"/>
      <c r="H157" s="221" t="s">
        <v>520</v>
      </c>
      <c r="I157" s="221" t="s">
        <v>482</v>
      </c>
      <c r="J157" s="221">
        <v>50</v>
      </c>
      <c r="K157" s="217"/>
    </row>
    <row r="158" spans="2:11" ht="15" customHeight="1">
      <c r="B158" s="196"/>
      <c r="C158" s="221" t="s">
        <v>505</v>
      </c>
      <c r="D158" s="175"/>
      <c r="E158" s="175"/>
      <c r="F158" s="222" t="s">
        <v>486</v>
      </c>
      <c r="G158" s="175"/>
      <c r="H158" s="221" t="s">
        <v>520</v>
      </c>
      <c r="I158" s="221" t="s">
        <v>482</v>
      </c>
      <c r="J158" s="221">
        <v>50</v>
      </c>
      <c r="K158" s="217"/>
    </row>
    <row r="159" spans="2:11" ht="15" customHeight="1">
      <c r="B159" s="196"/>
      <c r="C159" s="221" t="s">
        <v>87</v>
      </c>
      <c r="D159" s="175"/>
      <c r="E159" s="175"/>
      <c r="F159" s="222" t="s">
        <v>480</v>
      </c>
      <c r="G159" s="175"/>
      <c r="H159" s="221" t="s">
        <v>542</v>
      </c>
      <c r="I159" s="221" t="s">
        <v>482</v>
      </c>
      <c r="J159" s="221" t="s">
        <v>543</v>
      </c>
      <c r="K159" s="217"/>
    </row>
    <row r="160" spans="2:11" ht="15" customHeight="1">
      <c r="B160" s="196"/>
      <c r="C160" s="221" t="s">
        <v>544</v>
      </c>
      <c r="D160" s="175"/>
      <c r="E160" s="175"/>
      <c r="F160" s="222" t="s">
        <v>480</v>
      </c>
      <c r="G160" s="175"/>
      <c r="H160" s="221" t="s">
        <v>545</v>
      </c>
      <c r="I160" s="221" t="s">
        <v>515</v>
      </c>
      <c r="J160" s="221"/>
      <c r="K160" s="217"/>
    </row>
    <row r="161" spans="2:11" ht="15" customHeight="1">
      <c r="B161" s="223"/>
      <c r="C161" s="205"/>
      <c r="D161" s="205"/>
      <c r="E161" s="205"/>
      <c r="F161" s="205"/>
      <c r="G161" s="205"/>
      <c r="H161" s="205"/>
      <c r="I161" s="205"/>
      <c r="J161" s="205"/>
      <c r="K161" s="224"/>
    </row>
    <row r="162" spans="2:11" ht="18.75" customHeight="1">
      <c r="B162" s="172"/>
      <c r="C162" s="175"/>
      <c r="D162" s="175"/>
      <c r="E162" s="175"/>
      <c r="F162" s="195"/>
      <c r="G162" s="175"/>
      <c r="H162" s="175"/>
      <c r="I162" s="175"/>
      <c r="J162" s="175"/>
      <c r="K162" s="172"/>
    </row>
    <row r="163" spans="2:11" ht="18.75" customHeight="1">
      <c r="B163" s="182"/>
      <c r="C163" s="182"/>
      <c r="D163" s="182"/>
      <c r="E163" s="182"/>
      <c r="F163" s="182"/>
      <c r="G163" s="182"/>
      <c r="H163" s="182"/>
      <c r="I163" s="182"/>
      <c r="J163" s="182"/>
      <c r="K163" s="182"/>
    </row>
    <row r="164" spans="2:11" ht="7.5" customHeight="1">
      <c r="B164" s="164"/>
      <c r="C164" s="165"/>
      <c r="D164" s="165"/>
      <c r="E164" s="165"/>
      <c r="F164" s="165"/>
      <c r="G164" s="165"/>
      <c r="H164" s="165"/>
      <c r="I164" s="165"/>
      <c r="J164" s="165"/>
      <c r="K164" s="166"/>
    </row>
    <row r="165" spans="2:11" ht="45" customHeight="1">
      <c r="B165" s="167"/>
      <c r="C165" s="292" t="s">
        <v>546</v>
      </c>
      <c r="D165" s="292"/>
      <c r="E165" s="292"/>
      <c r="F165" s="292"/>
      <c r="G165" s="292"/>
      <c r="H165" s="292"/>
      <c r="I165" s="292"/>
      <c r="J165" s="292"/>
      <c r="K165" s="168"/>
    </row>
    <row r="166" spans="2:11" ht="17.25" customHeight="1">
      <c r="B166" s="167"/>
      <c r="C166" s="188" t="s">
        <v>474</v>
      </c>
      <c r="D166" s="188"/>
      <c r="E166" s="188"/>
      <c r="F166" s="188" t="s">
        <v>475</v>
      </c>
      <c r="G166" s="225"/>
      <c r="H166" s="226" t="s">
        <v>54</v>
      </c>
      <c r="I166" s="226" t="s">
        <v>57</v>
      </c>
      <c r="J166" s="188" t="s">
        <v>476</v>
      </c>
      <c r="K166" s="168"/>
    </row>
    <row r="167" spans="2:11" ht="17.25" customHeight="1">
      <c r="B167" s="169"/>
      <c r="C167" s="190" t="s">
        <v>477</v>
      </c>
      <c r="D167" s="190"/>
      <c r="E167" s="190"/>
      <c r="F167" s="191" t="s">
        <v>478</v>
      </c>
      <c r="G167" s="227"/>
      <c r="H167" s="228"/>
      <c r="I167" s="228"/>
      <c r="J167" s="190" t="s">
        <v>479</v>
      </c>
      <c r="K167" s="170"/>
    </row>
    <row r="168" spans="2:11" ht="5.25" customHeight="1">
      <c r="B168" s="196"/>
      <c r="C168" s="193"/>
      <c r="D168" s="193"/>
      <c r="E168" s="193"/>
      <c r="F168" s="193"/>
      <c r="G168" s="194"/>
      <c r="H168" s="193"/>
      <c r="I168" s="193"/>
      <c r="J168" s="193"/>
      <c r="K168" s="217"/>
    </row>
    <row r="169" spans="2:11" ht="15" customHeight="1">
      <c r="B169" s="196"/>
      <c r="C169" s="175" t="s">
        <v>483</v>
      </c>
      <c r="D169" s="175"/>
      <c r="E169" s="175"/>
      <c r="F169" s="195" t="s">
        <v>480</v>
      </c>
      <c r="G169" s="175"/>
      <c r="H169" s="175" t="s">
        <v>520</v>
      </c>
      <c r="I169" s="175" t="s">
        <v>482</v>
      </c>
      <c r="J169" s="175">
        <v>120</v>
      </c>
      <c r="K169" s="217"/>
    </row>
    <row r="170" spans="2:11" ht="15" customHeight="1">
      <c r="B170" s="196"/>
      <c r="C170" s="175" t="s">
        <v>529</v>
      </c>
      <c r="D170" s="175"/>
      <c r="E170" s="175"/>
      <c r="F170" s="195" t="s">
        <v>480</v>
      </c>
      <c r="G170" s="175"/>
      <c r="H170" s="175" t="s">
        <v>530</v>
      </c>
      <c r="I170" s="175" t="s">
        <v>482</v>
      </c>
      <c r="J170" s="175" t="s">
        <v>531</v>
      </c>
      <c r="K170" s="217"/>
    </row>
    <row r="171" spans="2:11" ht="15" customHeight="1">
      <c r="B171" s="196"/>
      <c r="C171" s="175" t="s">
        <v>428</v>
      </c>
      <c r="D171" s="175"/>
      <c r="E171" s="175"/>
      <c r="F171" s="195" t="s">
        <v>480</v>
      </c>
      <c r="G171" s="175"/>
      <c r="H171" s="175" t="s">
        <v>547</v>
      </c>
      <c r="I171" s="175" t="s">
        <v>482</v>
      </c>
      <c r="J171" s="175" t="s">
        <v>531</v>
      </c>
      <c r="K171" s="217"/>
    </row>
    <row r="172" spans="2:11" ht="15" customHeight="1">
      <c r="B172" s="196"/>
      <c r="C172" s="175" t="s">
        <v>485</v>
      </c>
      <c r="D172" s="175"/>
      <c r="E172" s="175"/>
      <c r="F172" s="195" t="s">
        <v>486</v>
      </c>
      <c r="G172" s="175"/>
      <c r="H172" s="175" t="s">
        <v>547</v>
      </c>
      <c r="I172" s="175" t="s">
        <v>482</v>
      </c>
      <c r="J172" s="175">
        <v>50</v>
      </c>
      <c r="K172" s="217"/>
    </row>
    <row r="173" spans="2:11" ht="15" customHeight="1">
      <c r="B173" s="196"/>
      <c r="C173" s="175" t="s">
        <v>488</v>
      </c>
      <c r="D173" s="175"/>
      <c r="E173" s="175"/>
      <c r="F173" s="195" t="s">
        <v>480</v>
      </c>
      <c r="G173" s="175"/>
      <c r="H173" s="175" t="s">
        <v>547</v>
      </c>
      <c r="I173" s="175" t="s">
        <v>490</v>
      </c>
      <c r="J173" s="175"/>
      <c r="K173" s="217"/>
    </row>
    <row r="174" spans="2:11" ht="15" customHeight="1">
      <c r="B174" s="196"/>
      <c r="C174" s="175" t="s">
        <v>499</v>
      </c>
      <c r="D174" s="175"/>
      <c r="E174" s="175"/>
      <c r="F174" s="195" t="s">
        <v>486</v>
      </c>
      <c r="G174" s="175"/>
      <c r="H174" s="175" t="s">
        <v>547</v>
      </c>
      <c r="I174" s="175" t="s">
        <v>482</v>
      </c>
      <c r="J174" s="175">
        <v>50</v>
      </c>
      <c r="K174" s="217"/>
    </row>
    <row r="175" spans="2:11" ht="15" customHeight="1">
      <c r="B175" s="196"/>
      <c r="C175" s="175" t="s">
        <v>507</v>
      </c>
      <c r="D175" s="175"/>
      <c r="E175" s="175"/>
      <c r="F175" s="195" t="s">
        <v>486</v>
      </c>
      <c r="G175" s="175"/>
      <c r="H175" s="175" t="s">
        <v>547</v>
      </c>
      <c r="I175" s="175" t="s">
        <v>482</v>
      </c>
      <c r="J175" s="175">
        <v>50</v>
      </c>
      <c r="K175" s="217"/>
    </row>
    <row r="176" spans="2:11" ht="15" customHeight="1">
      <c r="B176" s="196"/>
      <c r="C176" s="175" t="s">
        <v>505</v>
      </c>
      <c r="D176" s="175"/>
      <c r="E176" s="175"/>
      <c r="F176" s="195" t="s">
        <v>486</v>
      </c>
      <c r="G176" s="175"/>
      <c r="H176" s="175" t="s">
        <v>547</v>
      </c>
      <c r="I176" s="175" t="s">
        <v>482</v>
      </c>
      <c r="J176" s="175">
        <v>50</v>
      </c>
      <c r="K176" s="217"/>
    </row>
    <row r="177" spans="2:11" ht="15" customHeight="1">
      <c r="B177" s="196"/>
      <c r="C177" s="175" t="s">
        <v>91</v>
      </c>
      <c r="D177" s="175"/>
      <c r="E177" s="175"/>
      <c r="F177" s="195" t="s">
        <v>480</v>
      </c>
      <c r="G177" s="175"/>
      <c r="H177" s="175" t="s">
        <v>548</v>
      </c>
      <c r="I177" s="175" t="s">
        <v>549</v>
      </c>
      <c r="J177" s="175"/>
      <c r="K177" s="217"/>
    </row>
    <row r="178" spans="2:11" ht="15" customHeight="1">
      <c r="B178" s="196"/>
      <c r="C178" s="175" t="s">
        <v>57</v>
      </c>
      <c r="D178" s="175"/>
      <c r="E178" s="175"/>
      <c r="F178" s="195" t="s">
        <v>480</v>
      </c>
      <c r="G178" s="175"/>
      <c r="H178" s="175" t="s">
        <v>550</v>
      </c>
      <c r="I178" s="175" t="s">
        <v>551</v>
      </c>
      <c r="J178" s="175">
        <v>1</v>
      </c>
      <c r="K178" s="217"/>
    </row>
    <row r="179" spans="2:11" ht="15" customHeight="1">
      <c r="B179" s="196"/>
      <c r="C179" s="175" t="s">
        <v>53</v>
      </c>
      <c r="D179" s="175"/>
      <c r="E179" s="175"/>
      <c r="F179" s="195" t="s">
        <v>480</v>
      </c>
      <c r="G179" s="175"/>
      <c r="H179" s="175" t="s">
        <v>552</v>
      </c>
      <c r="I179" s="175" t="s">
        <v>482</v>
      </c>
      <c r="J179" s="175">
        <v>20</v>
      </c>
      <c r="K179" s="217"/>
    </row>
    <row r="180" spans="2:11" ht="15" customHeight="1">
      <c r="B180" s="196"/>
      <c r="C180" s="175" t="s">
        <v>54</v>
      </c>
      <c r="D180" s="175"/>
      <c r="E180" s="175"/>
      <c r="F180" s="195" t="s">
        <v>480</v>
      </c>
      <c r="G180" s="175"/>
      <c r="H180" s="175" t="s">
        <v>553</v>
      </c>
      <c r="I180" s="175" t="s">
        <v>482</v>
      </c>
      <c r="J180" s="175">
        <v>255</v>
      </c>
      <c r="K180" s="217"/>
    </row>
    <row r="181" spans="2:11" ht="15" customHeight="1">
      <c r="B181" s="196"/>
      <c r="C181" s="175" t="s">
        <v>92</v>
      </c>
      <c r="D181" s="175"/>
      <c r="E181" s="175"/>
      <c r="F181" s="195" t="s">
        <v>480</v>
      </c>
      <c r="G181" s="175"/>
      <c r="H181" s="175" t="s">
        <v>444</v>
      </c>
      <c r="I181" s="175" t="s">
        <v>482</v>
      </c>
      <c r="J181" s="175">
        <v>10</v>
      </c>
      <c r="K181" s="217"/>
    </row>
    <row r="182" spans="2:11" ht="15" customHeight="1">
      <c r="B182" s="196"/>
      <c r="C182" s="175" t="s">
        <v>93</v>
      </c>
      <c r="D182" s="175"/>
      <c r="E182" s="175"/>
      <c r="F182" s="195" t="s">
        <v>480</v>
      </c>
      <c r="G182" s="175"/>
      <c r="H182" s="175" t="s">
        <v>554</v>
      </c>
      <c r="I182" s="175" t="s">
        <v>515</v>
      </c>
      <c r="J182" s="175"/>
      <c r="K182" s="217"/>
    </row>
    <row r="183" spans="2:11" ht="15" customHeight="1">
      <c r="B183" s="196"/>
      <c r="C183" s="175" t="s">
        <v>555</v>
      </c>
      <c r="D183" s="175"/>
      <c r="E183" s="175"/>
      <c r="F183" s="195" t="s">
        <v>480</v>
      </c>
      <c r="G183" s="175"/>
      <c r="H183" s="175" t="s">
        <v>556</v>
      </c>
      <c r="I183" s="175" t="s">
        <v>515</v>
      </c>
      <c r="J183" s="175"/>
      <c r="K183" s="217"/>
    </row>
    <row r="184" spans="2:11" ht="15" customHeight="1">
      <c r="B184" s="196"/>
      <c r="C184" s="175" t="s">
        <v>544</v>
      </c>
      <c r="D184" s="175"/>
      <c r="E184" s="175"/>
      <c r="F184" s="195" t="s">
        <v>480</v>
      </c>
      <c r="G184" s="175"/>
      <c r="H184" s="175" t="s">
        <v>557</v>
      </c>
      <c r="I184" s="175" t="s">
        <v>515</v>
      </c>
      <c r="J184" s="175"/>
      <c r="K184" s="217"/>
    </row>
    <row r="185" spans="2:11" ht="15" customHeight="1">
      <c r="B185" s="196"/>
      <c r="C185" s="175" t="s">
        <v>95</v>
      </c>
      <c r="D185" s="175"/>
      <c r="E185" s="175"/>
      <c r="F185" s="195" t="s">
        <v>486</v>
      </c>
      <c r="G185" s="175"/>
      <c r="H185" s="175" t="s">
        <v>558</v>
      </c>
      <c r="I185" s="175" t="s">
        <v>482</v>
      </c>
      <c r="J185" s="175">
        <v>50</v>
      </c>
      <c r="K185" s="217"/>
    </row>
    <row r="186" spans="2:11" ht="15" customHeight="1">
      <c r="B186" s="196"/>
      <c r="C186" s="175" t="s">
        <v>559</v>
      </c>
      <c r="D186" s="175"/>
      <c r="E186" s="175"/>
      <c r="F186" s="195" t="s">
        <v>486</v>
      </c>
      <c r="G186" s="175"/>
      <c r="H186" s="175" t="s">
        <v>560</v>
      </c>
      <c r="I186" s="175" t="s">
        <v>561</v>
      </c>
      <c r="J186" s="175"/>
      <c r="K186" s="217"/>
    </row>
    <row r="187" spans="2:11" ht="15" customHeight="1">
      <c r="B187" s="196"/>
      <c r="C187" s="175" t="s">
        <v>562</v>
      </c>
      <c r="D187" s="175"/>
      <c r="E187" s="175"/>
      <c r="F187" s="195" t="s">
        <v>486</v>
      </c>
      <c r="G187" s="175"/>
      <c r="H187" s="175" t="s">
        <v>563</v>
      </c>
      <c r="I187" s="175" t="s">
        <v>561</v>
      </c>
      <c r="J187" s="175"/>
      <c r="K187" s="217"/>
    </row>
    <row r="188" spans="2:11" ht="15" customHeight="1">
      <c r="B188" s="196"/>
      <c r="C188" s="175" t="s">
        <v>564</v>
      </c>
      <c r="D188" s="175"/>
      <c r="E188" s="175"/>
      <c r="F188" s="195" t="s">
        <v>486</v>
      </c>
      <c r="G188" s="175"/>
      <c r="H188" s="175" t="s">
        <v>565</v>
      </c>
      <c r="I188" s="175" t="s">
        <v>561</v>
      </c>
      <c r="J188" s="175"/>
      <c r="K188" s="217"/>
    </row>
    <row r="189" spans="2:11" ht="15" customHeight="1">
      <c r="B189" s="196"/>
      <c r="C189" s="229" t="s">
        <v>566</v>
      </c>
      <c r="D189" s="175"/>
      <c r="E189" s="175"/>
      <c r="F189" s="195" t="s">
        <v>486</v>
      </c>
      <c r="G189" s="175"/>
      <c r="H189" s="175" t="s">
        <v>567</v>
      </c>
      <c r="I189" s="175" t="s">
        <v>568</v>
      </c>
      <c r="J189" s="230" t="s">
        <v>569</v>
      </c>
      <c r="K189" s="217"/>
    </row>
    <row r="190" spans="2:11" ht="15" customHeight="1">
      <c r="B190" s="196"/>
      <c r="C190" s="181" t="s">
        <v>42</v>
      </c>
      <c r="D190" s="175"/>
      <c r="E190" s="175"/>
      <c r="F190" s="195" t="s">
        <v>480</v>
      </c>
      <c r="G190" s="175"/>
      <c r="H190" s="172" t="s">
        <v>570</v>
      </c>
      <c r="I190" s="175" t="s">
        <v>571</v>
      </c>
      <c r="J190" s="175"/>
      <c r="K190" s="217"/>
    </row>
    <row r="191" spans="2:11" ht="15" customHeight="1">
      <c r="B191" s="196"/>
      <c r="C191" s="181" t="s">
        <v>572</v>
      </c>
      <c r="D191" s="175"/>
      <c r="E191" s="175"/>
      <c r="F191" s="195" t="s">
        <v>480</v>
      </c>
      <c r="G191" s="175"/>
      <c r="H191" s="175" t="s">
        <v>573</v>
      </c>
      <c r="I191" s="175" t="s">
        <v>515</v>
      </c>
      <c r="J191" s="175"/>
      <c r="K191" s="217"/>
    </row>
    <row r="192" spans="2:11" ht="15" customHeight="1">
      <c r="B192" s="196"/>
      <c r="C192" s="181" t="s">
        <v>574</v>
      </c>
      <c r="D192" s="175"/>
      <c r="E192" s="175"/>
      <c r="F192" s="195" t="s">
        <v>480</v>
      </c>
      <c r="G192" s="175"/>
      <c r="H192" s="175" t="s">
        <v>575</v>
      </c>
      <c r="I192" s="175" t="s">
        <v>515</v>
      </c>
      <c r="J192" s="175"/>
      <c r="K192" s="217"/>
    </row>
    <row r="193" spans="2:11" ht="15" customHeight="1">
      <c r="B193" s="196"/>
      <c r="C193" s="181" t="s">
        <v>576</v>
      </c>
      <c r="D193" s="175"/>
      <c r="E193" s="175"/>
      <c r="F193" s="195" t="s">
        <v>486</v>
      </c>
      <c r="G193" s="175"/>
      <c r="H193" s="175" t="s">
        <v>577</v>
      </c>
      <c r="I193" s="175" t="s">
        <v>515</v>
      </c>
      <c r="J193" s="175"/>
      <c r="K193" s="217"/>
    </row>
    <row r="194" spans="2:11" ht="15" customHeight="1">
      <c r="B194" s="223"/>
      <c r="C194" s="231"/>
      <c r="D194" s="205"/>
      <c r="E194" s="205"/>
      <c r="F194" s="205"/>
      <c r="G194" s="205"/>
      <c r="H194" s="205"/>
      <c r="I194" s="205"/>
      <c r="J194" s="205"/>
      <c r="K194" s="224"/>
    </row>
    <row r="195" spans="2:11" ht="18.75" customHeight="1">
      <c r="B195" s="172"/>
      <c r="C195" s="175"/>
      <c r="D195" s="175"/>
      <c r="E195" s="175"/>
      <c r="F195" s="195"/>
      <c r="G195" s="175"/>
      <c r="H195" s="175"/>
      <c r="I195" s="175"/>
      <c r="J195" s="175"/>
      <c r="K195" s="172"/>
    </row>
    <row r="196" spans="2:11" ht="18.75" customHeight="1">
      <c r="B196" s="172"/>
      <c r="C196" s="175"/>
      <c r="D196" s="175"/>
      <c r="E196" s="175"/>
      <c r="F196" s="195"/>
      <c r="G196" s="175"/>
      <c r="H196" s="175"/>
      <c r="I196" s="175"/>
      <c r="J196" s="175"/>
      <c r="K196" s="172"/>
    </row>
    <row r="197" spans="2:11" ht="18.75" customHeight="1">
      <c r="B197" s="182"/>
      <c r="C197" s="182"/>
      <c r="D197" s="182"/>
      <c r="E197" s="182"/>
      <c r="F197" s="182"/>
      <c r="G197" s="182"/>
      <c r="H197" s="182"/>
      <c r="I197" s="182"/>
      <c r="J197" s="182"/>
      <c r="K197" s="182"/>
    </row>
    <row r="198" spans="2:11" ht="13.5">
      <c r="B198" s="164"/>
      <c r="C198" s="165"/>
      <c r="D198" s="165"/>
      <c r="E198" s="165"/>
      <c r="F198" s="165"/>
      <c r="G198" s="165"/>
      <c r="H198" s="165"/>
      <c r="I198" s="165"/>
      <c r="J198" s="165"/>
      <c r="K198" s="166"/>
    </row>
    <row r="199" spans="2:11" ht="21">
      <c r="B199" s="167"/>
      <c r="C199" s="292" t="s">
        <v>578</v>
      </c>
      <c r="D199" s="292"/>
      <c r="E199" s="292"/>
      <c r="F199" s="292"/>
      <c r="G199" s="292"/>
      <c r="H199" s="292"/>
      <c r="I199" s="292"/>
      <c r="J199" s="292"/>
      <c r="K199" s="168"/>
    </row>
    <row r="200" spans="2:11" ht="25.5" customHeight="1">
      <c r="B200" s="167"/>
      <c r="C200" s="232" t="s">
        <v>579</v>
      </c>
      <c r="D200" s="232"/>
      <c r="E200" s="232"/>
      <c r="F200" s="232" t="s">
        <v>580</v>
      </c>
      <c r="G200" s="233"/>
      <c r="H200" s="291" t="s">
        <v>581</v>
      </c>
      <c r="I200" s="291"/>
      <c r="J200" s="291"/>
      <c r="K200" s="168"/>
    </row>
    <row r="201" spans="2:11" ht="5.25" customHeight="1">
      <c r="B201" s="196"/>
      <c r="C201" s="193"/>
      <c r="D201" s="193"/>
      <c r="E201" s="193"/>
      <c r="F201" s="193"/>
      <c r="G201" s="175"/>
      <c r="H201" s="193"/>
      <c r="I201" s="193"/>
      <c r="J201" s="193"/>
      <c r="K201" s="217"/>
    </row>
    <row r="202" spans="2:11" ht="15" customHeight="1">
      <c r="B202" s="196"/>
      <c r="C202" s="175" t="s">
        <v>571</v>
      </c>
      <c r="D202" s="175"/>
      <c r="E202" s="175"/>
      <c r="F202" s="195" t="s">
        <v>43</v>
      </c>
      <c r="G202" s="175"/>
      <c r="H202" s="290" t="s">
        <v>582</v>
      </c>
      <c r="I202" s="290"/>
      <c r="J202" s="290"/>
      <c r="K202" s="217"/>
    </row>
    <row r="203" spans="2:11" ht="15" customHeight="1">
      <c r="B203" s="196"/>
      <c r="C203" s="202"/>
      <c r="D203" s="175"/>
      <c r="E203" s="175"/>
      <c r="F203" s="195" t="s">
        <v>44</v>
      </c>
      <c r="G203" s="175"/>
      <c r="H203" s="290" t="s">
        <v>583</v>
      </c>
      <c r="I203" s="290"/>
      <c r="J203" s="290"/>
      <c r="K203" s="217"/>
    </row>
    <row r="204" spans="2:11" ht="15" customHeight="1">
      <c r="B204" s="196"/>
      <c r="C204" s="202"/>
      <c r="D204" s="175"/>
      <c r="E204" s="175"/>
      <c r="F204" s="195" t="s">
        <v>47</v>
      </c>
      <c r="G204" s="175"/>
      <c r="H204" s="290" t="s">
        <v>584</v>
      </c>
      <c r="I204" s="290"/>
      <c r="J204" s="290"/>
      <c r="K204" s="217"/>
    </row>
    <row r="205" spans="2:11" ht="15" customHeight="1">
      <c r="B205" s="196"/>
      <c r="C205" s="175"/>
      <c r="D205" s="175"/>
      <c r="E205" s="175"/>
      <c r="F205" s="195" t="s">
        <v>45</v>
      </c>
      <c r="G205" s="175"/>
      <c r="H205" s="290" t="s">
        <v>585</v>
      </c>
      <c r="I205" s="290"/>
      <c r="J205" s="290"/>
      <c r="K205" s="217"/>
    </row>
    <row r="206" spans="2:11" ht="15" customHeight="1">
      <c r="B206" s="196"/>
      <c r="C206" s="175"/>
      <c r="D206" s="175"/>
      <c r="E206" s="175"/>
      <c r="F206" s="195" t="s">
        <v>46</v>
      </c>
      <c r="G206" s="175"/>
      <c r="H206" s="290" t="s">
        <v>586</v>
      </c>
      <c r="I206" s="290"/>
      <c r="J206" s="290"/>
      <c r="K206" s="217"/>
    </row>
    <row r="207" spans="2:11" ht="15" customHeight="1">
      <c r="B207" s="196"/>
      <c r="C207" s="175"/>
      <c r="D207" s="175"/>
      <c r="E207" s="175"/>
      <c r="F207" s="195"/>
      <c r="G207" s="175"/>
      <c r="H207" s="175"/>
      <c r="I207" s="175"/>
      <c r="J207" s="175"/>
      <c r="K207" s="217"/>
    </row>
    <row r="208" spans="2:11" ht="15" customHeight="1">
      <c r="B208" s="196"/>
      <c r="C208" s="175" t="s">
        <v>527</v>
      </c>
      <c r="D208" s="175"/>
      <c r="E208" s="175"/>
      <c r="F208" s="195" t="s">
        <v>79</v>
      </c>
      <c r="G208" s="175"/>
      <c r="H208" s="290" t="s">
        <v>587</v>
      </c>
      <c r="I208" s="290"/>
      <c r="J208" s="290"/>
      <c r="K208" s="217"/>
    </row>
    <row r="209" spans="2:11" ht="15" customHeight="1">
      <c r="B209" s="196"/>
      <c r="C209" s="202"/>
      <c r="D209" s="175"/>
      <c r="E209" s="175"/>
      <c r="F209" s="195" t="s">
        <v>422</v>
      </c>
      <c r="G209" s="175"/>
      <c r="H209" s="290" t="s">
        <v>423</v>
      </c>
      <c r="I209" s="290"/>
      <c r="J209" s="290"/>
      <c r="K209" s="217"/>
    </row>
    <row r="210" spans="2:11" ht="15" customHeight="1">
      <c r="B210" s="196"/>
      <c r="C210" s="175"/>
      <c r="D210" s="175"/>
      <c r="E210" s="175"/>
      <c r="F210" s="195" t="s">
        <v>420</v>
      </c>
      <c r="G210" s="175"/>
      <c r="H210" s="290" t="s">
        <v>588</v>
      </c>
      <c r="I210" s="290"/>
      <c r="J210" s="290"/>
      <c r="K210" s="217"/>
    </row>
    <row r="211" spans="2:11" ht="15" customHeight="1">
      <c r="B211" s="234"/>
      <c r="C211" s="202"/>
      <c r="D211" s="202"/>
      <c r="E211" s="202"/>
      <c r="F211" s="195" t="s">
        <v>424</v>
      </c>
      <c r="G211" s="181"/>
      <c r="H211" s="289" t="s">
        <v>425</v>
      </c>
      <c r="I211" s="289"/>
      <c r="J211" s="289"/>
      <c r="K211" s="235"/>
    </row>
    <row r="212" spans="2:11" ht="15" customHeight="1">
      <c r="B212" s="234"/>
      <c r="C212" s="202"/>
      <c r="D212" s="202"/>
      <c r="E212" s="202"/>
      <c r="F212" s="195" t="s">
        <v>426</v>
      </c>
      <c r="G212" s="181"/>
      <c r="H212" s="289" t="s">
        <v>589</v>
      </c>
      <c r="I212" s="289"/>
      <c r="J212" s="289"/>
      <c r="K212" s="235"/>
    </row>
    <row r="213" spans="2:11" ht="15" customHeight="1">
      <c r="B213" s="234"/>
      <c r="C213" s="202"/>
      <c r="D213" s="202"/>
      <c r="E213" s="202"/>
      <c r="F213" s="236"/>
      <c r="G213" s="181"/>
      <c r="H213" s="237"/>
      <c r="I213" s="237"/>
      <c r="J213" s="237"/>
      <c r="K213" s="235"/>
    </row>
    <row r="214" spans="2:11" ht="15" customHeight="1">
      <c r="B214" s="234"/>
      <c r="C214" s="175" t="s">
        <v>551</v>
      </c>
      <c r="D214" s="202"/>
      <c r="E214" s="202"/>
      <c r="F214" s="195">
        <v>1</v>
      </c>
      <c r="G214" s="181"/>
      <c r="H214" s="289" t="s">
        <v>590</v>
      </c>
      <c r="I214" s="289"/>
      <c r="J214" s="289"/>
      <c r="K214" s="235"/>
    </row>
    <row r="215" spans="2:11" ht="15" customHeight="1">
      <c r="B215" s="234"/>
      <c r="C215" s="202"/>
      <c r="D215" s="202"/>
      <c r="E215" s="202"/>
      <c r="F215" s="195">
        <v>2</v>
      </c>
      <c r="G215" s="181"/>
      <c r="H215" s="289" t="s">
        <v>591</v>
      </c>
      <c r="I215" s="289"/>
      <c r="J215" s="289"/>
      <c r="K215" s="235"/>
    </row>
    <row r="216" spans="2:11" ht="15" customHeight="1">
      <c r="B216" s="234"/>
      <c r="C216" s="202"/>
      <c r="D216" s="202"/>
      <c r="E216" s="202"/>
      <c r="F216" s="195">
        <v>3</v>
      </c>
      <c r="G216" s="181"/>
      <c r="H216" s="289" t="s">
        <v>592</v>
      </c>
      <c r="I216" s="289"/>
      <c r="J216" s="289"/>
      <c r="K216" s="235"/>
    </row>
    <row r="217" spans="2:11" ht="15" customHeight="1">
      <c r="B217" s="234"/>
      <c r="C217" s="202"/>
      <c r="D217" s="202"/>
      <c r="E217" s="202"/>
      <c r="F217" s="195">
        <v>4</v>
      </c>
      <c r="G217" s="181"/>
      <c r="H217" s="289" t="s">
        <v>593</v>
      </c>
      <c r="I217" s="289"/>
      <c r="J217" s="289"/>
      <c r="K217" s="235"/>
    </row>
    <row r="218" spans="2:11" ht="12.75" customHeight="1">
      <c r="B218" s="238"/>
      <c r="C218" s="239"/>
      <c r="D218" s="239"/>
      <c r="E218" s="239"/>
      <c r="F218" s="239"/>
      <c r="G218" s="239"/>
      <c r="H218" s="239"/>
      <c r="I218" s="239"/>
      <c r="J218" s="239"/>
      <c r="K218" s="240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1 - Soupis položek</vt:lpstr>
      <vt:lpstr>Pokyny pro vyplnění</vt:lpstr>
      <vt:lpstr>'Rekapitulace stavby'!Názvy_tisku</vt:lpstr>
      <vt:lpstr>'SO 1 - Soupis položek'!Názvy_tisku</vt:lpstr>
      <vt:lpstr>'Pokyny pro vyplnění'!Oblast_tisku</vt:lpstr>
      <vt:lpstr>'Rekapitulace stavby'!Oblast_tisku</vt:lpstr>
      <vt:lpstr>'SO 1 - Soupis položek'!Oblast_tisku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 Milan</dc:creator>
  <cp:lastModifiedBy>Jung Milan</cp:lastModifiedBy>
  <dcterms:created xsi:type="dcterms:W3CDTF">2019-02-12T08:56:27Z</dcterms:created>
  <dcterms:modified xsi:type="dcterms:W3CDTF">2019-02-12T08:56:45Z</dcterms:modified>
</cp:coreProperties>
</file>