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codeName="{82680DD9-3F13-7979-5B5F-3D2375947C00}"/>
  <workbookPr codeName="ThisWorkbook"/>
  <mc:AlternateContent xmlns:mc="http://schemas.openxmlformats.org/markup-compatibility/2006">
    <mc:Choice Requires="x15">
      <x15ac:absPath xmlns:x15ac="http://schemas.microsoft.com/office/spreadsheetml/2010/11/ac" url="Z:\Archiv stavby\0123 Výstavba PZS v km 69,464 (P4734) trati Mladá Boleslav - Stará Paka\Soutěž\"/>
    </mc:Choice>
  </mc:AlternateContent>
  <xr:revisionPtr revIDLastSave="0" documentId="13_ncr:1_{62022DED-30E1-44C4-BE26-BAB77EB81E0B}" xr6:coauthVersionLast="47" xr6:coauthVersionMax="47" xr10:uidLastSave="{00000000-0000-0000-0000-000000000000}"/>
  <bookViews>
    <workbookView xWindow="-120" yWindow="-120" windowWidth="29040" windowHeight="15720" xr2:uid="{00000000-000D-0000-FFFF-FFFF00000000}"/>
  </bookViews>
  <sheets>
    <sheet name="PS 01-01-31" sheetId="1" r:id="rId1"/>
    <sheet name="Kategorie monitoringu" sheetId="3" state="hidden" r:id="rId2"/>
    <sheet name="hide" sheetId="4" state="hidden" r:id="rId3"/>
  </sheets>
  <definedNames>
    <definedName name="_xlnm._FilterDatabase" localSheetId="2" hidden="1">hide!$A$1:$L$4</definedName>
    <definedName name="_xlnm._FilterDatabase" localSheetId="1" hidden="1">'Kategorie monitoringu'!$A$1:$A$25</definedName>
    <definedName name="_xlnm._FilterDatabase" localSheetId="0" hidden="1">'PS 01-01-31'!$A$12:$L$384</definedName>
    <definedName name="_xlnm.Print_Titles" localSheetId="0">'PS 01-01-31'!$9:$12</definedName>
    <definedName name="_xlnm.Print_Area" localSheetId="0">'PS 01-01-31'!$A$1:$L$384</definedName>
  </definedNames>
  <calcPr calcId="191029"/>
</workbook>
</file>

<file path=xl/calcChain.xml><?xml version="1.0" encoding="utf-8"?>
<calcChain xmlns="http://schemas.openxmlformats.org/spreadsheetml/2006/main">
  <c r="B376" i="1" l="1"/>
  <c r="L376" i="1"/>
  <c r="L158" i="1"/>
  <c r="L386" i="1"/>
  <c r="L390" i="1" s="1"/>
  <c r="L252" i="1"/>
  <c r="L232" i="1"/>
  <c r="L228" i="1"/>
  <c r="L224" i="1"/>
  <c r="L154" i="1"/>
  <c r="L212" i="1"/>
  <c r="L284" i="1" l="1"/>
  <c r="L280" i="1"/>
  <c r="L330" i="1"/>
  <c r="L122" i="1" l="1"/>
  <c r="H356" i="1"/>
  <c r="L326" i="1"/>
  <c r="L322" i="1"/>
  <c r="L256" i="1" l="1"/>
  <c r="L208" i="1" l="1"/>
  <c r="L240" i="1" l="1"/>
  <c r="L236" i="1"/>
  <c r="L244" i="1"/>
  <c r="L314" i="1" l="1"/>
  <c r="L318" i="1"/>
  <c r="L310" i="1"/>
  <c r="L306" i="1"/>
  <c r="L302" i="1"/>
  <c r="L298" i="1"/>
  <c r="L336" i="1"/>
  <c r="J336" i="1"/>
  <c r="L334" i="1" l="1"/>
  <c r="L216" i="1"/>
  <c r="L220" i="1"/>
  <c r="L30" i="1"/>
  <c r="L94" i="1" l="1"/>
  <c r="L90" i="1"/>
  <c r="L264" i="1" l="1"/>
  <c r="L248" i="1" l="1"/>
  <c r="L204" i="1"/>
  <c r="L196" i="1"/>
  <c r="L200" i="1"/>
  <c r="L192" i="1"/>
  <c r="L188" i="1"/>
  <c r="L184" i="1"/>
  <c r="L46" i="1" l="1"/>
  <c r="H126" i="1"/>
  <c r="L348" i="1" l="1"/>
  <c r="L352" i="1" l="1"/>
  <c r="L102" i="1" l="1"/>
  <c r="L98" i="1"/>
  <c r="L268" i="1" l="1"/>
  <c r="L260" i="1"/>
  <c r="L110" i="1"/>
  <c r="L372" i="1"/>
  <c r="L340" i="1"/>
  <c r="L180" i="1" l="1"/>
  <c r="L176" i="1"/>
  <c r="L272" i="1" l="1"/>
  <c r="L106" i="1"/>
  <c r="L150" i="1"/>
  <c r="L146" i="1"/>
  <c r="L130" i="1"/>
  <c r="L142" i="1" l="1"/>
  <c r="L118" i="1"/>
  <c r="L114" i="1"/>
  <c r="L86" i="1"/>
  <c r="L54" i="1" l="1"/>
  <c r="L50" i="1"/>
  <c r="L42" i="1"/>
  <c r="L38" i="1"/>
  <c r="L78" i="1" l="1"/>
  <c r="L74" i="1"/>
  <c r="L138" i="1" l="1"/>
  <c r="L134" i="1"/>
  <c r="L126" i="1"/>
  <c r="L292" i="1" l="1"/>
  <c r="L288" i="1" l="1"/>
  <c r="L276" i="1"/>
  <c r="L296" i="1" l="1"/>
  <c r="L70" i="1"/>
  <c r="L66" i="1"/>
  <c r="L62" i="1"/>
  <c r="L58" i="1"/>
  <c r="L380" i="1" l="1"/>
  <c r="L364" i="1" l="1"/>
  <c r="L360" i="1"/>
  <c r="L344" i="1"/>
  <c r="L166" i="1"/>
  <c r="L162" i="1"/>
  <c r="L82" i="1"/>
  <c r="L34" i="1"/>
  <c r="L26" i="1"/>
  <c r="L22" i="1"/>
  <c r="L18" i="1"/>
  <c r="L368" i="1" l="1"/>
  <c r="L356" i="1"/>
  <c r="J1" i="4"/>
  <c r="L384" i="1" l="1"/>
  <c r="B14" i="1"/>
  <c r="L14" i="1"/>
  <c r="L1" i="4" l="1"/>
  <c r="L9" i="1" l="1"/>
  <c r="B9" i="1"/>
  <c r="B18" i="1" l="1"/>
  <c r="L1" i="1"/>
  <c r="F4" i="1"/>
  <c r="B22" i="1" l="1"/>
  <c r="K9" i="1"/>
  <c r="B26" i="1" l="1"/>
  <c r="F5" i="1"/>
  <c r="B30" i="1" l="1"/>
  <c r="B34" i="1" l="1"/>
  <c r="B38" i="1" s="1"/>
  <c r="B42" i="1" s="1"/>
  <c r="B46" i="1" s="1"/>
  <c r="B50" i="1" s="1"/>
  <c r="B54" i="1" s="1"/>
  <c r="B58" i="1" l="1"/>
  <c r="B62" i="1" s="1"/>
  <c r="B66" i="1" s="1"/>
  <c r="B70" i="1" l="1"/>
  <c r="L170" i="1"/>
  <c r="L174" i="1" s="1"/>
  <c r="B74" i="1" l="1"/>
  <c r="B78" i="1" s="1"/>
  <c r="B82" i="1" s="1"/>
  <c r="B86" i="1" s="1"/>
  <c r="B90" i="1" s="1"/>
  <c r="B94" i="1" s="1"/>
  <c r="B98" i="1" s="1"/>
  <c r="B102" i="1" l="1"/>
  <c r="B106" i="1" s="1"/>
  <c r="B110" i="1" s="1"/>
  <c r="B114" i="1" s="1"/>
  <c r="B118" i="1" l="1"/>
  <c r="B122" i="1" s="1"/>
  <c r="B126" i="1" s="1"/>
  <c r="B130" i="1" l="1"/>
  <c r="B134" i="1" l="1"/>
  <c r="B138" i="1" l="1"/>
  <c r="B142" i="1" l="1"/>
  <c r="B146" i="1" l="1"/>
  <c r="B150" i="1" l="1"/>
  <c r="B154" i="1" s="1"/>
  <c r="B158" i="1" s="1"/>
  <c r="B162" i="1" s="1"/>
  <c r="B166" i="1" l="1"/>
  <c r="B170" i="1" l="1"/>
  <c r="B176" i="1" s="1"/>
  <c r="B180" i="1" s="1"/>
  <c r="B184" i="1" s="1"/>
  <c r="B188" i="1" s="1"/>
  <c r="B192" i="1" s="1"/>
  <c r="B196" i="1" s="1"/>
  <c r="B200" i="1" s="1"/>
  <c r="B204" i="1" s="1"/>
  <c r="B208" i="1" s="1"/>
  <c r="B212" i="1" s="1"/>
  <c r="B216" i="1" s="1"/>
  <c r="B220" i="1" s="1"/>
  <c r="B224" i="1" s="1"/>
  <c r="B228" i="1" s="1"/>
  <c r="B232" i="1" s="1"/>
  <c r="B236" i="1" l="1"/>
  <c r="B240" i="1" s="1"/>
  <c r="B244" i="1" s="1"/>
  <c r="B248" i="1" s="1"/>
  <c r="B252" i="1" s="1"/>
  <c r="B256" i="1" s="1"/>
  <c r="B260" i="1" s="1"/>
  <c r="B264" i="1" s="1"/>
  <c r="B268" i="1" l="1"/>
  <c r="B272" i="1" l="1"/>
  <c r="B276" i="1" s="1"/>
  <c r="B280" i="1" l="1"/>
  <c r="B284" i="1" l="1"/>
  <c r="B288" i="1" s="1"/>
  <c r="B292" i="1" s="1"/>
  <c r="B298" i="1" s="1"/>
  <c r="B302" i="1" s="1"/>
  <c r="B306" i="1" s="1"/>
  <c r="B310" i="1" s="1"/>
  <c r="B314" i="1" s="1"/>
  <c r="B318" i="1" s="1"/>
  <c r="B322" i="1" s="1"/>
  <c r="B326" i="1" s="1"/>
  <c r="B330" i="1" s="1"/>
  <c r="B336" i="1" s="1"/>
  <c r="B340" i="1" s="1"/>
  <c r="B344" i="1" s="1"/>
  <c r="B348" i="1" l="1"/>
  <c r="B352" i="1" s="1"/>
  <c r="B356" i="1" l="1"/>
  <c r="B360" i="1" s="1"/>
  <c r="B364" i="1" l="1"/>
  <c r="B368" i="1" l="1"/>
  <c r="B372" i="1" s="1"/>
  <c r="B380" i="1" s="1"/>
  <c r="K2" i="1" l="1"/>
  <c r="B38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Salavová Mariana, Ing.</author>
    <author>Ing. Mariana Salavová</author>
  </authors>
  <commentList>
    <comment ref="I3" authorId="0" shapeId="0" xr:uid="{00000000-0006-0000-0000-000001000000}">
      <text>
        <r>
          <rPr>
            <b/>
            <u/>
            <sz val="12"/>
            <color indexed="81"/>
            <rFont val="Calibri"/>
            <family val="2"/>
            <charset val="238"/>
            <scheme val="minor"/>
          </rPr>
          <t>Vložení nové položky:</t>
        </r>
        <r>
          <rPr>
            <b/>
            <sz val="11"/>
            <color indexed="81"/>
            <rFont val="Calibri"/>
            <family val="2"/>
            <charset val="238"/>
            <scheme val="minor"/>
          </rPr>
          <t xml:space="preserve">
</t>
        </r>
        <r>
          <rPr>
            <sz val="11"/>
            <color indexed="81"/>
            <rFont val="Calibri"/>
            <family val="2"/>
            <charset val="238"/>
            <scheme val="minor"/>
          </rPr>
          <t xml:space="preserve">pro přidání další položky umístěte </t>
        </r>
        <r>
          <rPr>
            <b/>
            <sz val="11"/>
            <color indexed="81"/>
            <rFont val="Calibri"/>
            <family val="2"/>
            <charset val="238"/>
            <scheme val="minor"/>
          </rPr>
          <t>kurzor do sloupce "B"</t>
        </r>
        <r>
          <rPr>
            <sz val="11"/>
            <color indexed="81"/>
            <rFont val="Calibri"/>
            <family val="2"/>
            <charset val="238"/>
            <scheme val="minor"/>
          </rPr>
          <t xml:space="preserve"> pod poslední řádek  předešlé položky, nebo pod začátek následného dílu a spusťte </t>
        </r>
        <r>
          <rPr>
            <b/>
            <sz val="11"/>
            <color indexed="81"/>
            <rFont val="Calibri"/>
            <family val="2"/>
            <charset val="238"/>
            <scheme val="minor"/>
          </rPr>
          <t>"Vložení položky"</t>
        </r>
        <r>
          <rPr>
            <sz val="11"/>
            <color indexed="81"/>
            <rFont val="Calibri"/>
            <family val="2"/>
            <charset val="238"/>
            <scheme val="minor"/>
          </rPr>
          <t xml:space="preserve">.  
Chcete-li přidat další položku k uzavřenému Dílu, umístěte </t>
        </r>
        <r>
          <rPr>
            <b/>
            <sz val="11"/>
            <color indexed="81"/>
            <rFont val="Calibri"/>
            <family val="2"/>
            <charset val="238"/>
            <scheme val="minor"/>
          </rPr>
          <t>kurzor do sloupce "B"</t>
        </r>
        <r>
          <rPr>
            <sz val="11"/>
            <color indexed="81"/>
            <rFont val="Calibri"/>
            <family val="2"/>
            <charset val="238"/>
            <scheme val="minor"/>
          </rPr>
          <t xml:space="preserve">, a to buď na číslo položky, před kterou chcete položku přidat, nebo na řádek se součtem dílu a spusťte </t>
        </r>
        <r>
          <rPr>
            <b/>
            <sz val="11"/>
            <color indexed="81"/>
            <rFont val="Calibri"/>
            <family val="2"/>
            <charset val="238"/>
            <scheme val="minor"/>
          </rPr>
          <t>"Vložení položky"</t>
        </r>
        <r>
          <rPr>
            <sz val="11"/>
            <color indexed="81"/>
            <rFont val="Calibri"/>
            <family val="2"/>
            <charset val="238"/>
            <scheme val="minor"/>
          </rPr>
          <t xml:space="preserve">.
Po přidání  položky do již uzavřeného Dílu musí být </t>
        </r>
        <r>
          <rPr>
            <b/>
            <sz val="11"/>
            <color indexed="81"/>
            <rFont val="Calibri"/>
            <family val="2"/>
            <charset val="238"/>
            <scheme val="minor"/>
          </rPr>
          <t>Díl znovu přepočítán</t>
        </r>
        <r>
          <rPr>
            <sz val="11"/>
            <color indexed="81"/>
            <rFont val="Calibri"/>
            <family val="2"/>
            <charset val="238"/>
            <scheme val="minor"/>
          </rPr>
          <t xml:space="preserve"> 
</t>
        </r>
        <r>
          <rPr>
            <sz val="9"/>
            <color indexed="81"/>
            <rFont val="Tahoma"/>
            <family val="2"/>
            <charset val="238"/>
          </rPr>
          <t xml:space="preserve">
</t>
        </r>
      </text>
    </comment>
    <comment ref="J3" authorId="1" shapeId="0" xr:uid="{00000000-0006-0000-0000-000002000000}">
      <text>
        <r>
          <rPr>
            <b/>
            <u/>
            <sz val="12"/>
            <color indexed="81"/>
            <rFont val="Calibri"/>
            <family val="2"/>
            <charset val="238"/>
            <scheme val="minor"/>
          </rPr>
          <t>Vložení nového Dílu:</t>
        </r>
        <r>
          <rPr>
            <b/>
            <sz val="11"/>
            <color indexed="81"/>
            <rFont val="Calibri"/>
            <family val="2"/>
            <charset val="238"/>
            <scheme val="minor"/>
          </rPr>
          <t xml:space="preserve">
</t>
        </r>
        <r>
          <rPr>
            <sz val="11"/>
            <color indexed="81"/>
            <rFont val="Calibri"/>
            <family val="2"/>
            <charset val="238"/>
            <scheme val="minor"/>
          </rPr>
          <t>nový</t>
        </r>
        <r>
          <rPr>
            <b/>
            <sz val="11"/>
            <color indexed="81"/>
            <rFont val="Calibri"/>
            <family val="2"/>
            <charset val="238"/>
            <scheme val="minor"/>
          </rPr>
          <t xml:space="preserve"> Díl  </t>
        </r>
        <r>
          <rPr>
            <sz val="11"/>
            <color indexed="81"/>
            <rFont val="Calibri"/>
            <family val="2"/>
            <charset val="238"/>
            <scheme val="minor"/>
          </rPr>
          <t xml:space="preserve">bude vytvořen až po </t>
        </r>
        <r>
          <rPr>
            <b/>
            <sz val="11"/>
            <color indexed="81"/>
            <rFont val="Calibri"/>
            <family val="2"/>
            <charset val="238"/>
            <scheme val="minor"/>
          </rPr>
          <t xml:space="preserve">uzavření předešlého Dílu součtem. Díly nesmí mít shodné číslování ani názvy.
</t>
        </r>
        <r>
          <rPr>
            <sz val="11"/>
            <color indexed="81"/>
            <rFont val="Calibri"/>
            <family val="2"/>
            <charset val="238"/>
            <scheme val="minor"/>
          </rPr>
          <t xml:space="preserve">Pro vložení nového </t>
        </r>
        <r>
          <rPr>
            <b/>
            <sz val="11"/>
            <color indexed="81"/>
            <rFont val="Calibri"/>
            <family val="2"/>
            <charset val="238"/>
            <scheme val="minor"/>
          </rPr>
          <t>Dílu</t>
        </r>
        <r>
          <rPr>
            <sz val="11"/>
            <color indexed="81"/>
            <rFont val="Calibri"/>
            <family val="2"/>
            <charset val="238"/>
            <scheme val="minor"/>
          </rPr>
          <t xml:space="preserve"> umístěte kurzor do sloupce "B" pod poslední řádek položky "</t>
        </r>
        <r>
          <rPr>
            <b/>
            <sz val="11"/>
            <color indexed="81"/>
            <rFont val="Calibri"/>
            <family val="2"/>
            <charset val="238"/>
            <scheme val="minor"/>
          </rPr>
          <t>Součet za díl</t>
        </r>
        <r>
          <rPr>
            <sz val="11"/>
            <color indexed="81"/>
            <rFont val="Calibri"/>
            <family val="2"/>
            <charset val="238"/>
            <scheme val="minor"/>
          </rPr>
          <t>" a spusťte "</t>
        </r>
        <r>
          <rPr>
            <b/>
            <sz val="11"/>
            <color indexed="81"/>
            <rFont val="Calibri"/>
            <family val="2"/>
            <charset val="238"/>
            <scheme val="minor"/>
          </rPr>
          <t>Vloži Díl</t>
        </r>
        <r>
          <rPr>
            <sz val="11"/>
            <color indexed="81"/>
            <rFont val="Calibri"/>
            <family val="2"/>
            <charset val="238"/>
            <scheme val="minor"/>
          </rPr>
          <t>" nebo požijte klávesovou zkratku "</t>
        </r>
        <r>
          <rPr>
            <b/>
            <sz val="11"/>
            <color indexed="81"/>
            <rFont val="Calibri"/>
            <family val="2"/>
            <charset val="238"/>
            <scheme val="minor"/>
          </rPr>
          <t>ctrl a</t>
        </r>
        <r>
          <rPr>
            <sz val="11"/>
            <color indexed="81"/>
            <rFont val="Calibri"/>
            <family val="2"/>
            <charset val="238"/>
            <scheme val="minor"/>
          </rPr>
          <t xml:space="preserve">".  </t>
        </r>
      </text>
    </comment>
    <comment ref="K3" authorId="0" shapeId="0" xr:uid="{00000000-0006-0000-0000-000003000000}">
      <text>
        <r>
          <rPr>
            <b/>
            <u/>
            <sz val="12"/>
            <color indexed="81"/>
            <rFont val="Calibri"/>
            <family val="2"/>
            <charset val="238"/>
            <scheme val="minor"/>
          </rPr>
          <t>Uzavření a součet Dílu:</t>
        </r>
        <r>
          <rPr>
            <b/>
            <sz val="11"/>
            <color indexed="81"/>
            <rFont val="Calibri"/>
            <family val="2"/>
            <charset val="238"/>
            <scheme val="minor"/>
          </rPr>
          <t xml:space="preserve">
položky rozpočtu musí být zařazené do samostatně očíslovaných Dílů. Každý rozpočet musí mít minimálně jeden Díl, který je ukončen řádkem "Součet za Díl"
Před vytvoření nového Dílu musí být předchozí Díl vždy uzavřen součtem za Díl.
</t>
        </r>
        <r>
          <rPr>
            <sz val="11"/>
            <color indexed="81"/>
            <rFont val="Calibri"/>
            <family val="2"/>
            <charset val="238"/>
            <scheme val="minor"/>
          </rPr>
          <t xml:space="preserve">Pro </t>
        </r>
        <r>
          <rPr>
            <b/>
            <sz val="11"/>
            <color indexed="81"/>
            <rFont val="Calibri"/>
            <family val="2"/>
            <charset val="238"/>
            <scheme val="minor"/>
          </rPr>
          <t>součet za Díl</t>
        </r>
        <r>
          <rPr>
            <sz val="11"/>
            <color indexed="81"/>
            <rFont val="Calibri"/>
            <family val="2"/>
            <charset val="238"/>
            <scheme val="minor"/>
          </rPr>
          <t xml:space="preserve"> umístěte kurzor do sloupce "B" pod poslední řádek poslední položky v Dílu a spusťte </t>
        </r>
        <r>
          <rPr>
            <b/>
            <sz val="11"/>
            <color indexed="81"/>
            <rFont val="Calibri"/>
            <family val="2"/>
            <charset val="238"/>
            <scheme val="minor"/>
          </rPr>
          <t>"Součet za Díl"</t>
        </r>
        <r>
          <rPr>
            <sz val="11"/>
            <color indexed="81"/>
            <rFont val="Calibri"/>
            <family val="2"/>
            <charset val="238"/>
            <scheme val="minor"/>
          </rPr>
          <t xml:space="preserve">.  
Chcete-li </t>
        </r>
        <r>
          <rPr>
            <b/>
            <sz val="11"/>
            <color indexed="81"/>
            <rFont val="Calibri"/>
            <family val="2"/>
            <charset val="238"/>
            <scheme val="minor"/>
          </rPr>
          <t>přepočítat Díl</t>
        </r>
        <r>
          <rPr>
            <sz val="11"/>
            <color indexed="81"/>
            <rFont val="Calibri"/>
            <family val="2"/>
            <charset val="238"/>
            <scheme val="minor"/>
          </rPr>
          <t xml:space="preserve"> po dodatečném přidání položky do již uzavřeného Dílu, umístěte kurzor do sloupce "B" se součtem za daný Díl a spusťte </t>
        </r>
        <r>
          <rPr>
            <b/>
            <sz val="11"/>
            <color indexed="81"/>
            <rFont val="Calibri"/>
            <family val="2"/>
            <charset val="238"/>
            <scheme val="minor"/>
          </rPr>
          <t>"Součet za Díl"</t>
        </r>
        <r>
          <rPr>
            <sz val="11"/>
            <color indexed="81"/>
            <rFont val="Calibri"/>
            <family val="2"/>
            <charset val="238"/>
            <scheme val="minor"/>
          </rPr>
          <t xml:space="preserve">.
Po přidání položky do již uzavřeného Dílu musí být Díl vždy znovu přepočítán.
</t>
        </r>
        <r>
          <rPr>
            <b/>
            <sz val="11"/>
            <color indexed="81"/>
            <rFont val="Calibri"/>
            <family val="2"/>
            <charset val="238"/>
            <scheme val="minor"/>
          </rPr>
          <t>Nový Díl  bude vytvořen až po uzavření předešlého Dílu součtem</t>
        </r>
        <r>
          <rPr>
            <sz val="11"/>
            <color indexed="81"/>
            <rFont val="Calibri"/>
            <family val="2"/>
            <charset val="238"/>
            <scheme val="minor"/>
          </rPr>
          <t>. Díly nesmí mít shodné číslování ani názvy.</t>
        </r>
      </text>
    </comment>
    <comment ref="E4" authorId="0" shapeId="0" xr:uid="{00000000-0006-0000-0000-000004000000}">
      <text>
        <r>
          <rPr>
            <b/>
            <u/>
            <sz val="10"/>
            <color indexed="81"/>
            <rFont val="Calibri"/>
            <family val="2"/>
            <charset val="238"/>
            <scheme val="minor"/>
          </rPr>
          <t>Vybrat kategorii dle seznamu</t>
        </r>
        <r>
          <rPr>
            <sz val="9"/>
            <color indexed="81"/>
            <rFont val="Calibri"/>
            <family val="2"/>
            <charset val="238"/>
            <scheme val="minor"/>
          </rPr>
          <t xml:space="preserve">
</t>
        </r>
        <r>
          <rPr>
            <i/>
            <sz val="9"/>
            <color indexed="81"/>
            <rFont val="Calibri"/>
            <family val="2"/>
            <charset val="238"/>
            <scheme val="minor"/>
          </rPr>
          <t xml:space="preserve">E.1.1.1 Železniční svršek
E.1.1.2 Železniční spodek
E.1.2 Nástupiště
E.1.3 Železniční přejezdy
E.1.4 Mosty, propustky, zdi
E.1.5 Ostatní inženýrské objekty
E.1.6 Potrubní vedení
E.1.7 Železniční tunely
E.1.8 Pozemní komunikace
E.1.9 Kabelovody, kolektory
E.1.10 Protihlukové objekty
E.2 Pozemní stavební objekty
E.3.1 Trakční vedení
E.3.2 Napájecí stanice (měnírna, trakční transformovna) – stavební část
E.3.3 Spínací stanice – stavební část
E.3.4 Ohřev výměn (elektrický - EOV, plynový - POV)
E.3.5 Elektrické předtápěcí zařízení (EPZ)
E.3.6 Rozvodny vn, nn, osvětlení a dálkové ovládání odpojovačů
E.3.7 Ukolejnění kovových konstrukcí
E.3.8 Vnější uzemnění
E.3.9 Ostatní kabelizace
D.1 Železniční zabezpečovací zařízení
D.2 Železniční sdělovací zařízení
D.3 Silnoproudá technologie včetně DŘT
D.4 Ostatní technologická zařízení
</t>
        </r>
        <r>
          <rPr>
            <sz val="9"/>
            <color indexed="81"/>
            <rFont val="Tahoma"/>
            <family val="2"/>
            <charset val="238"/>
          </rPr>
          <t xml:space="preserve">
</t>
        </r>
      </text>
    </comment>
    <comment ref="I4" authorId="0" shapeId="0" xr:uid="{00000000-0006-0000-0000-000005000000}">
      <text>
        <r>
          <rPr>
            <b/>
            <sz val="10"/>
            <color indexed="81"/>
            <rFont val="Arial"/>
            <family val="2"/>
            <charset val="238"/>
          </rPr>
          <t xml:space="preserve">Klasifikace pro zatřídění stavebních a inženýrských objektů
</t>
        </r>
        <r>
          <rPr>
            <sz val="10"/>
            <color indexed="81"/>
            <rFont val="Arial"/>
            <family val="2"/>
            <charset val="238"/>
          </rPr>
          <t xml:space="preserve">(viz Portál veřejných zakázek MMR):
</t>
        </r>
        <r>
          <rPr>
            <b/>
            <u/>
            <sz val="10"/>
            <color indexed="81"/>
            <rFont val="Arial"/>
            <family val="2"/>
            <charset val="238"/>
          </rPr>
          <t>Struktura klasifikace:</t>
        </r>
        <r>
          <rPr>
            <sz val="10"/>
            <color indexed="81"/>
            <rFont val="Arial"/>
            <family val="2"/>
            <charset val="238"/>
          </rPr>
          <t xml:space="preserve">
</t>
        </r>
        <r>
          <rPr>
            <b/>
            <sz val="10"/>
            <color indexed="81"/>
            <rFont val="Arial"/>
            <family val="2"/>
            <charset val="238"/>
          </rPr>
          <t>1. až 3.</t>
        </r>
        <r>
          <rPr>
            <sz val="10"/>
            <color indexed="81"/>
            <rFont val="Arial"/>
            <family val="2"/>
            <charset val="238"/>
          </rPr>
          <t xml:space="preserve"> místo obor
</t>
        </r>
        <r>
          <rPr>
            <b/>
            <sz val="10"/>
            <color indexed="81"/>
            <rFont val="Arial"/>
            <family val="2"/>
            <charset val="238"/>
          </rPr>
          <t>4.</t>
        </r>
        <r>
          <rPr>
            <sz val="10"/>
            <color indexed="81"/>
            <rFont val="Arial"/>
            <family val="2"/>
            <charset val="238"/>
          </rPr>
          <t xml:space="preserve"> místo skupina
</t>
        </r>
        <r>
          <rPr>
            <b/>
            <sz val="10"/>
            <color indexed="81"/>
            <rFont val="Arial"/>
            <family val="2"/>
            <charset val="238"/>
          </rPr>
          <t>5.</t>
        </r>
        <r>
          <rPr>
            <sz val="10"/>
            <color indexed="81"/>
            <rFont val="Arial"/>
            <family val="2"/>
            <charset val="238"/>
          </rPr>
          <t xml:space="preserve"> místo podskupina
</t>
        </r>
        <r>
          <rPr>
            <b/>
            <sz val="10"/>
            <color indexed="81"/>
            <rFont val="Arial"/>
            <family val="2"/>
            <charset val="238"/>
          </rPr>
          <t>6.</t>
        </r>
        <r>
          <rPr>
            <sz val="10"/>
            <color indexed="81"/>
            <rFont val="Arial"/>
            <family val="2"/>
            <charset val="238"/>
          </rPr>
          <t xml:space="preserve"> místo konstrukčně materiálová charakteristika
</t>
        </r>
        <r>
          <rPr>
            <b/>
            <sz val="10"/>
            <color indexed="81"/>
            <rFont val="Arial"/>
            <family val="2"/>
            <charset val="238"/>
          </rPr>
          <t>7.</t>
        </r>
        <r>
          <rPr>
            <sz val="10"/>
            <color indexed="81"/>
            <rFont val="Arial"/>
            <family val="2"/>
            <charset val="238"/>
          </rPr>
          <t xml:space="preserve"> místo druh stavební akce</t>
        </r>
        <r>
          <rPr>
            <sz val="9"/>
            <color indexed="81"/>
            <rFont val="Tahoma"/>
            <family val="2"/>
            <charset val="238"/>
          </rPr>
          <t xml:space="preserve">
</t>
        </r>
      </text>
    </comment>
    <comment ref="K4" authorId="0" shapeId="0" xr:uid="{00000000-0006-0000-0000-000006000000}">
      <text>
        <r>
          <rPr>
            <b/>
            <u/>
            <sz val="11"/>
            <color indexed="81"/>
            <rFont val="Arial"/>
            <family val="2"/>
            <charset val="238"/>
          </rPr>
          <t>1. až 3. místo obor:</t>
        </r>
        <r>
          <rPr>
            <b/>
            <u/>
            <sz val="9"/>
            <color indexed="81"/>
            <rFont val="Arial"/>
            <family val="2"/>
            <charset val="238"/>
          </rPr>
          <t xml:space="preserve">
</t>
        </r>
        <r>
          <rPr>
            <b/>
            <sz val="9"/>
            <color indexed="81"/>
            <rFont val="Arial"/>
            <family val="2"/>
            <charset val="238"/>
          </rPr>
          <t xml:space="preserve">obory stavebních objektů:
</t>
        </r>
        <r>
          <rPr>
            <b/>
            <i/>
            <sz val="9"/>
            <color indexed="81"/>
            <rFont val="Arial"/>
            <family val="2"/>
            <charset val="238"/>
          </rPr>
          <t>801</t>
        </r>
        <r>
          <rPr>
            <i/>
            <sz val="9"/>
            <color indexed="81"/>
            <rFont val="Arial"/>
            <family val="2"/>
            <charset val="238"/>
          </rPr>
          <t xml:space="preserve"> Budovy občanské výstavby
</t>
        </r>
        <r>
          <rPr>
            <b/>
            <i/>
            <sz val="9"/>
            <color indexed="81"/>
            <rFont val="Arial"/>
            <family val="2"/>
            <charset val="238"/>
          </rPr>
          <t>802</t>
        </r>
        <r>
          <rPr>
            <i/>
            <sz val="9"/>
            <color indexed="81"/>
            <rFont val="Arial"/>
            <family val="2"/>
            <charset val="238"/>
          </rPr>
          <t xml:space="preserve"> Haly občanské výstavby
</t>
        </r>
        <r>
          <rPr>
            <b/>
            <i/>
            <sz val="9"/>
            <color indexed="81"/>
            <rFont val="Arial"/>
            <family val="2"/>
            <charset val="238"/>
          </rPr>
          <t>803</t>
        </r>
        <r>
          <rPr>
            <i/>
            <sz val="9"/>
            <color indexed="81"/>
            <rFont val="Arial"/>
            <family val="2"/>
            <charset val="238"/>
          </rPr>
          <t xml:space="preserve"> Budovy pro bydlení
</t>
        </r>
        <r>
          <rPr>
            <b/>
            <i/>
            <sz val="9"/>
            <color indexed="81"/>
            <rFont val="Arial"/>
            <family val="2"/>
            <charset val="238"/>
          </rPr>
          <t>811</t>
        </r>
        <r>
          <rPr>
            <i/>
            <sz val="9"/>
            <color indexed="81"/>
            <rFont val="Arial"/>
            <family val="2"/>
            <charset val="238"/>
          </rPr>
          <t xml:space="preserve"> Haly pro výrobu a služby
</t>
        </r>
        <r>
          <rPr>
            <b/>
            <i/>
            <sz val="9"/>
            <color indexed="81"/>
            <rFont val="Arial"/>
            <family val="2"/>
            <charset val="238"/>
          </rPr>
          <t>812</t>
        </r>
        <r>
          <rPr>
            <i/>
            <sz val="9"/>
            <color indexed="81"/>
            <rFont val="Arial"/>
            <family val="2"/>
            <charset val="238"/>
          </rPr>
          <t xml:space="preserve"> Budovy pro výrobu a služby
</t>
        </r>
        <r>
          <rPr>
            <b/>
            <i/>
            <sz val="9"/>
            <color indexed="81"/>
            <rFont val="Arial"/>
            <family val="2"/>
            <charset val="238"/>
          </rPr>
          <t>813</t>
        </r>
        <r>
          <rPr>
            <i/>
            <sz val="9"/>
            <color indexed="81"/>
            <rFont val="Arial"/>
            <family val="2"/>
            <charset val="238"/>
          </rPr>
          <t xml:space="preserve"> Věže, stožáry a komíny
</t>
        </r>
        <r>
          <rPr>
            <b/>
            <i/>
            <sz val="9"/>
            <color indexed="81"/>
            <rFont val="Arial"/>
            <family val="2"/>
            <charset val="238"/>
          </rPr>
          <t>814</t>
        </r>
        <r>
          <rPr>
            <i/>
            <sz val="9"/>
            <color indexed="81"/>
            <rFont val="Arial"/>
            <family val="2"/>
            <charset val="238"/>
          </rPr>
          <t xml:space="preserve"> Nádrže a jímky čistíren vod a ostatní pozemní nádrže,  
        jímky zásobníky a jámy
</t>
        </r>
        <r>
          <rPr>
            <b/>
            <i/>
            <sz val="9"/>
            <color indexed="81"/>
            <rFont val="Arial"/>
            <family val="2"/>
            <charset val="238"/>
          </rPr>
          <t>815</t>
        </r>
        <r>
          <rPr>
            <i/>
            <sz val="9"/>
            <color indexed="81"/>
            <rFont val="Arial"/>
            <family val="2"/>
            <charset val="238"/>
          </rPr>
          <t xml:space="preserve"> Objekty pozemní zvláštní
</t>
        </r>
        <r>
          <rPr>
            <b/>
            <i/>
            <sz val="9"/>
            <color indexed="81"/>
            <rFont val="Arial"/>
            <family val="2"/>
            <charset val="238"/>
          </rPr>
          <t>817</t>
        </r>
        <r>
          <rPr>
            <i/>
            <sz val="9"/>
            <color indexed="81"/>
            <rFont val="Arial"/>
            <family val="2"/>
            <charset val="238"/>
          </rPr>
          <t xml:space="preserve"> Objekty jaderných zařízení
</t>
        </r>
        <r>
          <rPr>
            <b/>
            <i/>
            <sz val="9"/>
            <color indexed="81"/>
            <rFont val="Arial"/>
            <family val="2"/>
            <charset val="238"/>
          </rPr>
          <t>821</t>
        </r>
        <r>
          <rPr>
            <i/>
            <sz val="9"/>
            <color indexed="81"/>
            <rFont val="Arial"/>
            <family val="2"/>
            <charset val="238"/>
          </rPr>
          <t xml:space="preserve"> Mosty
</t>
        </r>
        <r>
          <rPr>
            <b/>
            <i/>
            <sz val="9"/>
            <color indexed="81"/>
            <rFont val="Arial"/>
            <family val="2"/>
            <charset val="238"/>
          </rPr>
          <t>822</t>
        </r>
        <r>
          <rPr>
            <i/>
            <sz val="9"/>
            <color indexed="81"/>
            <rFont val="Arial"/>
            <family val="2"/>
            <charset val="238"/>
          </rPr>
          <t xml:space="preserve"> Komunikace pozemní a letiště
</t>
        </r>
        <r>
          <rPr>
            <b/>
            <i/>
            <sz val="9"/>
            <color indexed="81"/>
            <rFont val="Arial"/>
            <family val="2"/>
            <charset val="238"/>
          </rPr>
          <t>823</t>
        </r>
        <r>
          <rPr>
            <i/>
            <sz val="9"/>
            <color indexed="81"/>
            <rFont val="Arial"/>
            <family val="2"/>
            <charset val="238"/>
          </rPr>
          <t xml:space="preserve"> Plochy a úpravy území
</t>
        </r>
        <r>
          <rPr>
            <b/>
            <i/>
            <sz val="9"/>
            <color indexed="81"/>
            <rFont val="Arial"/>
            <family val="2"/>
            <charset val="238"/>
          </rPr>
          <t>824</t>
        </r>
        <r>
          <rPr>
            <i/>
            <sz val="9"/>
            <color indexed="81"/>
            <rFont val="Arial"/>
            <family val="2"/>
            <charset val="238"/>
          </rPr>
          <t xml:space="preserve"> Dráhy kolejové
</t>
        </r>
        <r>
          <rPr>
            <b/>
            <i/>
            <sz val="9"/>
            <color indexed="81"/>
            <rFont val="Arial"/>
            <family val="2"/>
            <charset val="238"/>
          </rPr>
          <t>825</t>
        </r>
        <r>
          <rPr>
            <i/>
            <sz val="9"/>
            <color indexed="81"/>
            <rFont val="Arial"/>
            <family val="2"/>
            <charset val="238"/>
          </rPr>
          <t xml:space="preserve"> Objekty podzemní (mimo důlní)
</t>
        </r>
        <r>
          <rPr>
            <b/>
            <i/>
            <sz val="9"/>
            <color indexed="81"/>
            <rFont val="Arial"/>
            <family val="2"/>
            <charset val="238"/>
          </rPr>
          <t>826</t>
        </r>
        <r>
          <rPr>
            <i/>
            <sz val="9"/>
            <color indexed="81"/>
            <rFont val="Arial"/>
            <family val="2"/>
            <charset val="238"/>
          </rPr>
          <t xml:space="preserve"> Objekty podzemní důlní
</t>
        </r>
        <r>
          <rPr>
            <b/>
            <i/>
            <sz val="9"/>
            <color indexed="81"/>
            <rFont val="Arial"/>
            <family val="2"/>
            <charset val="238"/>
          </rPr>
          <t>827</t>
        </r>
        <r>
          <rPr>
            <i/>
            <sz val="9"/>
            <color indexed="81"/>
            <rFont val="Arial"/>
            <family val="2"/>
            <charset val="238"/>
          </rPr>
          <t xml:space="preserve"> Vedení trubní dálková a přípojná
</t>
        </r>
        <r>
          <rPr>
            <b/>
            <i/>
            <sz val="9"/>
            <color indexed="81"/>
            <rFont val="Arial"/>
            <family val="2"/>
            <charset val="238"/>
          </rPr>
          <t>828</t>
        </r>
        <r>
          <rPr>
            <i/>
            <sz val="9"/>
            <color indexed="81"/>
            <rFont val="Arial"/>
            <family val="2"/>
            <charset val="238"/>
          </rPr>
          <t xml:space="preserve"> Vedení elektrická a dráhy visuté
</t>
        </r>
        <r>
          <rPr>
            <b/>
            <i/>
            <sz val="9"/>
            <color indexed="81"/>
            <rFont val="Arial"/>
            <family val="2"/>
            <charset val="238"/>
          </rPr>
          <t>831</t>
        </r>
        <r>
          <rPr>
            <i/>
            <sz val="9"/>
            <color indexed="81"/>
            <rFont val="Arial"/>
            <family val="2"/>
            <charset val="238"/>
          </rPr>
          <t xml:space="preserve"> Hydromeliorace
</t>
        </r>
        <r>
          <rPr>
            <b/>
            <i/>
            <sz val="9"/>
            <color indexed="81"/>
            <rFont val="Arial"/>
            <family val="2"/>
            <charset val="238"/>
          </rPr>
          <t>832</t>
        </r>
        <r>
          <rPr>
            <i/>
            <sz val="9"/>
            <color indexed="81"/>
            <rFont val="Arial"/>
            <family val="2"/>
            <charset val="238"/>
          </rPr>
          <t xml:space="preserve"> Hráze a objekty na tocích
</t>
        </r>
        <r>
          <rPr>
            <b/>
            <i/>
            <sz val="9"/>
            <color indexed="81"/>
            <rFont val="Arial"/>
            <family val="2"/>
            <charset val="238"/>
          </rPr>
          <t>833</t>
        </r>
        <r>
          <rPr>
            <i/>
            <sz val="9"/>
            <color indexed="81"/>
            <rFont val="Arial"/>
            <family val="2"/>
            <charset val="238"/>
          </rPr>
          <t xml:space="preserve"> Nádrže na tocích, úpravy toků a kanály
</t>
        </r>
        <r>
          <rPr>
            <b/>
            <sz val="9"/>
            <color indexed="81"/>
            <rFont val="Arial"/>
            <family val="2"/>
            <charset val="238"/>
          </rPr>
          <t xml:space="preserve">
obory stavebních prací výrobní povahy:
</t>
        </r>
        <r>
          <rPr>
            <b/>
            <i/>
            <sz val="9"/>
            <color indexed="81"/>
            <rFont val="Arial"/>
            <family val="2"/>
            <charset val="238"/>
          </rPr>
          <t>838</t>
        </r>
        <r>
          <rPr>
            <i/>
            <sz val="9"/>
            <color indexed="81"/>
            <rFont val="Arial"/>
            <family val="2"/>
            <charset val="238"/>
          </rPr>
          <t xml:space="preserve"> Práce stavební při budování technologických zařizení
</t>
        </r>
        <r>
          <rPr>
            <b/>
            <i/>
            <sz val="9"/>
            <color indexed="81"/>
            <rFont val="Arial"/>
            <family val="2"/>
            <charset val="238"/>
          </rPr>
          <t>839</t>
        </r>
        <r>
          <rPr>
            <i/>
            <sz val="9"/>
            <color indexed="81"/>
            <rFont val="Arial"/>
            <family val="2"/>
            <charset val="238"/>
          </rPr>
          <t xml:space="preserve"> Práce výrobní povahy ve stavebnictví</t>
        </r>
      </text>
    </comment>
    <comment ref="L4" authorId="0" shapeId="0" xr:uid="{00000000-0006-0000-0000-000007000000}">
      <text>
        <r>
          <rPr>
            <b/>
            <u/>
            <sz val="10"/>
            <color indexed="81"/>
            <rFont val="Arial"/>
            <family val="2"/>
            <charset val="238"/>
          </rPr>
          <t>povinné:</t>
        </r>
        <r>
          <rPr>
            <b/>
            <sz val="9"/>
            <color indexed="81"/>
            <rFont val="Arial"/>
            <family val="2"/>
            <charset val="238"/>
          </rPr>
          <t xml:space="preserve">
</t>
        </r>
        <r>
          <rPr>
            <b/>
            <i/>
            <sz val="9"/>
            <color indexed="81"/>
            <rFont val="Arial"/>
            <family val="2"/>
            <charset val="238"/>
          </rPr>
          <t>4. místo skupina</t>
        </r>
        <r>
          <rPr>
            <b/>
            <sz val="9"/>
            <color indexed="81"/>
            <rFont val="Arial"/>
            <family val="2"/>
            <charset val="238"/>
          </rPr>
          <t xml:space="preserve">
</t>
        </r>
        <r>
          <rPr>
            <b/>
            <u/>
            <sz val="10"/>
            <color indexed="81"/>
            <rFont val="Arial"/>
            <family val="2"/>
            <charset val="238"/>
          </rPr>
          <t>volitelné v případě, že lze zařadit:</t>
        </r>
        <r>
          <rPr>
            <b/>
            <sz val="9"/>
            <color indexed="81"/>
            <rFont val="Arial"/>
            <family val="2"/>
            <charset val="238"/>
          </rPr>
          <t xml:space="preserve">
</t>
        </r>
        <r>
          <rPr>
            <i/>
            <sz val="9"/>
            <color indexed="81"/>
            <rFont val="Arial"/>
            <family val="2"/>
            <charset val="238"/>
          </rPr>
          <t>5. místo podskupina
6. místo konstrukčně materiálová charakteristika
7. místo druh stavební akce</t>
        </r>
      </text>
    </comment>
    <comment ref="E5" authorId="0" shapeId="0" xr:uid="{00000000-0006-0000-0000-000008000000}">
      <text>
        <r>
          <rPr>
            <b/>
            <u/>
            <sz val="10"/>
            <color indexed="81"/>
            <rFont val="Calibri"/>
            <family val="2"/>
            <charset val="238"/>
            <scheme val="minor"/>
          </rPr>
          <t>Vybrat stádium dle seznamu:</t>
        </r>
        <r>
          <rPr>
            <sz val="9"/>
            <color indexed="81"/>
            <rFont val="Calibri"/>
            <family val="2"/>
            <charset val="238"/>
            <scheme val="minor"/>
          </rPr>
          <t xml:space="preserve">
</t>
        </r>
        <r>
          <rPr>
            <i/>
            <sz val="9"/>
            <color indexed="81"/>
            <rFont val="Calibri"/>
            <family val="2"/>
            <charset val="238"/>
            <scheme val="minor"/>
          </rPr>
          <t xml:space="preserve">Nejčastěji se zpracovává rozpočet ve </t>
        </r>
        <r>
          <rPr>
            <b/>
            <i/>
            <sz val="9"/>
            <color indexed="81"/>
            <rFont val="Calibri"/>
            <family val="2"/>
            <charset val="238"/>
            <scheme val="minor"/>
          </rPr>
          <t>Stádiu 3</t>
        </r>
        <r>
          <rPr>
            <i/>
            <sz val="9"/>
            <color indexed="81"/>
            <rFont val="Calibri"/>
            <family val="2"/>
            <charset val="238"/>
            <scheme val="minor"/>
          </rPr>
          <t xml:space="preserve"> jako rozpočet jednotlivých SO a PS v rozsahu oceněných soupisů prací dle požadavků vyhlášky č. 169/2016 Sb. 
</t>
        </r>
        <r>
          <rPr>
            <sz val="9"/>
            <color indexed="81"/>
            <rFont val="Calibri"/>
            <family val="2"/>
            <charset val="238"/>
            <scheme val="minor"/>
          </rPr>
          <t xml:space="preserve">V případě, </t>
        </r>
        <r>
          <rPr>
            <i/>
            <sz val="9"/>
            <color indexed="81"/>
            <rFont val="Calibri"/>
            <family val="2"/>
            <charset val="238"/>
            <scheme val="minor"/>
          </rPr>
          <t xml:space="preserve">že je podkladem pro výběr zhotovitele na realizaci díla dokumentace ve </t>
        </r>
        <r>
          <rPr>
            <b/>
            <i/>
            <sz val="9"/>
            <color indexed="81"/>
            <rFont val="Calibri"/>
            <family val="2"/>
            <charset val="238"/>
            <scheme val="minor"/>
          </rPr>
          <t>Stádiu 2</t>
        </r>
        <r>
          <rPr>
            <i/>
            <sz val="9"/>
            <color indexed="81"/>
            <rFont val="Calibri"/>
            <family val="2"/>
            <charset val="238"/>
            <scheme val="minor"/>
          </rPr>
          <t xml:space="preserve"> - DUR (tj. v případě staveb kdy projektovou dokumentaci ve stádiu 3 zpracovává zhotovitel stavby), jsou rozpočty jednotlivých SO a PS zpracované ve </t>
        </r>
        <r>
          <rPr>
            <i/>
            <u/>
            <sz val="9"/>
            <color indexed="81"/>
            <rFont val="Calibri"/>
            <family val="2"/>
            <charset val="238"/>
            <scheme val="minor"/>
          </rPr>
          <t>Formulářích SOPS stádia 3</t>
        </r>
        <r>
          <rPr>
            <i/>
            <sz val="9"/>
            <color indexed="81"/>
            <rFont val="Calibri"/>
            <family val="2"/>
            <charset val="238"/>
            <scheme val="minor"/>
          </rPr>
          <t xml:space="preserve"> jako podklad pro sestavení souhrnného rozpočtu a určení předpokládané hodnoty zakázky pro další stádia.  V Řádku se uveden, že se jedná o </t>
        </r>
        <r>
          <rPr>
            <b/>
            <i/>
            <sz val="9"/>
            <color indexed="81"/>
            <rFont val="Calibri"/>
            <family val="2"/>
            <charset val="238"/>
            <scheme val="minor"/>
          </rPr>
          <t>Stádium 2</t>
        </r>
        <r>
          <rPr>
            <i/>
            <sz val="9"/>
            <color indexed="81"/>
            <rFont val="Calibri"/>
            <family val="2"/>
            <charset val="238"/>
            <scheme val="minor"/>
          </rPr>
          <t>.</t>
        </r>
        <r>
          <rPr>
            <sz val="9"/>
            <color indexed="81"/>
            <rFont val="Calibri"/>
            <family val="2"/>
            <charset val="238"/>
            <scheme val="minor"/>
          </rPr>
          <t xml:space="preserve">
</t>
        </r>
      </text>
    </comment>
    <comment ref="F6" authorId="0" shapeId="0" xr:uid="{00000000-0006-0000-0000-000009000000}">
      <text>
        <r>
          <rPr>
            <b/>
            <u/>
            <sz val="10"/>
            <color indexed="81"/>
            <rFont val="Calibri"/>
            <family val="2"/>
            <charset val="238"/>
            <scheme val="minor"/>
          </rPr>
          <t>Jiný vlastník SO/PS než SŽDC</t>
        </r>
        <r>
          <rPr>
            <sz val="9"/>
            <color indexed="81"/>
            <rFont val="Calibri"/>
            <family val="2"/>
            <charset val="238"/>
            <scheme val="minor"/>
          </rPr>
          <t xml:space="preserve">
</t>
        </r>
        <r>
          <rPr>
            <i/>
            <sz val="9"/>
            <color indexed="81"/>
            <rFont val="Calibri"/>
            <family val="2"/>
            <charset val="238"/>
            <scheme val="minor"/>
          </rPr>
          <t xml:space="preserve">v přípdě jiného vlastníka SO/PS než SŽDC, tj. v případě, že je uvedeno </t>
        </r>
        <r>
          <rPr>
            <b/>
            <i/>
            <sz val="9"/>
            <color indexed="81"/>
            <rFont val="Calibri"/>
            <family val="2"/>
            <charset val="238"/>
            <scheme val="minor"/>
          </rPr>
          <t>"Ostatní"</t>
        </r>
        <r>
          <rPr>
            <i/>
            <sz val="9"/>
            <color indexed="81"/>
            <rFont val="Calibri"/>
            <family val="2"/>
            <charset val="238"/>
            <scheme val="minor"/>
          </rPr>
          <t xml:space="preserve"> v položce "Majetek" bude doplněn  vlastník daného SO/PS (např. ČD a.s., PRE as.s, Veolie atd). 
</t>
        </r>
      </text>
    </comment>
    <comment ref="C10" authorId="0" shapeId="0" xr:uid="{00000000-0006-0000-0000-00000A000000}">
      <text>
        <r>
          <rPr>
            <b/>
            <i/>
            <sz val="10"/>
            <color indexed="81"/>
            <rFont val="Arial"/>
            <family val="2"/>
            <charset val="238"/>
          </rPr>
          <t xml:space="preserve">Třídící kód položky dle použité cenové soustavy. </t>
        </r>
        <r>
          <rPr>
            <i/>
            <sz val="10"/>
            <color indexed="81"/>
            <rFont val="Arial"/>
            <family val="2"/>
            <charset val="238"/>
          </rPr>
          <t xml:space="preserve">
V případě, že pro činnosti nejsou v použité cenové soustavě odpovídající položky, budou pro dané činnosti vytvořené nové samostatné položky (R-položky) s označením na první pozici R a číselným pořadím položky. (např. R123) detailně viz Směrnice SŽDC č. 20 kap. 3.4.4.</t>
        </r>
        <r>
          <rPr>
            <sz val="9"/>
            <color indexed="81"/>
            <rFont val="Arial"/>
            <family val="2"/>
            <charset val="238"/>
          </rPr>
          <t xml:space="preserve">
</t>
        </r>
      </text>
    </comment>
    <comment ref="D10" authorId="0" shapeId="0" xr:uid="{00000000-0006-0000-0000-00000B000000}">
      <text>
        <r>
          <rPr>
            <b/>
            <i/>
            <sz val="10"/>
            <color indexed="81"/>
            <rFont val="Arial"/>
            <family val="2"/>
            <charset val="238"/>
          </rPr>
          <t xml:space="preserve">Číselné označení varianty položky v jednom Díle.
</t>
        </r>
        <r>
          <rPr>
            <i/>
            <sz val="10"/>
            <color indexed="81"/>
            <rFont val="Arial"/>
            <family val="2"/>
            <charset val="238"/>
          </rPr>
          <t xml:space="preserve">Vyplní se v případě, že  </t>
        </r>
        <r>
          <rPr>
            <i/>
            <u/>
            <sz val="10"/>
            <color indexed="81"/>
            <rFont val="Arial"/>
            <family val="2"/>
            <charset val="238"/>
          </rPr>
          <t xml:space="preserve">v jednom </t>
        </r>
        <r>
          <rPr>
            <b/>
            <i/>
            <u/>
            <sz val="10"/>
            <color indexed="81"/>
            <rFont val="Arial"/>
            <family val="2"/>
            <charset val="238"/>
          </rPr>
          <t xml:space="preserve">Díle </t>
        </r>
        <r>
          <rPr>
            <i/>
            <u/>
            <sz val="10"/>
            <color indexed="81"/>
            <rFont val="Arial"/>
            <family val="2"/>
            <charset val="238"/>
          </rPr>
          <t>je použitá položka</t>
        </r>
        <r>
          <rPr>
            <i/>
            <sz val="10"/>
            <color indexed="81"/>
            <rFont val="Arial"/>
            <family val="2"/>
            <charset val="238"/>
          </rPr>
          <t xml:space="preserve"> se shodným třídícím kódem </t>
        </r>
        <r>
          <rPr>
            <i/>
            <u/>
            <sz val="10"/>
            <color indexed="81"/>
            <rFont val="Arial"/>
            <family val="2"/>
            <charset val="238"/>
          </rPr>
          <t>víc než jednou</t>
        </r>
        <r>
          <rPr>
            <i/>
            <sz val="10"/>
            <color indexed="81"/>
            <rFont val="Arial"/>
            <family val="2"/>
            <charset val="238"/>
          </rPr>
          <t xml:space="preserve">. Když je jeden druh činnosti se shpdným třídícím kódem zařazen v jednom Díle víckrát bude pro účely následného zprcování  očíslován počet použití dané položky v </t>
        </r>
        <r>
          <rPr>
            <b/>
            <i/>
            <sz val="10"/>
            <color indexed="81"/>
            <rFont val="Arial"/>
            <family val="2"/>
            <charset val="238"/>
          </rPr>
          <t>Díle</t>
        </r>
        <r>
          <rPr>
            <i/>
            <sz val="10"/>
            <color indexed="81"/>
            <rFont val="Arial"/>
            <family val="2"/>
            <charset val="238"/>
          </rPr>
          <t xml:space="preserve"> vzestupnou číselnou řadou (1, 2 ,3...).</t>
        </r>
      </text>
    </comment>
    <comment ref="E10" authorId="0" shapeId="0" xr:uid="{00000000-0006-0000-0000-00000C000000}">
      <text>
        <r>
          <rPr>
            <b/>
            <i/>
            <sz val="10"/>
            <color indexed="81"/>
            <rFont val="Arial"/>
            <family val="2"/>
            <charset val="238"/>
          </rPr>
          <t xml:space="preserve">Prioritně bude použita cenová soustava OTSKP.
</t>
        </r>
        <r>
          <rPr>
            <i/>
            <sz val="10"/>
            <color indexed="81"/>
            <rFont val="Arial"/>
            <family val="2"/>
            <charset val="238"/>
          </rPr>
          <t xml:space="preserve">v případě, že není v dané cenové soustavě položka zohledňující danou činnost, je možné použít jinou volně dostupnou cenovou soustavu, ke které je zajištěný neomezený dálkový přístup, za podmínek dodržení požadavků vyhlášky č.169/2016 Sb.
V případě individuální položky neuvedené v dané senové soustavě bude uvedeno </t>
        </r>
        <r>
          <rPr>
            <b/>
            <i/>
            <sz val="10"/>
            <color indexed="81"/>
            <rFont val="Arial"/>
            <family val="2"/>
            <charset val="238"/>
          </rPr>
          <t xml:space="preserve">R-položka.
</t>
        </r>
        <r>
          <rPr>
            <i/>
            <sz val="10"/>
            <color indexed="81"/>
            <rFont val="Arial"/>
            <family val="2"/>
            <charset val="238"/>
          </rPr>
          <t>detailně viz Směrnice SŽDC č. 20 kap. 3.4.3 a 3.4.4</t>
        </r>
        <r>
          <rPr>
            <sz val="9"/>
            <color indexed="81"/>
            <rFont val="Arial"/>
            <family val="2"/>
            <charset val="238"/>
          </rPr>
          <t xml:space="preserve">
</t>
        </r>
        <r>
          <rPr>
            <sz val="9"/>
            <color indexed="81"/>
            <rFont val="Tahoma"/>
            <family val="2"/>
            <charset val="238"/>
          </rPr>
          <t xml:space="preserve">
</t>
        </r>
      </text>
    </comment>
    <comment ref="H10" authorId="0" shapeId="0" xr:uid="{00000000-0006-0000-0000-00000D000000}">
      <text>
        <r>
          <rPr>
            <b/>
            <sz val="9"/>
            <color indexed="81"/>
            <rFont val="Arial"/>
            <family val="2"/>
            <charset val="238"/>
          </rPr>
          <t>Množství</t>
        </r>
        <r>
          <rPr>
            <sz val="9"/>
            <color indexed="81"/>
            <rFont val="Arial"/>
            <family val="2"/>
            <charset val="238"/>
          </rPr>
          <t xml:space="preserve"> v položce bude zaokrouhledno na </t>
        </r>
        <r>
          <rPr>
            <b/>
            <sz val="9"/>
            <color indexed="81"/>
            <rFont val="Arial"/>
            <family val="2"/>
            <charset val="238"/>
          </rPr>
          <t>3 desetinná místa</t>
        </r>
        <r>
          <rPr>
            <sz val="9"/>
            <color indexed="81"/>
            <rFont val="Arial"/>
            <family val="2"/>
            <charset val="238"/>
          </rPr>
          <t>.</t>
        </r>
        <r>
          <rPr>
            <sz val="9"/>
            <color indexed="81"/>
            <rFont val="Tahoma"/>
            <family val="2"/>
            <charset val="238"/>
          </rPr>
          <t xml:space="preserve">
</t>
        </r>
      </text>
    </comment>
    <comment ref="K12" authorId="0" shapeId="0" xr:uid="{00000000-0006-0000-0000-00000E000000}">
      <text>
        <r>
          <rPr>
            <b/>
            <sz val="9"/>
            <color indexed="81"/>
            <rFont val="Arial"/>
            <family val="2"/>
            <charset val="238"/>
          </rPr>
          <t>Jednotková cena</t>
        </r>
        <r>
          <rPr>
            <sz val="9"/>
            <color indexed="81"/>
            <rFont val="Arial"/>
            <family val="2"/>
            <charset val="238"/>
          </rPr>
          <t xml:space="preserve"> bude zaokrouhledná na </t>
        </r>
        <r>
          <rPr>
            <b/>
            <sz val="9"/>
            <color indexed="81"/>
            <rFont val="Arial"/>
            <family val="2"/>
            <charset val="238"/>
          </rPr>
          <t>2 desetinná místa</t>
        </r>
        <r>
          <rPr>
            <sz val="9"/>
            <color indexed="81"/>
            <rFont val="Arial"/>
            <family val="2"/>
            <charset val="238"/>
          </rPr>
          <t>.</t>
        </r>
        <r>
          <rPr>
            <b/>
            <sz val="9"/>
            <color indexed="81"/>
            <rFont val="Arial"/>
            <family val="2"/>
            <charset val="238"/>
          </rPr>
          <t xml:space="preserve">
</t>
        </r>
        <r>
          <rPr>
            <sz val="9"/>
            <color indexed="81"/>
            <rFont val="Tahoma"/>
            <family val="2"/>
            <charset val="238"/>
          </rPr>
          <t xml:space="preserve">
</t>
        </r>
      </text>
    </comment>
    <comment ref="F336" authorId="0" shapeId="0" xr:uid="{00000000-0006-0000-0000-00000F000000}">
      <text>
        <r>
          <rPr>
            <i/>
            <sz val="10"/>
            <color indexed="81"/>
            <rFont val="Arial"/>
            <family val="2"/>
            <charset val="238"/>
          </rPr>
          <t>Doplnění názvu položky upřesňující popis dané položky</t>
        </r>
        <r>
          <rPr>
            <b/>
            <i/>
            <sz val="10"/>
            <color indexed="81"/>
            <rFont val="Arial"/>
            <family val="2"/>
            <charset val="238"/>
          </rPr>
          <t>.
V případě, že název položky odpovídá popisu položky, pole zůstane bez vyplnění.</t>
        </r>
        <r>
          <rPr>
            <sz val="9"/>
            <color indexed="81"/>
            <rFont val="Tahoma"/>
            <family val="2"/>
            <charset val="238"/>
          </rPr>
          <t xml:space="preserve">
</t>
        </r>
      </text>
    </comment>
    <comment ref="F338" authorId="0" shapeId="0" xr:uid="{00000000-0006-0000-0000-000010000000}">
      <text>
        <r>
          <rPr>
            <i/>
            <sz val="10"/>
            <color indexed="81"/>
            <rFont val="Arial"/>
            <family val="2"/>
            <charset val="238"/>
          </rPr>
          <t>Způsob stanovení množství položky, nebo odkaz na příslušnou přílohu dokumentace.</t>
        </r>
        <r>
          <rPr>
            <sz val="9"/>
            <color indexed="81"/>
            <rFont val="Tahoma"/>
            <family val="2"/>
            <charset val="238"/>
          </rPr>
          <t xml:space="preserve">
</t>
        </r>
      </text>
    </comment>
  </commentList>
</comments>
</file>

<file path=xl/sharedStrings.xml><?xml version="1.0" encoding="utf-8"?>
<sst xmlns="http://schemas.openxmlformats.org/spreadsheetml/2006/main" count="1161" uniqueCount="344">
  <si>
    <t>Kód položky</t>
  </si>
  <si>
    <t>Varianta</t>
  </si>
  <si>
    <t>MJ</t>
  </si>
  <si>
    <t>Množství</t>
  </si>
  <si>
    <t>Cena</t>
  </si>
  <si>
    <t>Celkem</t>
  </si>
  <si>
    <t>PP</t>
  </si>
  <si>
    <t>P</t>
  </si>
  <si>
    <t>VV</t>
  </si>
  <si>
    <t>TS</t>
  </si>
  <si>
    <t>Zemní práce</t>
  </si>
  <si>
    <t>Stavba:</t>
  </si>
  <si>
    <t>Poř. číslo</t>
  </si>
  <si>
    <t>Cenová soustava</t>
  </si>
  <si>
    <t>Jednotková hmotnost</t>
  </si>
  <si>
    <t>Celková hmotnost</t>
  </si>
  <si>
    <t>Jednotková</t>
  </si>
  <si>
    <t>Datum zpracování:</t>
  </si>
  <si>
    <t>Zpracovatel:</t>
  </si>
  <si>
    <t>Majetek:</t>
  </si>
  <si>
    <t>Kategorie monitoringu:</t>
  </si>
  <si>
    <t>Díl:</t>
  </si>
  <si>
    <t>Saoučet za díl:</t>
  </si>
  <si>
    <t>ISPROFIN:</t>
  </si>
  <si>
    <t>Označení (S-kód):</t>
  </si>
  <si>
    <t>Zahájení realizace SO/PS:</t>
  </si>
  <si>
    <t>Ukončení realizace SO/PS.</t>
  </si>
  <si>
    <t>Cenová úroveň:</t>
  </si>
  <si>
    <t>CELKEM:</t>
  </si>
  <si>
    <t>Stupeň dokumentace:</t>
  </si>
  <si>
    <t>Klasifikace SO/PS:</t>
  </si>
  <si>
    <t>Název položky/dílu</t>
  </si>
  <si>
    <t>Název dílu</t>
  </si>
  <si>
    <t>D</t>
  </si>
  <si>
    <t>SO/PS:</t>
  </si>
  <si>
    <t>Železniční svršek</t>
  </si>
  <si>
    <t>Železniční spodek</t>
  </si>
  <si>
    <t>Nástupiště</t>
  </si>
  <si>
    <t>Železniční přejezdy</t>
  </si>
  <si>
    <t>E.1.1.1</t>
  </si>
  <si>
    <t>E.1.1.2</t>
  </si>
  <si>
    <t>E.1.2</t>
  </si>
  <si>
    <t>E.1.3</t>
  </si>
  <si>
    <t>E.1.4</t>
  </si>
  <si>
    <t>Mosty, propustky, zdi</t>
  </si>
  <si>
    <t>E.1.5</t>
  </si>
  <si>
    <t>Ostatní inženýrské objekty</t>
  </si>
  <si>
    <t>E.1.6</t>
  </si>
  <si>
    <t>Potrubní vedení</t>
  </si>
  <si>
    <t>E.1.7</t>
  </si>
  <si>
    <t>Železniční tunely</t>
  </si>
  <si>
    <t>E.1.8</t>
  </si>
  <si>
    <t>Pozemní komunikace</t>
  </si>
  <si>
    <t>E.1.9</t>
  </si>
  <si>
    <t>Kabelovody, kolektory</t>
  </si>
  <si>
    <t>E.1.10</t>
  </si>
  <si>
    <t>Protihlukové objekty</t>
  </si>
  <si>
    <t>E.2</t>
  </si>
  <si>
    <t>Pozemní stavební objekty</t>
  </si>
  <si>
    <t>E.3.1</t>
  </si>
  <si>
    <t>Trakční vedení</t>
  </si>
  <si>
    <t>E.3.2</t>
  </si>
  <si>
    <t>Napájecí stanice (měnírna, trakční transformovna) – stavební část</t>
  </si>
  <si>
    <t>E.3.3</t>
  </si>
  <si>
    <t>Spínací stanice – stavební část</t>
  </si>
  <si>
    <t>E.3.4</t>
  </si>
  <si>
    <t>Ohřev výměn (elektrický - EOV, plynový - POV)</t>
  </si>
  <si>
    <t>E.3.5</t>
  </si>
  <si>
    <t>Elektrické předtápěcí zařízení (EPZ)</t>
  </si>
  <si>
    <t>E.3.6</t>
  </si>
  <si>
    <t>Rozvodny vn, nn, osvětlení a dálkové ovládání odpojovačů</t>
  </si>
  <si>
    <t>E.3.7</t>
  </si>
  <si>
    <t>Ukolejnění kovových konstrukcí</t>
  </si>
  <si>
    <t>E.3.8</t>
  </si>
  <si>
    <t>Vnější uzemnění</t>
  </si>
  <si>
    <t>E.3.9</t>
  </si>
  <si>
    <t>Ostatní kabelizace</t>
  </si>
  <si>
    <t>D.1</t>
  </si>
  <si>
    <t>Železniční zabezpečovací zařízení</t>
  </si>
  <si>
    <t>D.2</t>
  </si>
  <si>
    <t>Železniční sdělovací zařízení</t>
  </si>
  <si>
    <t>D.3</t>
  </si>
  <si>
    <t>Silnoproudá technologie včetně DŘT</t>
  </si>
  <si>
    <t>D.4</t>
  </si>
  <si>
    <t>Ostatní technologická zařízení</t>
  </si>
  <si>
    <t>popis položky</t>
  </si>
  <si>
    <t>výkaz výměr</t>
  </si>
  <si>
    <t>SOUPIS PRACÍ / ROZPOČET</t>
  </si>
  <si>
    <t>W</t>
  </si>
  <si>
    <t>SOPS/PR/2018/06/01</t>
  </si>
  <si>
    <t>Přejezdová technologie</t>
  </si>
  <si>
    <t>Stádium 3</t>
  </si>
  <si>
    <t>SŽDC s.o.</t>
  </si>
  <si>
    <t>75B111</t>
  </si>
  <si>
    <t>VNITŘNÍ KABELOVÉ ROZVODY DO 20 KABELŮ - DODÁVKA</t>
  </si>
  <si>
    <t>Výkaz výměr</t>
  </si>
  <si>
    <t>Technická specifikace položky odpovídá příslušné cenové soustavě.</t>
  </si>
  <si>
    <t>VNITŘNÍ KABELOVÉ ROZVODY DO 20 KABELŮ - MONTÁŽ</t>
  </si>
  <si>
    <t>USMĚRŇOVAČ 24 V/50 A - DODÁVKA</t>
  </si>
  <si>
    <t>KUS</t>
  </si>
  <si>
    <t>USMĚRŇOVAČ - MONTÁŽ</t>
  </si>
  <si>
    <t>BATERIE - MONTÁŽ</t>
  </si>
  <si>
    <t>SKŘÍŇ LOGIKY RELÉOVÉHO PŘEJEZDOVÉHO ZABEZPEČOVACÍHO ZAŘÍZENÍ - DODÁVKA</t>
  </si>
  <si>
    <t>SKŘÍŇ LOGIKY RELÉOVÉHO PŘEJEZDOVÉHO ZABEZPEČOVACÍHO ZAŘÍZENÍ - MONTÁŽ</t>
  </si>
  <si>
    <t>R-položky</t>
  </si>
  <si>
    <t>Popis</t>
  </si>
  <si>
    <t>VÝSTRAŽNÍK SE ZÁVOROU, 1 SKŘÍŇ - DODÁVKA</t>
  </si>
  <si>
    <t>VÝSTRAŽNÍK SE ZÁVOROU, 1 SKŘÍŇ - MONTÁŽ</t>
  </si>
  <si>
    <t>DOZOR PRACOVNÍKŮ PROVOZOVATELE PŘI PRÁCI NA ŽIVÉM ZAŘÍZENÍ</t>
  </si>
  <si>
    <t>PŘÍPRAVA A CELKOVÉ ZKOUŠKY PŘEJEZDOVÉHO ZABEZPEČOVACÍHO ZAŘÍZENÍ PRO JEDNU KOLEJ</t>
  </si>
  <si>
    <t>CELKOVÁ PROHLÍDKA ZAŘÍZENÍ A VYHOTOVENÍ REVIZNÍ ZPRÁVY</t>
  </si>
  <si>
    <t>REGULACE A ZKOUŠENÍ ZABEZPEČOVACÍHO ZAŘÍZENÍ</t>
  </si>
  <si>
    <t>PROTOKOL UTZ</t>
  </si>
  <si>
    <t>75E117</t>
  </si>
  <si>
    <t>Součet</t>
  </si>
  <si>
    <t>za  Díl</t>
  </si>
  <si>
    <t>KABEL METALICKÝ DVOUPLÁŠŤOVÝ DO 12 PÁRŮ - DODÁVKA</t>
  </si>
  <si>
    <t>UKONČENÍ DVOU AŽ PĚTIŽÍLOVÉHO KABELU V ROZVADĚČI NEBO NA PŘÍSTROJI OD 4 DO 16 MM2</t>
  </si>
  <si>
    <t>ZÁSYP JAM A RÝH ZEMINOU SE ZHUTNĚNÍM</t>
  </si>
  <si>
    <t>ZAKRYTÍ KABELŮ VÝSTRAŽNOU FÓLIÍ ŠÍŘKY PŘES 20 DO 40 CM</t>
  </si>
  <si>
    <t>M3</t>
  </si>
  <si>
    <t>KPL</t>
  </si>
  <si>
    <t>75E1B7</t>
  </si>
  <si>
    <t>HOD</t>
  </si>
  <si>
    <t>75B6T7</t>
  </si>
  <si>
    <t>75B6G7</t>
  </si>
  <si>
    <t>75B6A1</t>
  </si>
  <si>
    <t>75B117</t>
  </si>
  <si>
    <t>M</t>
  </si>
  <si>
    <t>ZATAŽENÍ A SPOJKOVÁNÍ KABELŮ DO 12 PÁRŮ - MONTÁŽ</t>
  </si>
  <si>
    <t>VYHLEDÁVACÍ MARKER ZEMNÍ S MOŽNOSTÍ ZÁPISU</t>
  </si>
  <si>
    <t>Vytyčení trasy kabelového vedení ve volném terénu</t>
  </si>
  <si>
    <t>KM</t>
  </si>
  <si>
    <t>Položka zahrnuje: Pochůzka projektovanou trasou kabelového vedení, vyznačení trasy kabelu číslovanými kolíky nebo psanými značkami včetně zhotovení a číslování kolíků. Stanovení a označení míst pro kabelové prostupy a podchodové štoly a vyznačení překážek. Dále obsahuje cenu za pom. mechanismy včetně všech ostatních vedlejších nákladů.</t>
  </si>
  <si>
    <t>KŘIŽOVATKA KABELOVÝCH VEDENÍ SE STÁVAJÍCÍ INŽENÝRSKOU SÍTÍ (KABELEM, POTRUBÍM APOD.)</t>
  </si>
  <si>
    <t>POMOC PRÁCE ZŘÍZ NEBO ZAJIŠŤ OCHRANU INŽENÝRSKÝCH SÍTÍ</t>
  </si>
  <si>
    <t>Zahrnuje veškeré náklady spojené s objednatelem požadovanými pracemi</t>
  </si>
  <si>
    <t>PROTLAČOVÁNÍ POTRUBÍ Z PLAST HMOT DN DO 200MM</t>
  </si>
  <si>
    <t>ÚPRAVA POVRCHŮ SROVNÁNÍM ÚZEMÍ</t>
  </si>
  <si>
    <t>Kabelizace</t>
  </si>
  <si>
    <t xml:space="preserve">Zemní práce </t>
  </si>
  <si>
    <t>R4</t>
  </si>
  <si>
    <t>R5</t>
  </si>
  <si>
    <t>R6</t>
  </si>
  <si>
    <t>R10</t>
  </si>
  <si>
    <t>R11</t>
  </si>
  <si>
    <t>OSTATNÍ POŽADAVKY - ZEMĚMĚŘIČSKÁ MĚŘENÍ</t>
  </si>
  <si>
    <t>Zahrnuje veškeré náklady spojené s požadovanými pracemi ( dle názvu položky)</t>
  </si>
  <si>
    <t>Realizační dokumentace</t>
  </si>
  <si>
    <t>Položka zahrnuje vypracování realizační dokumentace předmětného PS - komplet.</t>
  </si>
  <si>
    <t>75IECX</t>
  </si>
  <si>
    <t>VENKOVNÍ TELEFONNÍ OBJEKT - MONTÁŽ</t>
  </si>
  <si>
    <t>Skříňka místního ovládání - dodávka</t>
  </si>
  <si>
    <t>Dodání skříňky místního ovládání včetně  potřebného pomocného materiálu a jeho dopravy na místo montáže. Položka se měří v kusech (ks).Položka obsahuje všechny náklady na dodání zařízení včetně pomocného materiálu a na dopravu na místo montáže.</t>
  </si>
  <si>
    <t xml:space="preserve">Skříňka místního ovládání - montáž </t>
  </si>
  <si>
    <t>Montáž skříňky místního ovládání, zapojení dvou kabelových forem(včetně měření a zapojení po měření),  přezkoušení. Položka se měří v kusech (ks).Položka obsahuje všechny náklady na montáž skříňky místního ovládání se všemi pomocnými a doplňujícími pracemi a součástmi, případné použití mechanizmů, včetně dopravy ze skladu k místu montáže, náklady na mzdy.</t>
  </si>
  <si>
    <t>DLAŽBY Z BETONOVÝCH DLAŽDIC NA MC</t>
  </si>
  <si>
    <t>75IG6X</t>
  </si>
  <si>
    <t>VEDENÍ UZEMŇOVACÍ V ZEMI Z FEZN DRÁTU DO 120 MM2  - MONTÁŽ</t>
  </si>
  <si>
    <t>75IG11</t>
  </si>
  <si>
    <t>75IG1X</t>
  </si>
  <si>
    <t>TYČ UZEMŇOVACÍ - MONTÁŽ</t>
  </si>
  <si>
    <t>R12</t>
  </si>
  <si>
    <t>PS 01-01-31</t>
  </si>
  <si>
    <t>SNÍMAČ POČÍTAČE NÁPRAV - DODÁVKA</t>
  </si>
  <si>
    <t>SNÍMAČ POČÍTAČE NÁPRAV - MONTÁŽ</t>
  </si>
  <si>
    <t>DODÁVKA PŘEPĚŤOVÉ OCHRANY PRO SNÍMACÍ BOD POČÍTAČE NÁPRAV</t>
  </si>
  <si>
    <t>Dodávka přepěťové ochrany včetně potřebného pomocného materiálu a  dopravy do staveništního skladu.Přepěťová ochrana se měří v kusech (ks).Položka obsahuje všechny náklady na dodávku přepěťové ochrany  včetně dopravy ze skladu k místu montáže.</t>
  </si>
  <si>
    <t xml:space="preserve">Počítač náprav (vnitřní část pro jeden úsek) - dodávka </t>
  </si>
  <si>
    <t>Dodávka vnitřní výstroje počítače náprav podle typu určeného položkou,  potřebného pomocného materiálu a  dopravy do staveništního skladu.Zařízení  se měří v kusech (ks).Položka obsahuje všechny náklady na dodávku zařízení na místo určení   a pomocného materiálu, náklady na dopravu do staveništního skladu.</t>
  </si>
  <si>
    <t>Počítač náprav (vnitřní část pro jeden úsek) - montáž</t>
  </si>
  <si>
    <t>Upevnění zařízení na místo určení, připojení pospojování , zapojení.Montáže vnitřního zařízení se měří  v kusech (ks).Položka obsahuje všechny náklady na montáž  vnitřního zařízení  se všemi pomocnými a doplňujícími pracemi a součástmi, případné použití mechanizmů, včetně dopravy ze skladu k místu montáže, náklady na mzdy.</t>
  </si>
  <si>
    <t xml:space="preserve">popis položky </t>
  </si>
  <si>
    <t xml:space="preserve">výkaz výměr   </t>
  </si>
  <si>
    <t>Elektronické záznamové zařízení - dodávka</t>
  </si>
  <si>
    <t>Dodávka zařízení  podle jeho typu a potřebného pomocného materiálu a  dopravy do staveništního skladu. Zařízení  se měří v kusech (ks).Položka obsahuje všechny náklady na dodávku zařízení  včetně pomocného materiálu, náklady na dopravu do místa určení.</t>
  </si>
  <si>
    <t>Elektronické záznamové zařízení - montáž</t>
  </si>
  <si>
    <t>Položka zahrnuje veškéré práce spojené s montáží zařízení určeného položkou. Montáž zařízení se měří  v kusech (ks).Položka obsahuje všechny náklady na montáž zařízení  se všemi pomocnými a doplňujícími pracemi a součástmi.</t>
  </si>
  <si>
    <t>R3</t>
  </si>
  <si>
    <t xml:space="preserve">75D111  </t>
  </si>
  <si>
    <t xml:space="preserve">75D161  </t>
  </si>
  <si>
    <t>RELÉOVÝ DOMEK (DO 18 M2) PREFABRIKOVANÝ, IZOLOVANÝ, S KLIMATIZACÍ A VNITŘNÍ KABELIZACÍ - DODÁVKA</t>
  </si>
  <si>
    <t xml:space="preserve">75D167  </t>
  </si>
  <si>
    <t>RELÉOVÝ DOMEK (DO 18 M2) PREFABRIKOVANÝ - MONTÁŽ</t>
  </si>
  <si>
    <t>PRACOVNÍ PLOŠINA K VÝSTRAŽNÍKU, KABELOVÉ SKŘÍNI - MONTÁŽ</t>
  </si>
  <si>
    <t>PŘEPĚŤOVÁ OCHRANA PRO PRVEK V KOLEJIŠTI - MONTÁŽ</t>
  </si>
  <si>
    <t>PRACOVNÍ PLOŠINA K VÝSTRAŽNÍKU, KABELOVÉ SKŘÍNI - DODÁVKA</t>
  </si>
  <si>
    <t xml:space="preserve">M2 </t>
  </si>
  <si>
    <t xml:space="preserve">75IEC1         </t>
  </si>
  <si>
    <t>VENKOVNÍ TELEFONNÍ OBJEKT NA SLOUPKU - DODÁVKA</t>
  </si>
  <si>
    <t xml:space="preserve">výkaz výměr </t>
  </si>
  <si>
    <t xml:space="preserve">Technická specifikace položky odpovídá příslušné cenové soustavě. </t>
  </si>
  <si>
    <r>
      <rPr>
        <sz val="8"/>
        <rFont val="Calibri"/>
        <family val="2"/>
      </rPr>
      <t>KUS</t>
    </r>
  </si>
  <si>
    <t>VÝSTRAŽNÍK SE ZÁVOROU, 2 SKŘÍNĚ - DODÁVKA</t>
  </si>
  <si>
    <t>VÝSTRAŽNÍK SE ZÁVOROU, 2 SKŘÍNĚ - MONTÁŽ</t>
  </si>
  <si>
    <t>p</t>
  </si>
  <si>
    <t>HLOUBENÍ JAM ZAPAŽ I NEPAŽ TŘ II</t>
  </si>
  <si>
    <t>HLOUBENÍ RÝH ŠÍŘ DO 2M PAŽ I NEPAŽ TŘ. II</t>
  </si>
  <si>
    <t>KABELOVÁ FORMA (UKONČENÍ KABELŮ) PRO KABELY ZABEZPEČOVACÍ DO 12 PÁRŮ</t>
  </si>
  <si>
    <t>R1</t>
  </si>
  <si>
    <t>R2</t>
  </si>
  <si>
    <t>R7</t>
  </si>
  <si>
    <t>Hloubení jam pro základy výstražníků a startovací jámy pro protlaky (2m3/1ks)</t>
  </si>
  <si>
    <t>R9</t>
  </si>
  <si>
    <t>Vytyčení trasy kabelového vedení, rýha pro uložení uzemnění, dokopání ke stávajícím PN</t>
  </si>
  <si>
    <t>výkaz výměr  4,5m x 5,6m</t>
  </si>
  <si>
    <t>Pro max. rozměr technologického domku 2,5x3,6m + 1m zpevněné plochy okolo domku</t>
  </si>
  <si>
    <t>75D117</t>
  </si>
  <si>
    <t>75D281</t>
  </si>
  <si>
    <t>74F323</t>
  </si>
  <si>
    <t>Úprava zobrazení na JOP a vazby se SSZ - KOMPLET (dodávka i montáž)</t>
  </si>
  <si>
    <t>Položka obsahuje veškeré činnosti spojené s úpravou adresného software (SZZ,DOZ), jeho nasazením/instalací včetně kompletního přezkoušení a projekční přípravy.</t>
  </si>
  <si>
    <t>75C918</t>
  </si>
  <si>
    <t>SNÍMAČ POČÍTAČE NÁPRAV - DEMONTÁŽ</t>
  </si>
  <si>
    <t>75A151</t>
  </si>
  <si>
    <t/>
  </si>
  <si>
    <t>KABEL METALICKÝ SE STÍNĚNÍM DO 12 PÁRŮ - DODÁVKA</t>
  </si>
  <si>
    <t>KMPÁR</t>
  </si>
  <si>
    <t>75A237</t>
  </si>
  <si>
    <t>ZATAŽENÍ A SPOJKOVÁNÍ KABELŮ SE STÍNĚNÍM DO 12 PÁRŮ - MONTÁŽ</t>
  </si>
  <si>
    <t>75A141</t>
  </si>
  <si>
    <t>KABEL METALICKÝ DVOUPLÁŠŤOVÝ PŘES 12 PÁRŮ - DODÁVKA</t>
  </si>
  <si>
    <t>75A227</t>
  </si>
  <si>
    <t>ZATAŽENÍ A SPOJKOVÁNÍ KABELŮ PŘES 12 PÁRŮ - MONTÁŽ</t>
  </si>
  <si>
    <t>75A247</t>
  </si>
  <si>
    <t>ZATAŽENÍ A SPOJKOVÁNÍ KABELŮ SE STÍNĚNÍM PŘES 12 PÁRŮ - MONTÁŽ</t>
  </si>
  <si>
    <t>75A161</t>
  </si>
  <si>
    <t>KABEL METALICKÝ SE STÍNĚNÍM PŘES 12 PÁRŮ - DODÁVKA</t>
  </si>
  <si>
    <t>75II2X</t>
  </si>
  <si>
    <t>SPOJKA PRO CELOPLASTOVÉ KABELY S PANCÍŘEM - MONTÁŽ</t>
  </si>
  <si>
    <t>KABELOVÁ CHRÁNIČKA ZEMNÍ DN DO 100 MM</t>
  </si>
  <si>
    <t>Výstavba PZS v km 69,464 (P4734) trati Mladá Boleslav - Stará Paka</t>
  </si>
  <si>
    <t>PZS v km 69,464 (P4734)</t>
  </si>
  <si>
    <t>S632300067</t>
  </si>
  <si>
    <t>75D221</t>
  </si>
  <si>
    <t>VÝSTRAŽNÍK BEZ ZÁVORY, 1 SKŘÍŇ - DODÁVKA</t>
  </si>
  <si>
    <t>1. Položka obsahuje:
 – dodávka výstražníku bez závory 1 skříň podle jeho typu a potřebného pomocného materiálu a dopravy do staveništního skladu
 – dodávku výstražníku bez závory 1 skříň včetně pomocného materiálu, dopravu do místa určení
2. Položka neobsahuje:
 X
3. Způsob měření:
Udává se počet kusů kompletní konstrukce nebo práce.</t>
  </si>
  <si>
    <t>75D227</t>
  </si>
  <si>
    <t>VÝSTRAŽNÍK BEZ ZÁVORY, 1 SKŘÍŇ - MONTÁŽ</t>
  </si>
  <si>
    <t>1. Položka obsahuje:
 – výkop jámy pro BETONOVÝ základ výstražníku
 – usazení betonového základu, montáž výstražníku bez závory 1 skříň, zapojení kabelových forem (včetně měření a zapojení po měření)
 – montáž výstražníku bez závory 1 skříň se všemi pomocnými a doplňujícími pracemi a součástmi, případné použití mechanizmů, včetně dopravy ze skladu k místu montáže
2. Položka neobsahuje:
 X
3. Způsob měření:
Udává se počet kusů kompletní konstrukce nebo práce.</t>
  </si>
  <si>
    <t>75I322</t>
  </si>
  <si>
    <t>KABEL ZEMNÍ DVOUPLÁŠŤOVÝ S PANCÍŘEM PRŮMĚRU ŽÍLY 0,8 MM DO 25XN</t>
  </si>
  <si>
    <t>KMČTYŘKA</t>
  </si>
  <si>
    <t>1. Položka obsahuje:
 – dodávku specifikované kabelizace včetně potřebného drobného montážního materiálu
 – dodávku souvisejícího příslušenství pro specifickou kabelizaci
 – náklady na dopravu a skladování
 – práce spojené s montáží specifikované kabelizace specifikovaným způsobem
 – veškeré potřebné mechanizmy, včetně obsluhy, náklady na mzdy a přibližné (průměrné) náklady na pořízení potřebných materiálů včetně všech ostatních vedlejších nákladů
2. Položka neobsahuje:
 X
3. Způsob měření:
 – Dodávka a montáž specifikované kabelizace se měří v délce udané v kmčtyřkách.</t>
  </si>
  <si>
    <t>75I32X</t>
  </si>
  <si>
    <t>KABEL ZEMNÍ DVOUPLÁŠŤOVÝ S PANCÍŘEM PRŮMĚRU ŽÍLY 0,8 MM - MONTÁŽ</t>
  </si>
  <si>
    <t>1. Položka obsahuje:
 – práce spojené s montáží specifikované kabelizace specifikovaným způsobem (uložení na konstrukci, uložení, zatažení)
 – veškeré potřebné mechanizmy, včetně obsluhy, náklady na mzdy a přibližné (průměrné) náklady na pořízení potřebných materiálů včetně všech ostatních vedlejších nákladů
2. Položka neobsahuje:
 X
3. Způsob měření:
 – Práce specifikovaného se měří v délce kabelizace udané v metrech.</t>
  </si>
  <si>
    <t>HDPE</t>
  </si>
  <si>
    <t>75I911</t>
  </si>
  <si>
    <t>OPTOTRUBKA HDPE PRŮMĚRU DO 40 MM</t>
  </si>
  <si>
    <t>1. Položka obsahuje:
 – dodávku specifikované kabelizace včetně potřebného drobného montážního materiálu
 – dodávku souvisejícího příslušenství pro specifickou kabelizaci
 – náklady na dopravu a skladování
 – práce spojené s montáží specifikované kabelizace specifikovaným způsobem
 – veškeré potřebné mechanizmy, včetně obsluhy, náklady na mzdy a přibližné (průměrné) náklady na pořízení potřebných materiálů včetně všech ostatních vedlejších nákladů
2. Položka neobsahuje:
 X
3. Způsob měření:
 – Dodávka a montáž specifikované kabelizace se měří v délce udané v metrech.</t>
  </si>
  <si>
    <t>75I91X</t>
  </si>
  <si>
    <t>OPTOTRUBKA HDPE - MONTÁŽ</t>
  </si>
  <si>
    <t>75I962</t>
  </si>
  <si>
    <t>OPTOTRUBKA - KALIBRACE</t>
  </si>
  <si>
    <t>1. Položka obsahuje:
 – práce spojené s měřením specifikované kabelizace specifikovaným způsobem včetně potřebného drobného montážního materiálu
 – vystavení měřících protokolů případně závěrečné zprávy
 – veškeré potřebné mechanizmy (měřicí přístroje a měřící příslušenství), včetně obsluhy, náklady na mzdy a přibližné (průměrné) náklady na pořízení potřebných materiálů včetně všech ostatních vedlejších nákladů
2. Položka neobsahuje:
 X
3. Způsob měření:
 – Práce specifikovaného se měří v délce kabelizace udané v metrech.</t>
  </si>
  <si>
    <t>75IA11</t>
  </si>
  <si>
    <t>OPTOTRUBKOVÁ SPOJKA  PRŮMĚRU DO 40 MM - DODÁVKA</t>
  </si>
  <si>
    <t>1. Položka obsahuje:
 – dodávku specifikovaného bloku/zařízení včetně potřebného drobného montážního materiálu
 – dodávku souvisejícího příslušenství pro specifikovaný blok/zařízení
 – náklady na dopravu a skladování
 – veškeré potřebné mechanizmy, včetně obsluhy, náklady na mzdy a přibližné (průměrné) náklady na pořízení potřebných materiálů včetně všech ostatních vedlejších nákladů
2. Položka neobsahuje:
 X
3. Způsob měření:
 – Udává se počet kusů kompletní konstrukce a práce.</t>
  </si>
  <si>
    <t>75I961</t>
  </si>
  <si>
    <t>OPTOTRUBKA - HERMETIZACE ÚSEKU DO 2000 M</t>
  </si>
  <si>
    <t>ÚSEK</t>
  </si>
  <si>
    <t>1. Položka obsahuje:
 – práce spojené s měřením specifikované kabelizace specifikovaným způsobem včetně potřebného drobného montážního materiálu
 – vystavení měřících protokolů případně závěrečné zprávy
 – veškeré potřebné mechanizmy (měřicí přístroje a měřící příslušenství), včetně obsluhy, náklady na mzdy a přibližné (průměrné) náklady na pořízení potřebných materiálů včetně všech ostatních vedlejších nákladů
2. Položka neobsahuje:
 X
3. Způsob měření:
 – Měřící práce se udávají počtem úseků.</t>
  </si>
  <si>
    <t>1. Položka obsahuje:
 – veškeré práce a materiál obsažený v názvu položky
2. Položka neobsahuje:
 X
3. Způsob měření:
Udává se počet kusů kompletní konstrukce nebo práce.</t>
  </si>
  <si>
    <t>75IA1X</t>
  </si>
  <si>
    <t>OPTOTRUBKOVÁ SPOJKA  - MONTÁŽ</t>
  </si>
  <si>
    <t>1. Položka obsahuje:
 – kompletní montáž specifikovaného bloku/zařízení a souvisejícího příslušenství včetně potřebného drobného montážního materiálu
 – veškeré potřebné mechanizmy, včetně obsluhy, náklady na mzdy a přibližné (průměrné) náklady na pořízení potřebných materiálů včetně všech ostatních vedlejších nákladů
2. Položka neobsahuje:
 X
3. Způsob měření:
 – Udává se počet kusů kompletní konstrukce nebo práce.</t>
  </si>
  <si>
    <t>75II21</t>
  </si>
  <si>
    <t>SPOJKA PRO CELOPLASTOVÉ KABELY S PANCÍŘEM DO 100 ŽIL - DODÁVKA</t>
  </si>
  <si>
    <t>75II11</t>
  </si>
  <si>
    <t>SPOJKA PRO CELOPLASTOVÉ KABELY BEZ PANCÍŘE DO 100 ŽIL - DODÁVKA</t>
  </si>
  <si>
    <t>75II1X</t>
  </si>
  <si>
    <t>SPOJKA PRO CELOPLASTOVÉ KABELY BEZ PANCÍŘE - MONTÁŽ</t>
  </si>
  <si>
    <t>Filip Šíp</t>
  </si>
  <si>
    <t>75I321</t>
  </si>
  <si>
    <t>KABEL ZEMNÍ DVOUPLÁŠŤOVÝ S PANCÍŘEM PRŮMĚRU ŽÍLY 0,8 MM DO 5XN</t>
  </si>
  <si>
    <t>BEZÚDRŽBOVÁ BATERIE 24 V/200 AH - DODÁVKA</t>
  </si>
  <si>
    <t>R75B6M1</t>
  </si>
  <si>
    <t>742H32</t>
  </si>
  <si>
    <t>KABEL NN ČTYŘ- A PĚTIŽÍLOVÝ CU S PLASTOVOU IZOLACÍ STÍNĚNÝ OD 4 DO 16 MM2</t>
  </si>
  <si>
    <t>1. Položka obsahuje:
 – manipulace a uložení kabelu (do země, chráničky, kanálu, na rošty, na TV a pod.)
2. Položka neobsahuje:
 – příchytky, spojky, koncovky, chráničky apod.
3. Způsob měření:
Měří se metr délkový.</t>
  </si>
  <si>
    <t>75D141</t>
  </si>
  <si>
    <t>KABELOVÁ SKŘÍŇ - DODÁVKA</t>
  </si>
  <si>
    <t>1. Položka obsahuje:
 – dodávka kabelové skříně venkovní, potřebného pomocného materiálu a dopravy do staveništního skladu
 – dodávku kabelové skříně včetně pomocného materiálu, dopravu do staveništního skladu
2. Položka neobsahuje:
 X
3. Způsob měření:
Udává se počet kusů kompletní konstrukce nebo práce.</t>
  </si>
  <si>
    <t>75D147</t>
  </si>
  <si>
    <t>KABELOVÁ SKŘÍŇ - MONTÁŽ</t>
  </si>
  <si>
    <t>1. Položka obsahuje:
 – určení místa umístění, montáž kabelové skříně venkovní dle typu dané položkou
 – montáž kabelové skříně se všemi pomocnými a doplňujícími pracemi a součástmi, případné použití mechanizmů, včetně dopravy ze skladu k místu montáže
 – zapojení kabelových forem (včetně měření a zapojení po měření)
2. Položka neobsahuje:
 X
3. Způsob měření:
Udává se počet kusů kompletní konstrukce nebo práce.</t>
  </si>
  <si>
    <t>výkaz výměr 5401m*0,35m*0,9m</t>
  </si>
  <si>
    <t>výkaz výměr 5401m*0,5m*0,3m</t>
  </si>
  <si>
    <t>výkaz výměr 25ks x 2m3</t>
  </si>
  <si>
    <t>R8</t>
  </si>
  <si>
    <t>75ID11</t>
  </si>
  <si>
    <t>PLASTOVÁ ZEMNÍ KOMORA PRO ULOŽENÍ REZERVY - DODÁVKA</t>
  </si>
  <si>
    <t>1. Položka obsahuje:
 – dodávku specifikovaného bloku/zařízení včetně potřebného drobného montážního materiálu
 – dodávku souvisejícího příslušenství pro specifikovaný blok/zařízení
 – náklady na dopravu a skladování
 – veškeré potřebné mechanizmy, včetně obsluhy, náklady na mzdy a přibližné (průměrné) náklady na pořízení potřebných materiálů včetně všech ostatních vedlejších nákladů
2. Položka neobsahuje:
 X
3. Způsob měření:
 – Udává se počet kusů kompletní konstrukce nebo práce.</t>
  </si>
  <si>
    <t>75ID1X</t>
  </si>
  <si>
    <t>PLASTOVÁ ZEMNÍ KOMORA PRO ULOŽENÍ REZERVY - MONTÁŽ</t>
  </si>
  <si>
    <t>OTSKP 2025</t>
  </si>
  <si>
    <t>75D211</t>
  </si>
  <si>
    <t>75D217</t>
  </si>
  <si>
    <t>75D231</t>
  </si>
  <si>
    <t>75D237</t>
  </si>
  <si>
    <t>75D287</t>
  </si>
  <si>
    <t>75C911</t>
  </si>
  <si>
    <t>75C917</t>
  </si>
  <si>
    <t>75B717</t>
  </si>
  <si>
    <t>75E197</t>
  </si>
  <si>
    <t>75E127</t>
  </si>
  <si>
    <t>75A131</t>
  </si>
  <si>
    <t>75A217</t>
  </si>
  <si>
    <t>75A311</t>
  </si>
  <si>
    <t>742L12</t>
  </si>
  <si>
    <t>75IG61</t>
  </si>
  <si>
    <t>VEDENÍ UZEMŇOVACÍ V ZEMI Z FEZN DRÁTU DO 120 MM2 - DODÁVKA</t>
  </si>
  <si>
    <t>TYČ UZEMŇOVACÍ - DODÁVKA</t>
  </si>
  <si>
    <t>TMS Projekt s.r.o., Dubičné 106, 373 71 Dubičné, IČO: 48200891</t>
  </si>
  <si>
    <t xml:space="preserve">Položka obsahuje:
 – dodání kompletní baterie podle typu včetně potřebného pomocného materiálu a jeho dopravy na místo určení
 – pořízení příslušné baterie včetně pomocného materiálu, na dopravu do místa určení
</t>
  </si>
  <si>
    <t>915111</t>
  </si>
  <si>
    <t>VODOROVNÉ DOPRAVNÍ ZNAČENÍ BARVOU HLADKÉ - DODÁVKA A POKLÁDKA</t>
  </si>
  <si>
    <t>M2</t>
  </si>
  <si>
    <t>Položka zahrnuje:
- dodání a pokládku nátěrového materiálu
- předznačení a reflexní úpravu
Položka nezahrnuje:
- x
Způsob měření:
- měří se pouze natíraná plocha</t>
  </si>
  <si>
    <t>75A312</t>
  </si>
  <si>
    <t>KABELOVÁ FORMA (UKONČENÍ KABELŮ) PRO KABELY ZABEZPEČOVACÍ PŘES 12 PÁRŮ</t>
  </si>
  <si>
    <t>1. Položka obsahuje:
 – odstranění pláště kabelu, odstranění izolace z konců žil na svorkovnici, zhotovení vodní zábrany, zformování a konečná úprava kabelu
 – kontrolní a závěrečné měření na kabelu pro rozvod signalizace, zapojení po měření, montáž příchytky a štítku
2. Položka neobsahuje:
 X
3. Způsob měření:
Udává se počet kusů kompletní konstrukce nebo práce.</t>
  </si>
  <si>
    <t>75IH31</t>
  </si>
  <si>
    <t>UKONČENÍ KABELU FORMA KABELOVÁ DÉLKY DO 0,5 M DO 5XN</t>
  </si>
  <si>
    <t>1. Položka obsahuje:
 – kompletní ukončení specifikované kabelizace  specifikovaným způsobem včetně potřebného drobného montážního materiálu
 – veškeré potřebné mechanizmy, včetně obsluhy, náklady na mzdy a přibližné (průměrné) náklady na pořízení potřebných materiálů včetně všech ostatních vedlejších nákladů
2. Položka neobsahuje:
 X
3. Způsob měření:
 –  Udává se počet kusů kompletní konstrukce nebo práce.</t>
  </si>
  <si>
    <t>75IH32</t>
  </si>
  <si>
    <t>UKONČENÍ KABELU FORMA KABELOVÁ DÉLKY DO 0,5 M DO 25XN</t>
  </si>
  <si>
    <t>75IJ24</t>
  </si>
  <si>
    <t>MĚŘENÍ ZÁVĚREČNÉ DÁLKOVÝCH KABELŮ V JEDNOM SMĚRU V PLNÉM ROZSAHU BEZ PROVOZU</t>
  </si>
  <si>
    <t>ČTYŘKA</t>
  </si>
  <si>
    <t>1. Položka obsahuje:
 – práce spojené s měřením specifikované kabelizace specifikovaným způsobem včetně potřebného drobného montážního materiálu
 – vystavení měřících protokolů případně závěrečné zprávy
 – veškeré potřebné mechanizmy (měřicí přístroje a měřící příslušenství), včetně obsluhy, náklady na mzdy a přibližné (průměrné) náklady na pořízení potřebných materiálů včetně všech ostatních vedlejších nákladů
2. Položka neobsahuje:
 X
3. Způsob měření:
 – Měřící práce se udávají počtem čtyřek.</t>
  </si>
  <si>
    <t>DEMONTÁŽ</t>
  </si>
  <si>
    <t>VÝSTRAŽNÝ KŘÍŽ - DEMONTÁŽ</t>
  </si>
  <si>
    <t>viz Technická zpráva</t>
  </si>
  <si>
    <t>výkaz výměr 
Celkem 1 =1,000000</t>
  </si>
  <si>
    <t>Položka obsahuje demontáž stávajícího výstražného kříže všemi pomocnými a doplňujícími pracemi a součástmi, případné použití mechanizmů, včetně dopravy z místa demontáže do skladu, naložení vybouraného materiálu na dopravní prostředek, odvoz vybouraného materiálu do skladu nebo na likvidaci.</t>
  </si>
  <si>
    <t>R13</t>
  </si>
  <si>
    <t>914111</t>
  </si>
  <si>
    <t>DOPRAVNÍ ZNAČKY ZÁKLADNÍ VELIKOSTI OCELOVÉ NEREFLEXNÍ - DOD A MONTÁŽ</t>
  </si>
  <si>
    <t xml:space="preserve">Přechodné dopravní značení </t>
  </si>
  <si>
    <t>výkaz výměr 
Celkem 4 = 4,000000</t>
  </si>
  <si>
    <t>111207</t>
  </si>
  <si>
    <t>ODSTRANĚNÍ KŘOVIN S ODVOZEM DO 16KM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</si>
</sst>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0.00\ &quot;Kč&quot;;\-#,##0.00\ &quot;Kč&quot;"/>
    <numFmt numFmtId="164" formatCode="#,##0.00\ &quot;Kč&quot;"/>
    <numFmt numFmtId="165" formatCode="m\/yyyy"/>
    <numFmt numFmtId="166" formatCode="#,##0.000"/>
    <numFmt numFmtId="167" formatCode="00000"/>
  </numFmts>
  <fonts count="53" x14ac:knownFonts="1">
    <font>
      <sz val="11"/>
      <color theme="1"/>
      <name val="Calibri"/>
      <family val="2"/>
      <charset val="238"/>
      <scheme val="minor"/>
    </font>
    <font>
      <sz val="8"/>
      <color theme="1"/>
      <name val="Arial"/>
      <family val="2"/>
      <charset val="238"/>
    </font>
    <font>
      <sz val="10"/>
      <name val="Arial"/>
      <family val="2"/>
      <charset val="238"/>
    </font>
    <font>
      <sz val="10"/>
      <name val="Arial"/>
      <family val="2"/>
      <charset val="238"/>
    </font>
    <font>
      <i/>
      <sz val="8"/>
      <name val="Arial"/>
      <family val="2"/>
      <charset val="238"/>
    </font>
    <font>
      <sz val="8"/>
      <name val="Arial"/>
      <family val="2"/>
      <charset val="238"/>
    </font>
    <font>
      <b/>
      <sz val="8"/>
      <name val="Arial"/>
      <family val="2"/>
      <charset val="238"/>
    </font>
    <font>
      <b/>
      <sz val="10"/>
      <color theme="1"/>
      <name val="Arial"/>
      <family val="2"/>
      <charset val="238"/>
    </font>
    <font>
      <b/>
      <sz val="9"/>
      <color theme="1"/>
      <name val="Arial"/>
      <family val="2"/>
      <charset val="238"/>
    </font>
    <font>
      <sz val="9"/>
      <color indexed="81"/>
      <name val="Tahoma"/>
      <family val="2"/>
      <charset val="238"/>
    </font>
    <font>
      <sz val="9"/>
      <color indexed="81"/>
      <name val="Calibri"/>
      <family val="2"/>
      <charset val="238"/>
      <scheme val="minor"/>
    </font>
    <font>
      <b/>
      <u/>
      <sz val="10"/>
      <color indexed="81"/>
      <name val="Calibri"/>
      <family val="2"/>
      <charset val="238"/>
      <scheme val="minor"/>
    </font>
    <font>
      <i/>
      <sz val="9"/>
      <color indexed="81"/>
      <name val="Calibri"/>
      <family val="2"/>
      <charset val="238"/>
      <scheme val="minor"/>
    </font>
    <font>
      <b/>
      <i/>
      <sz val="9"/>
      <color indexed="81"/>
      <name val="Calibri"/>
      <family val="2"/>
      <charset val="238"/>
      <scheme val="minor"/>
    </font>
    <font>
      <i/>
      <u/>
      <sz val="9"/>
      <color indexed="81"/>
      <name val="Calibri"/>
      <family val="2"/>
      <charset val="238"/>
      <scheme val="minor"/>
    </font>
    <font>
      <b/>
      <sz val="10"/>
      <color indexed="81"/>
      <name val="Arial"/>
      <family val="2"/>
      <charset val="238"/>
    </font>
    <font>
      <sz val="10"/>
      <color indexed="81"/>
      <name val="Arial"/>
      <family val="2"/>
      <charset val="238"/>
    </font>
    <font>
      <b/>
      <i/>
      <sz val="10"/>
      <color indexed="81"/>
      <name val="Arial"/>
      <family val="2"/>
      <charset val="238"/>
    </font>
    <font>
      <i/>
      <sz val="10"/>
      <color indexed="81"/>
      <name val="Arial"/>
      <family val="2"/>
      <charset val="238"/>
    </font>
    <font>
      <sz val="9"/>
      <color indexed="81"/>
      <name val="Arial"/>
      <family val="2"/>
      <charset val="238"/>
    </font>
    <font>
      <i/>
      <u/>
      <sz val="10"/>
      <color indexed="81"/>
      <name val="Arial"/>
      <family val="2"/>
      <charset val="238"/>
    </font>
    <font>
      <b/>
      <i/>
      <u/>
      <sz val="10"/>
      <color indexed="81"/>
      <name val="Arial"/>
      <family val="2"/>
      <charset val="238"/>
    </font>
    <font>
      <b/>
      <sz val="9"/>
      <color indexed="81"/>
      <name val="Arial"/>
      <family val="2"/>
      <charset val="238"/>
    </font>
    <font>
      <i/>
      <sz val="9"/>
      <color indexed="81"/>
      <name val="Arial"/>
      <family val="2"/>
      <charset val="238"/>
    </font>
    <font>
      <b/>
      <i/>
      <sz val="9"/>
      <color indexed="81"/>
      <name val="Arial"/>
      <family val="2"/>
      <charset val="238"/>
    </font>
    <font>
      <b/>
      <u/>
      <sz val="10"/>
      <color indexed="81"/>
      <name val="Arial"/>
      <family val="2"/>
      <charset val="238"/>
    </font>
    <font>
      <b/>
      <u/>
      <sz val="11"/>
      <color indexed="81"/>
      <name val="Arial"/>
      <family val="2"/>
      <charset val="238"/>
    </font>
    <font>
      <b/>
      <u/>
      <sz val="9"/>
      <color indexed="81"/>
      <name val="Arial"/>
      <family val="2"/>
      <charset val="238"/>
    </font>
    <font>
      <b/>
      <sz val="11"/>
      <color indexed="81"/>
      <name val="Calibri"/>
      <family val="2"/>
      <charset val="238"/>
      <scheme val="minor"/>
    </font>
    <font>
      <sz val="11"/>
      <color indexed="81"/>
      <name val="Calibri"/>
      <family val="2"/>
      <charset val="238"/>
      <scheme val="minor"/>
    </font>
    <font>
      <b/>
      <u/>
      <sz val="12"/>
      <color indexed="81"/>
      <name val="Calibri"/>
      <family val="2"/>
      <charset val="238"/>
      <scheme val="minor"/>
    </font>
    <font>
      <sz val="8"/>
      <color rgb="FFFF0000"/>
      <name val="Arial"/>
      <family val="2"/>
      <charset val="238"/>
    </font>
    <font>
      <i/>
      <sz val="6"/>
      <name val="Arial"/>
      <family val="2"/>
      <charset val="238"/>
    </font>
    <font>
      <b/>
      <sz val="16"/>
      <name val="Arial"/>
      <family val="2"/>
      <charset val="238"/>
    </font>
    <font>
      <b/>
      <sz val="14"/>
      <name val="Arial"/>
      <family val="2"/>
      <charset val="238"/>
    </font>
    <font>
      <b/>
      <sz val="12"/>
      <name val="Arial"/>
      <family val="2"/>
      <charset val="238"/>
    </font>
    <font>
      <b/>
      <sz val="11"/>
      <name val="Arial"/>
      <family val="2"/>
      <charset val="238"/>
    </font>
    <font>
      <b/>
      <sz val="10"/>
      <name val="Arial"/>
      <family val="2"/>
      <charset val="238"/>
    </font>
    <font>
      <i/>
      <sz val="10"/>
      <name val="Arial"/>
      <family val="2"/>
      <charset val="238"/>
    </font>
    <font>
      <b/>
      <sz val="9"/>
      <name val="Arial"/>
      <family val="2"/>
      <charset val="238"/>
    </font>
    <font>
      <i/>
      <sz val="8"/>
      <name val="Arial Narrow"/>
      <family val="2"/>
      <charset val="238"/>
    </font>
    <font>
      <sz val="10"/>
      <name val="Calibri"/>
      <family val="2"/>
      <charset val="238"/>
    </font>
    <font>
      <sz val="11"/>
      <name val="Calibri"/>
      <family val="2"/>
      <charset val="238"/>
      <scheme val="minor"/>
    </font>
    <font>
      <sz val="8"/>
      <name val="Calibri"/>
      <family val="2"/>
    </font>
    <font>
      <b/>
      <sz val="11"/>
      <name val="Calibri"/>
      <family val="2"/>
      <charset val="238"/>
      <scheme val="minor"/>
    </font>
    <font>
      <sz val="10"/>
      <name val="Times New Roman"/>
      <family val="1"/>
      <charset val="238"/>
    </font>
    <font>
      <i/>
      <sz val="11"/>
      <name val="Calibri"/>
      <family val="2"/>
      <charset val="238"/>
      <scheme val="minor"/>
    </font>
    <font>
      <sz val="7"/>
      <name val="Arial"/>
      <family val="2"/>
      <charset val="238"/>
    </font>
    <font>
      <sz val="11"/>
      <color theme="1"/>
      <name val="Calibri"/>
      <family val="2"/>
      <charset val="238"/>
      <scheme val="minor"/>
    </font>
    <font>
      <b/>
      <sz val="10"/>
      <name val="Calibri"/>
      <family val="2"/>
      <charset val="238"/>
      <scheme val="minor"/>
    </font>
    <font>
      <b/>
      <sz val="8"/>
      <name val="Calibri"/>
      <family val="2"/>
      <charset val="238"/>
      <scheme val="minor"/>
    </font>
    <font>
      <sz val="7"/>
      <color rgb="FF000000"/>
      <name val="Arial"/>
      <family val="2"/>
      <charset val="238"/>
    </font>
    <font>
      <sz val="8"/>
      <color rgb="FF000000"/>
      <name val="Arial"/>
      <family val="2"/>
      <charset val="238"/>
    </font>
  </fonts>
  <fills count="1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gradientFill type="path" left="0.5" right="0.5" top="0.5" bottom="0.5">
        <stop position="0">
          <color theme="0"/>
        </stop>
        <stop position="1">
          <color theme="4"/>
        </stop>
      </gradientFill>
    </fill>
    <fill>
      <gradientFill type="path" left="0.5" right="0.5" top="0.5" bottom="0.5">
        <stop position="0">
          <color theme="9" tint="0.80001220740379042"/>
        </stop>
        <stop position="1">
          <color theme="9" tint="0.40000610370189521"/>
        </stop>
      </gradientFill>
    </fill>
    <fill>
      <gradientFill type="path" left="0.5" right="0.5" top="0.5" bottom="0.5">
        <stop position="0">
          <color theme="5" tint="0.80001220740379042"/>
        </stop>
        <stop position="1">
          <color theme="5" tint="0.40000610370189521"/>
        </stop>
      </gradientFill>
    </fill>
    <fill>
      <patternFill patternType="solid">
        <fgColor rgb="FF5FAB01"/>
        <bgColor indexed="64"/>
      </patternFill>
    </fill>
    <fill>
      <patternFill patternType="solid">
        <fgColor rgb="FFFFC000"/>
        <bgColor indexed="64"/>
      </patternFill>
    </fill>
    <fill>
      <patternFill patternType="solid">
        <fgColor rgb="FFFFFFCC"/>
      </patternFill>
    </fill>
    <fill>
      <patternFill patternType="solid">
        <fgColor rgb="FFFF000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ck">
        <color auto="1"/>
      </left>
      <right/>
      <top style="thick">
        <color auto="1"/>
      </top>
      <bottom/>
      <diagonal/>
    </border>
    <border>
      <left/>
      <right/>
      <top style="thick">
        <color auto="1"/>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ck">
        <color auto="1"/>
      </top>
      <bottom style="thin">
        <color indexed="64"/>
      </bottom>
      <diagonal/>
    </border>
    <border>
      <left/>
      <right/>
      <top style="thick">
        <color auto="1"/>
      </top>
      <bottom style="thin">
        <color indexed="64"/>
      </bottom>
      <diagonal/>
    </border>
    <border>
      <left/>
      <right style="thick">
        <color auto="1"/>
      </right>
      <top style="thin">
        <color indexed="64"/>
      </top>
      <bottom/>
      <diagonal/>
    </border>
    <border>
      <left/>
      <right style="thick">
        <color auto="1"/>
      </right>
      <top style="thin">
        <color indexed="64"/>
      </top>
      <bottom style="thin">
        <color indexed="64"/>
      </bottom>
      <diagonal/>
    </border>
    <border>
      <left style="thin">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indexed="64"/>
      </top>
      <bottom/>
      <diagonal/>
    </border>
    <border>
      <left style="thick">
        <color auto="1"/>
      </left>
      <right/>
      <top style="thin">
        <color indexed="64"/>
      </top>
      <bottom style="thin">
        <color indexed="64"/>
      </bottom>
      <diagonal/>
    </border>
    <border>
      <left/>
      <right style="thick">
        <color auto="1"/>
      </right>
      <top style="thick">
        <color auto="1"/>
      </top>
      <bottom style="thin">
        <color auto="1"/>
      </bottom>
      <diagonal/>
    </border>
    <border>
      <left/>
      <right style="hair">
        <color auto="1"/>
      </right>
      <top style="thick">
        <color auto="1"/>
      </top>
      <bottom style="thin">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bottom/>
      <diagonal/>
    </border>
    <border>
      <left style="thin">
        <color indexed="64"/>
      </left>
      <right/>
      <top/>
      <bottom/>
      <diagonal/>
    </border>
    <border>
      <left style="thin">
        <color indexed="64"/>
      </left>
      <right style="thick">
        <color auto="1"/>
      </right>
      <top style="thin">
        <color indexed="64"/>
      </top>
      <bottom style="medium">
        <color indexed="64"/>
      </bottom>
      <diagonal/>
    </border>
    <border>
      <left style="thick">
        <color auto="1"/>
      </left>
      <right/>
      <top style="medium">
        <color auto="1"/>
      </top>
      <bottom style="thin">
        <color auto="1"/>
      </bottom>
      <diagonal/>
    </border>
    <border>
      <left/>
      <right/>
      <top style="medium">
        <color auto="1"/>
      </top>
      <bottom style="thin">
        <color auto="1"/>
      </bottom>
      <diagonal/>
    </border>
    <border>
      <left/>
      <right style="thick">
        <color auto="1"/>
      </right>
      <top style="medium">
        <color auto="1"/>
      </top>
      <bottom style="thin">
        <color auto="1"/>
      </bottom>
      <diagonal/>
    </border>
    <border>
      <left style="thick">
        <color auto="1"/>
      </left>
      <right style="thin">
        <color indexed="64"/>
      </right>
      <top style="thin">
        <color auto="1"/>
      </top>
      <bottom style="thin">
        <color auto="1"/>
      </bottom>
      <diagonal/>
    </border>
    <border>
      <left style="thick">
        <color auto="1"/>
      </left>
      <right style="thin">
        <color indexed="64"/>
      </right>
      <top style="thin">
        <color auto="1"/>
      </top>
      <bottom style="medium">
        <color indexed="64"/>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thin">
        <color indexed="64"/>
      </top>
      <bottom style="medium">
        <color auto="1"/>
      </bottom>
      <diagonal/>
    </border>
    <border>
      <left/>
      <right style="thick">
        <color auto="1"/>
      </right>
      <top style="thin">
        <color indexed="64"/>
      </top>
      <bottom style="medium">
        <color auto="1"/>
      </bottom>
      <diagonal/>
    </border>
    <border>
      <left style="medium">
        <color auto="1"/>
      </left>
      <right/>
      <top style="thick">
        <color auto="1"/>
      </top>
      <bottom style="thick">
        <color auto="1"/>
      </bottom>
      <diagonal/>
    </border>
    <border>
      <left style="medium">
        <color auto="1"/>
      </left>
      <right style="medium">
        <color auto="1"/>
      </right>
      <top style="thick">
        <color auto="1"/>
      </top>
      <bottom style="thick">
        <color auto="1"/>
      </bottom>
      <diagonal/>
    </border>
    <border>
      <left style="thick">
        <color indexed="64"/>
      </left>
      <right/>
      <top/>
      <bottom style="thin">
        <color indexed="64"/>
      </bottom>
      <diagonal/>
    </border>
    <border>
      <left/>
      <right style="thick">
        <color indexed="64"/>
      </right>
      <top/>
      <bottom style="thin">
        <color indexed="64"/>
      </bottom>
      <diagonal/>
    </border>
    <border>
      <left style="thick">
        <color auto="1"/>
      </left>
      <right/>
      <top style="thick">
        <color auto="1"/>
      </top>
      <bottom style="thin">
        <color indexed="64"/>
      </bottom>
      <diagonal/>
    </border>
    <border>
      <left/>
      <right style="thin">
        <color auto="1"/>
      </right>
      <top style="thick">
        <color auto="1"/>
      </top>
      <bottom style="thin">
        <color indexed="64"/>
      </bottom>
      <diagonal/>
    </border>
    <border>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alignment vertical="center"/>
    </xf>
    <xf numFmtId="0" fontId="3" fillId="0" borderId="0">
      <alignment vertical="center"/>
    </xf>
    <xf numFmtId="0" fontId="2" fillId="0" borderId="0">
      <alignment vertical="center"/>
    </xf>
    <xf numFmtId="0" fontId="48" fillId="0" borderId="0"/>
    <xf numFmtId="0" fontId="52" fillId="12" borderId="0">
      <alignment horizontal="left" vertical="center" wrapText="1"/>
    </xf>
  </cellStyleXfs>
  <cellXfs count="212">
    <xf numFmtId="0" fontId="0" fillId="0" borderId="0" xfId="0"/>
    <xf numFmtId="0" fontId="1" fillId="0" borderId="0" xfId="0" applyFont="1" applyAlignment="1" applyProtection="1">
      <alignment vertical="center"/>
      <protection locked="0"/>
    </xf>
    <xf numFmtId="0" fontId="7" fillId="5" borderId="7" xfId="0" applyFont="1" applyFill="1" applyBorder="1" applyAlignment="1" applyProtection="1">
      <alignment vertical="center"/>
      <protection locked="0"/>
    </xf>
    <xf numFmtId="0" fontId="8" fillId="3" borderId="7" xfId="0" applyFont="1" applyFill="1" applyBorder="1" applyAlignment="1" applyProtection="1">
      <alignment vertical="center"/>
      <protection locked="0"/>
    </xf>
    <xf numFmtId="0" fontId="7" fillId="5" borderId="7" xfId="0"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0" xfId="0" applyFont="1" applyProtection="1">
      <protection locked="0"/>
    </xf>
    <xf numFmtId="0" fontId="1" fillId="0" borderId="0" xfId="0" applyFont="1" applyAlignment="1" applyProtection="1">
      <alignment horizontal="center"/>
      <protection locked="0"/>
    </xf>
    <xf numFmtId="0" fontId="1" fillId="0" borderId="15" xfId="0" applyFont="1" applyBorder="1" applyAlignment="1" applyProtection="1">
      <alignment vertical="center"/>
      <protection locked="0"/>
    </xf>
    <xf numFmtId="0" fontId="7" fillId="5" borderId="32" xfId="0" applyFont="1" applyFill="1" applyBorder="1" applyAlignment="1" applyProtection="1">
      <alignment horizontal="center" vertical="center"/>
      <protection locked="0"/>
    </xf>
    <xf numFmtId="0" fontId="1" fillId="0" borderId="35" xfId="0" applyFont="1" applyBorder="1" applyAlignment="1" applyProtection="1">
      <alignment vertical="center"/>
      <protection locked="0"/>
    </xf>
    <xf numFmtId="0" fontId="1" fillId="0" borderId="36" xfId="0" applyFont="1" applyBorder="1" applyAlignment="1" applyProtection="1">
      <alignment horizontal="center" vertical="center"/>
      <protection locked="0"/>
    </xf>
    <xf numFmtId="0" fontId="1" fillId="0" borderId="37" xfId="0" applyFont="1" applyBorder="1" applyAlignment="1" applyProtection="1">
      <alignment vertical="center"/>
      <protection locked="0"/>
    </xf>
    <xf numFmtId="0" fontId="1" fillId="0" borderId="38" xfId="0" applyFont="1" applyBorder="1" applyAlignment="1" applyProtection="1">
      <alignment horizontal="center" vertical="center"/>
      <protection locked="0"/>
    </xf>
    <xf numFmtId="0" fontId="5" fillId="0" borderId="0" xfId="2" applyFont="1" applyAlignment="1" applyProtection="1">
      <alignment vertical="center" wrapText="1" shrinkToFit="1"/>
      <protection locked="0"/>
    </xf>
    <xf numFmtId="0" fontId="8" fillId="3" borderId="6" xfId="0" applyFont="1" applyFill="1" applyBorder="1" applyAlignment="1" applyProtection="1">
      <alignment vertical="center"/>
      <protection locked="0"/>
    </xf>
    <xf numFmtId="0" fontId="8" fillId="3" borderId="7" xfId="0" applyFont="1" applyFill="1" applyBorder="1" applyAlignment="1" applyProtection="1">
      <alignment horizontal="center" vertical="center"/>
      <protection locked="0"/>
    </xf>
    <xf numFmtId="0" fontId="8" fillId="3" borderId="18" xfId="0" applyFont="1" applyFill="1" applyBorder="1" applyAlignment="1" applyProtection="1">
      <alignment horizontal="center" vertical="center"/>
      <protection locked="0"/>
    </xf>
    <xf numFmtId="0" fontId="2" fillId="0" borderId="47" xfId="2" applyFont="1" applyBorder="1" applyAlignment="1" applyProtection="1">
      <alignment horizontal="left" vertical="center"/>
      <protection hidden="1"/>
    </xf>
    <xf numFmtId="0" fontId="2" fillId="0" borderId="48" xfId="2" applyFont="1" applyBorder="1" applyAlignment="1" applyProtection="1">
      <alignment vertical="center" wrapText="1"/>
      <protection hidden="1"/>
    </xf>
    <xf numFmtId="0" fontId="2" fillId="0" borderId="45" xfId="2" applyFont="1" applyBorder="1" applyAlignment="1" applyProtection="1">
      <alignment horizontal="left" vertical="center"/>
      <protection hidden="1"/>
    </xf>
    <xf numFmtId="0" fontId="2" fillId="0" borderId="49" xfId="2" applyFont="1" applyBorder="1" applyAlignment="1" applyProtection="1">
      <alignment vertical="center" wrapText="1"/>
      <protection hidden="1"/>
    </xf>
    <xf numFmtId="0" fontId="2" fillId="0" borderId="50" xfId="2" applyFont="1" applyBorder="1" applyAlignment="1" applyProtection="1">
      <alignment horizontal="left" vertical="center"/>
      <protection hidden="1"/>
    </xf>
    <xf numFmtId="0" fontId="2" fillId="0" borderId="51" xfId="2" applyFont="1" applyBorder="1" applyAlignment="1" applyProtection="1">
      <alignment vertical="center" wrapText="1"/>
      <protection hidden="1"/>
    </xf>
    <xf numFmtId="0" fontId="2" fillId="0" borderId="0" xfId="2" applyFont="1" applyAlignment="1" applyProtection="1">
      <alignment vertical="center" wrapText="1"/>
      <protection hidden="1"/>
    </xf>
    <xf numFmtId="0" fontId="7" fillId="5" borderId="31" xfId="0" applyFont="1" applyFill="1" applyBorder="1" applyAlignment="1" applyProtection="1">
      <alignment vertical="center"/>
      <protection locked="0"/>
    </xf>
    <xf numFmtId="49"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4" fillId="0" borderId="1" xfId="2" applyFont="1" applyBorder="1" applyAlignment="1" applyProtection="1">
      <alignment horizontal="left" vertical="center" wrapText="1" shrinkToFit="1"/>
      <protection locked="0"/>
    </xf>
    <xf numFmtId="0" fontId="5" fillId="0" borderId="5" xfId="2" applyFont="1" applyBorder="1" applyAlignment="1" applyProtection="1">
      <alignment horizontal="left" vertical="center" wrapText="1"/>
      <protection locked="0"/>
    </xf>
    <xf numFmtId="0" fontId="5" fillId="0" borderId="4" xfId="2" applyFont="1" applyBorder="1" applyAlignment="1" applyProtection="1">
      <alignment horizontal="left" vertical="center" wrapText="1"/>
      <protection locked="0"/>
    </xf>
    <xf numFmtId="0" fontId="5" fillId="0" borderId="19" xfId="2" applyFont="1" applyBorder="1" applyAlignment="1" applyProtection="1">
      <alignment horizontal="left" vertical="center" wrapText="1" shrinkToFit="1"/>
      <protection locked="0"/>
    </xf>
    <xf numFmtId="166" fontId="1" fillId="0" borderId="5" xfId="0" applyNumberFormat="1" applyFont="1" applyBorder="1" applyAlignment="1" applyProtection="1">
      <alignment horizontal="center" vertical="center"/>
      <protection locked="0"/>
    </xf>
    <xf numFmtId="2" fontId="1" fillId="0" borderId="5" xfId="0" applyNumberFormat="1" applyFont="1" applyBorder="1" applyAlignment="1" applyProtection="1">
      <alignment horizontal="center" vertical="center"/>
      <protection locked="0"/>
    </xf>
    <xf numFmtId="4" fontId="6" fillId="0" borderId="5" xfId="2" applyNumberFormat="1" applyFont="1" applyBorder="1" applyAlignment="1" applyProtection="1">
      <alignment horizontal="center" vertical="center"/>
      <protection locked="0"/>
    </xf>
    <xf numFmtId="0" fontId="1" fillId="6" borderId="5" xfId="0" applyFont="1" applyFill="1" applyBorder="1" applyAlignment="1" applyProtection="1">
      <alignment horizontal="center" vertical="center"/>
      <protection locked="0"/>
    </xf>
    <xf numFmtId="0" fontId="7" fillId="5" borderId="7" xfId="0" applyFont="1" applyFill="1" applyBorder="1" applyAlignment="1" applyProtection="1">
      <alignment horizontal="left" vertical="center"/>
      <protection locked="0"/>
    </xf>
    <xf numFmtId="164" fontId="6" fillId="0" borderId="34" xfId="2" applyNumberFormat="1" applyFont="1" applyBorder="1" applyAlignment="1">
      <alignment horizontal="right" vertical="center"/>
    </xf>
    <xf numFmtId="0" fontId="1" fillId="6" borderId="33" xfId="0" applyFont="1" applyFill="1" applyBorder="1" applyAlignment="1">
      <alignment horizontal="center" vertical="center"/>
    </xf>
    <xf numFmtId="0" fontId="1" fillId="0" borderId="0" xfId="0" applyFont="1" applyAlignment="1">
      <alignment vertical="center"/>
    </xf>
    <xf numFmtId="0" fontId="31" fillId="0" borderId="0" xfId="0" applyFont="1" applyProtection="1">
      <protection locked="0"/>
    </xf>
    <xf numFmtId="0" fontId="31" fillId="0" borderId="0" xfId="0" applyFont="1" applyAlignment="1" applyProtection="1">
      <alignment horizontal="center"/>
      <protection locked="0"/>
    </xf>
    <xf numFmtId="4" fontId="31" fillId="0" borderId="0" xfId="0" applyNumberFormat="1" applyFont="1" applyAlignment="1" applyProtection="1">
      <alignment horizontal="center"/>
      <protection locked="0"/>
    </xf>
    <xf numFmtId="0" fontId="5" fillId="0" borderId="0" xfId="0" applyFont="1" applyAlignment="1" applyProtection="1">
      <alignment vertical="center"/>
      <protection hidden="1"/>
    </xf>
    <xf numFmtId="0" fontId="33" fillId="0" borderId="21" xfId="0" applyFont="1" applyBorder="1" applyAlignment="1" applyProtection="1">
      <alignment vertical="center" wrapText="1"/>
      <protection hidden="1"/>
    </xf>
    <xf numFmtId="0" fontId="33" fillId="0" borderId="21" xfId="0" applyFont="1" applyBorder="1" applyAlignment="1" applyProtection="1">
      <alignment horizontal="center" vertical="center" wrapText="1"/>
      <protection hidden="1"/>
    </xf>
    <xf numFmtId="0" fontId="4" fillId="0" borderId="59" xfId="0" applyFont="1" applyBorder="1" applyAlignment="1" applyProtection="1">
      <alignment horizontal="right" vertical="top" wrapText="1"/>
      <protection hidden="1"/>
    </xf>
    <xf numFmtId="49" fontId="33" fillId="0" borderId="24" xfId="0" applyNumberFormat="1" applyFont="1" applyBorder="1" applyAlignment="1" applyProtection="1">
      <alignment vertical="center"/>
      <protection hidden="1"/>
    </xf>
    <xf numFmtId="0" fontId="33" fillId="0" borderId="25" xfId="0" applyFont="1" applyBorder="1" applyAlignment="1" applyProtection="1">
      <alignment vertical="center"/>
      <protection hidden="1"/>
    </xf>
    <xf numFmtId="4" fontId="33" fillId="0" borderId="25" xfId="0" applyNumberFormat="1" applyFont="1" applyBorder="1" applyAlignment="1" applyProtection="1">
      <alignment vertical="center"/>
      <protection hidden="1"/>
    </xf>
    <xf numFmtId="49" fontId="33" fillId="0" borderId="26" xfId="0" applyNumberFormat="1" applyFont="1" applyBorder="1" applyAlignment="1" applyProtection="1">
      <alignment horizontal="right" vertical="center"/>
      <protection hidden="1"/>
    </xf>
    <xf numFmtId="0" fontId="6" fillId="0" borderId="0" xfId="0" applyFont="1" applyAlignment="1" applyProtection="1">
      <alignment vertical="center" wrapText="1"/>
      <protection hidden="1"/>
    </xf>
    <xf numFmtId="49" fontId="34" fillId="0" borderId="11" xfId="0" applyNumberFormat="1" applyFont="1" applyBorder="1" applyAlignment="1" applyProtection="1">
      <alignment vertical="top" wrapText="1"/>
      <protection locked="0"/>
    </xf>
    <xf numFmtId="0" fontId="35" fillId="0" borderId="28" xfId="0" applyFont="1" applyBorder="1" applyAlignment="1" applyProtection="1">
      <alignment vertical="top"/>
      <protection hidden="1"/>
    </xf>
    <xf numFmtId="0" fontId="35" fillId="0" borderId="13" xfId="0" applyFont="1" applyBorder="1" applyAlignment="1" applyProtection="1">
      <alignment horizontal="center" vertical="top"/>
      <protection hidden="1"/>
    </xf>
    <xf numFmtId="49" fontId="35" fillId="0" borderId="13" xfId="0" applyNumberFormat="1" applyFont="1" applyBorder="1" applyAlignment="1" applyProtection="1">
      <alignment vertical="top" wrapText="1"/>
      <protection locked="0"/>
    </xf>
    <xf numFmtId="49" fontId="37" fillId="0" borderId="13" xfId="0" applyNumberFormat="1" applyFont="1" applyBorder="1" applyAlignment="1" applyProtection="1">
      <alignment vertical="center" wrapText="1"/>
      <protection locked="0"/>
    </xf>
    <xf numFmtId="0" fontId="37" fillId="0" borderId="13" xfId="0" applyFont="1" applyBorder="1" applyAlignment="1" applyProtection="1">
      <alignment vertical="center" wrapText="1"/>
      <protection hidden="1"/>
    </xf>
    <xf numFmtId="49" fontId="37" fillId="0" borderId="3" xfId="0" applyNumberFormat="1" applyFont="1" applyBorder="1" applyAlignment="1" applyProtection="1">
      <alignment vertical="center" wrapText="1"/>
      <protection locked="0"/>
    </xf>
    <xf numFmtId="0" fontId="2" fillId="0" borderId="28" xfId="0" applyFont="1" applyBorder="1" applyAlignment="1" applyProtection="1">
      <alignment vertical="center"/>
      <protection hidden="1"/>
    </xf>
    <xf numFmtId="0" fontId="2" fillId="0" borderId="13" xfId="0" applyFont="1" applyBorder="1" applyAlignment="1" applyProtection="1">
      <alignment horizontal="center" vertical="center"/>
      <protection hidden="1"/>
    </xf>
    <xf numFmtId="0" fontId="2" fillId="0" borderId="13" xfId="0" applyFont="1" applyBorder="1" applyAlignment="1" applyProtection="1">
      <alignment vertical="center"/>
      <protection hidden="1"/>
    </xf>
    <xf numFmtId="49" fontId="37" fillId="0" borderId="13" xfId="0" applyNumberFormat="1" applyFont="1" applyBorder="1" applyAlignment="1" applyProtection="1">
      <alignment vertical="center"/>
      <protection locked="0"/>
    </xf>
    <xf numFmtId="165" fontId="2" fillId="0" borderId="40" xfId="0" applyNumberFormat="1" applyFont="1" applyBorder="1" applyAlignment="1" applyProtection="1">
      <alignment horizontal="left" vertical="center" wrapText="1"/>
      <protection locked="0"/>
    </xf>
    <xf numFmtId="4" fontId="39" fillId="4" borderId="19" xfId="0" applyNumberFormat="1" applyFont="1" applyFill="1" applyBorder="1" applyAlignment="1" applyProtection="1">
      <alignment horizontal="center" vertical="center"/>
      <protection hidden="1"/>
    </xf>
    <xf numFmtId="0" fontId="39" fillId="4" borderId="41" xfId="0" applyFont="1" applyFill="1" applyBorder="1" applyAlignment="1" applyProtection="1">
      <alignment horizontal="center" vertical="center"/>
      <protection hidden="1"/>
    </xf>
    <xf numFmtId="4" fontId="40" fillId="4" borderId="43" xfId="0" applyNumberFormat="1" applyFont="1" applyFill="1" applyBorder="1" applyAlignment="1" applyProtection="1">
      <alignment horizontal="right" vertical="center"/>
      <protection hidden="1"/>
    </xf>
    <xf numFmtId="3" fontId="40" fillId="4" borderId="44" xfId="0" applyNumberFormat="1" applyFont="1" applyFill="1" applyBorder="1" applyAlignment="1" applyProtection="1">
      <alignment horizontal="left" vertical="center"/>
      <protection hidden="1"/>
    </xf>
    <xf numFmtId="0" fontId="5" fillId="10" borderId="0" xfId="0" applyFont="1" applyFill="1" applyAlignment="1" applyProtection="1">
      <alignment vertical="center"/>
      <protection locked="0"/>
    </xf>
    <xf numFmtId="0" fontId="37" fillId="10" borderId="31" xfId="0" applyFont="1" applyFill="1" applyBorder="1" applyAlignment="1" applyProtection="1">
      <alignment vertical="center"/>
      <protection locked="0"/>
    </xf>
    <xf numFmtId="0" fontId="37" fillId="10" borderId="7" xfId="0" applyFont="1" applyFill="1" applyBorder="1" applyAlignment="1" applyProtection="1">
      <alignment horizontal="center" vertical="center"/>
      <protection locked="0"/>
    </xf>
    <xf numFmtId="0" fontId="37" fillId="10" borderId="7" xfId="0" applyFont="1" applyFill="1" applyBorder="1" applyAlignment="1" applyProtection="1">
      <alignment vertical="center"/>
      <protection locked="0"/>
    </xf>
    <xf numFmtId="0" fontId="37" fillId="10" borderId="7" xfId="0" applyFont="1" applyFill="1" applyBorder="1" applyAlignment="1" applyProtection="1">
      <alignment horizontal="left" vertical="center"/>
      <protection locked="0"/>
    </xf>
    <xf numFmtId="4" fontId="37" fillId="10" borderId="7" xfId="0" applyNumberFormat="1" applyFont="1" applyFill="1" applyBorder="1" applyAlignment="1" applyProtection="1">
      <alignment horizontal="center" vertical="center"/>
      <protection locked="0"/>
    </xf>
    <xf numFmtId="0" fontId="37" fillId="10" borderId="32" xfId="0" applyFont="1" applyFill="1" applyBorder="1" applyAlignment="1" applyProtection="1">
      <alignment horizontal="center" vertical="center"/>
      <protection locked="0"/>
    </xf>
    <xf numFmtId="0" fontId="5" fillId="0" borderId="0" xfId="0" applyFont="1" applyAlignment="1" applyProtection="1">
      <alignment vertical="center"/>
      <protection locked="0"/>
    </xf>
    <xf numFmtId="165" fontId="37" fillId="0" borderId="9" xfId="0" applyNumberFormat="1" applyFont="1" applyBorder="1" applyAlignment="1" applyProtection="1">
      <alignment horizontal="left" vertical="center"/>
      <protection locked="0"/>
    </xf>
    <xf numFmtId="165" fontId="37" fillId="0" borderId="39" xfId="0" applyNumberFormat="1" applyFont="1" applyBorder="1" applyAlignment="1" applyProtection="1">
      <alignment horizontal="left" vertical="center"/>
      <protection locked="0"/>
    </xf>
    <xf numFmtId="0" fontId="37" fillId="0" borderId="13" xfId="0" applyFont="1" applyBorder="1" applyAlignment="1" applyProtection="1">
      <alignment vertical="center"/>
      <protection locked="0"/>
    </xf>
    <xf numFmtId="4" fontId="37" fillId="0" borderId="13" xfId="0" applyNumberFormat="1" applyFont="1" applyBorder="1" applyAlignment="1" applyProtection="1">
      <alignment vertical="center"/>
      <protection locked="0"/>
    </xf>
    <xf numFmtId="167" fontId="5" fillId="3" borderId="5" xfId="2" applyNumberFormat="1"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protection locked="0"/>
    </xf>
    <xf numFmtId="0" fontId="5" fillId="3" borderId="5" xfId="2" applyFont="1" applyFill="1" applyBorder="1" applyAlignment="1" applyProtection="1">
      <alignment vertical="center" wrapText="1"/>
      <protection locked="0"/>
    </xf>
    <xf numFmtId="166" fontId="5" fillId="3" borderId="5" xfId="0" applyNumberFormat="1" applyFont="1" applyFill="1" applyBorder="1" applyAlignment="1" applyProtection="1">
      <alignment horizontal="center" vertical="center"/>
      <protection locked="0"/>
    </xf>
    <xf numFmtId="4" fontId="6" fillId="3" borderId="5" xfId="2" applyNumberFormat="1" applyFont="1" applyFill="1" applyBorder="1" applyAlignment="1" applyProtection="1">
      <alignment horizontal="center" vertical="center"/>
      <protection locked="0"/>
    </xf>
    <xf numFmtId="0" fontId="41" fillId="0" borderId="0" xfId="0" applyFont="1" applyAlignment="1" applyProtection="1">
      <alignment vertical="center"/>
      <protection locked="0"/>
    </xf>
    <xf numFmtId="0" fontId="5" fillId="0" borderId="35" xfId="0" applyFont="1" applyBorder="1" applyAlignment="1" applyProtection="1">
      <alignment vertical="center"/>
      <protection locked="0"/>
    </xf>
    <xf numFmtId="0" fontId="5" fillId="0" borderId="0" xfId="0" applyFont="1" applyAlignment="1" applyProtection="1">
      <alignment horizontal="center" vertical="center"/>
      <protection locked="0"/>
    </xf>
    <xf numFmtId="0" fontId="5" fillId="3" borderId="4" xfId="2" applyFont="1" applyFill="1" applyBorder="1" applyAlignment="1" applyProtection="1">
      <alignment vertical="center" wrapText="1"/>
      <protection locked="0"/>
    </xf>
    <xf numFmtId="4" fontId="5" fillId="0" borderId="0" xfId="0" applyNumberFormat="1" applyFont="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4" fillId="3" borderId="1" xfId="2" applyFont="1" applyFill="1" applyBorder="1" applyAlignment="1" applyProtection="1">
      <alignment vertical="center" wrapText="1" shrinkToFit="1"/>
      <protection locked="0"/>
    </xf>
    <xf numFmtId="0" fontId="5" fillId="0" borderId="56" xfId="0" applyFont="1" applyBorder="1" applyAlignment="1" applyProtection="1">
      <alignment vertical="center"/>
      <protection locked="0"/>
    </xf>
    <xf numFmtId="0" fontId="5" fillId="0" borderId="15" xfId="0" applyFont="1" applyBorder="1" applyAlignment="1" applyProtection="1">
      <alignment horizontal="center" vertical="center"/>
      <protection locked="0"/>
    </xf>
    <xf numFmtId="0" fontId="5" fillId="0" borderId="15" xfId="0" applyFont="1" applyBorder="1" applyAlignment="1" applyProtection="1">
      <alignment vertical="center"/>
      <protection locked="0"/>
    </xf>
    <xf numFmtId="0" fontId="5" fillId="3" borderId="19" xfId="2" applyFont="1" applyFill="1" applyBorder="1" applyAlignment="1" applyProtection="1">
      <alignment vertical="center" wrapText="1" shrinkToFit="1"/>
      <protection locked="0"/>
    </xf>
    <xf numFmtId="4" fontId="5" fillId="0" borderId="15" xfId="0" applyNumberFormat="1"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5" fillId="6" borderId="33" xfId="0" applyFont="1" applyFill="1" applyBorder="1" applyAlignment="1" applyProtection="1">
      <alignment horizontal="center" vertical="center"/>
      <protection locked="0"/>
    </xf>
    <xf numFmtId="164" fontId="6" fillId="0" borderId="34" xfId="2" applyNumberFormat="1" applyFont="1" applyBorder="1" applyAlignment="1" applyProtection="1">
      <alignment horizontal="right" vertical="center"/>
      <protection locked="0"/>
    </xf>
    <xf numFmtId="164" fontId="6" fillId="0" borderId="0" xfId="2" applyNumberFormat="1" applyFont="1" applyAlignment="1" applyProtection="1">
      <alignment horizontal="right" vertical="center"/>
      <protection locked="0"/>
    </xf>
    <xf numFmtId="0" fontId="5" fillId="0" borderId="0" xfId="0" applyFont="1" applyProtection="1">
      <protection locked="0"/>
    </xf>
    <xf numFmtId="0" fontId="42" fillId="0" borderId="0" xfId="0" applyFont="1" applyProtection="1">
      <protection locked="0"/>
    </xf>
    <xf numFmtId="0" fontId="5" fillId="0" borderId="37" xfId="0" applyFont="1" applyBorder="1" applyAlignment="1" applyProtection="1">
      <alignment vertical="center"/>
      <protection locked="0"/>
    </xf>
    <xf numFmtId="0" fontId="5" fillId="0" borderId="38" xfId="0" applyFont="1" applyBorder="1" applyAlignment="1" applyProtection="1">
      <alignment horizontal="center" vertical="center"/>
      <protection locked="0"/>
    </xf>
    <xf numFmtId="2" fontId="37" fillId="0" borderId="0" xfId="1" applyNumberFormat="1" applyFont="1" applyAlignment="1" applyProtection="1">
      <alignment horizontal="right" vertical="top" wrapText="1"/>
      <protection locked="0"/>
    </xf>
    <xf numFmtId="0" fontId="42" fillId="0" borderId="0" xfId="0" applyFont="1" applyAlignment="1" applyProtection="1">
      <alignment wrapText="1"/>
      <protection locked="0"/>
    </xf>
    <xf numFmtId="164" fontId="6" fillId="0" borderId="0" xfId="3" applyNumberFormat="1" applyFont="1" applyAlignment="1" applyProtection="1">
      <alignment horizontal="right" vertical="center"/>
      <protection locked="0"/>
    </xf>
    <xf numFmtId="164" fontId="6" fillId="0" borderId="34" xfId="3" applyNumberFormat="1" applyFont="1" applyBorder="1" applyAlignment="1" applyProtection="1">
      <alignment horizontal="right" vertical="center"/>
      <protection locked="0"/>
    </xf>
    <xf numFmtId="167" fontId="5" fillId="3" borderId="5" xfId="3" applyNumberFormat="1" applyFont="1" applyFill="1" applyBorder="1" applyAlignment="1" applyProtection="1">
      <alignment horizontal="center" vertical="center" wrapText="1"/>
      <protection locked="0"/>
    </xf>
    <xf numFmtId="0" fontId="5" fillId="3" borderId="5" xfId="3" applyFont="1" applyFill="1" applyBorder="1" applyAlignment="1" applyProtection="1">
      <alignment vertical="center" wrapText="1"/>
      <protection locked="0"/>
    </xf>
    <xf numFmtId="0" fontId="5" fillId="3" borderId="4" xfId="3" applyFont="1" applyFill="1" applyBorder="1" applyAlignment="1" applyProtection="1">
      <alignment vertical="center" wrapText="1"/>
      <protection locked="0"/>
    </xf>
    <xf numFmtId="0" fontId="4" fillId="3" borderId="1" xfId="3" applyFont="1" applyFill="1" applyBorder="1" applyAlignment="1" applyProtection="1">
      <alignment vertical="center" wrapText="1" shrinkToFit="1"/>
      <protection locked="0"/>
    </xf>
    <xf numFmtId="0" fontId="5" fillId="3" borderId="19" xfId="3" applyFont="1" applyFill="1" applyBorder="1" applyAlignment="1" applyProtection="1">
      <alignment vertical="center" wrapText="1" shrinkToFit="1"/>
      <protection locked="0"/>
    </xf>
    <xf numFmtId="4" fontId="6" fillId="3" borderId="5" xfId="3" applyNumberFormat="1" applyFont="1" applyFill="1" applyBorder="1" applyAlignment="1" applyProtection="1">
      <alignment horizontal="center" vertical="center"/>
      <protection locked="0"/>
    </xf>
    <xf numFmtId="0" fontId="0" fillId="0" borderId="0" xfId="0" applyProtection="1">
      <protection locked="0"/>
    </xf>
    <xf numFmtId="0" fontId="1" fillId="6" borderId="33" xfId="0" applyFont="1" applyFill="1" applyBorder="1" applyAlignment="1" applyProtection="1">
      <alignment horizontal="center" vertical="center"/>
      <protection locked="0"/>
    </xf>
    <xf numFmtId="0" fontId="1" fillId="3" borderId="5" xfId="0" applyFont="1" applyFill="1" applyBorder="1" applyAlignment="1" applyProtection="1">
      <alignment horizontal="center" vertical="center"/>
      <protection locked="0"/>
    </xf>
    <xf numFmtId="166" fontId="1" fillId="3" borderId="5" xfId="0" applyNumberFormat="1" applyFont="1" applyFill="1" applyBorder="1" applyAlignment="1" applyProtection="1">
      <alignment horizontal="center" vertical="center"/>
      <protection locked="0"/>
    </xf>
    <xf numFmtId="4" fontId="1" fillId="0" borderId="0" xfId="0" applyNumberFormat="1" applyFont="1" applyAlignment="1" applyProtection="1">
      <alignment horizontal="center" vertical="center"/>
      <protection locked="0"/>
    </xf>
    <xf numFmtId="4" fontId="1" fillId="0" borderId="15" xfId="0" applyNumberFormat="1" applyFont="1" applyBorder="1" applyAlignment="1" applyProtection="1">
      <alignment horizontal="center" vertical="center"/>
      <protection locked="0"/>
    </xf>
    <xf numFmtId="49" fontId="5" fillId="3" borderId="5" xfId="2" applyNumberFormat="1" applyFont="1" applyFill="1" applyBorder="1" applyAlignment="1" applyProtection="1">
      <alignment horizontal="center" vertical="center" wrapText="1"/>
      <protection locked="0"/>
    </xf>
    <xf numFmtId="3" fontId="44" fillId="0" borderId="0" xfId="0" applyNumberFormat="1" applyFont="1" applyAlignment="1" applyProtection="1">
      <alignment horizontal="center"/>
      <protection locked="0"/>
    </xf>
    <xf numFmtId="0" fontId="5" fillId="11" borderId="0" xfId="0" applyFont="1" applyFill="1" applyAlignment="1" applyProtection="1">
      <alignment vertical="center"/>
      <protection locked="0"/>
    </xf>
    <xf numFmtId="0" fontId="37" fillId="11" borderId="31" xfId="0" applyFont="1" applyFill="1" applyBorder="1" applyAlignment="1" applyProtection="1">
      <alignment vertical="center"/>
      <protection locked="0"/>
    </xf>
    <xf numFmtId="0" fontId="37" fillId="11" borderId="7" xfId="0" applyFont="1" applyFill="1" applyBorder="1" applyAlignment="1" applyProtection="1">
      <alignment horizontal="center" vertical="center"/>
      <protection locked="0"/>
    </xf>
    <xf numFmtId="0" fontId="37" fillId="11" borderId="7" xfId="0" applyFont="1" applyFill="1" applyBorder="1" applyAlignment="1" applyProtection="1">
      <alignment vertical="center"/>
      <protection locked="0"/>
    </xf>
    <xf numFmtId="0" fontId="37" fillId="11" borderId="7" xfId="0" applyFont="1" applyFill="1" applyBorder="1" applyAlignment="1" applyProtection="1">
      <alignment horizontal="left" vertical="center"/>
      <protection locked="0"/>
    </xf>
    <xf numFmtId="4" fontId="37" fillId="11" borderId="7" xfId="0" applyNumberFormat="1" applyFont="1" applyFill="1" applyBorder="1" applyAlignment="1" applyProtection="1">
      <alignment horizontal="center" vertical="center"/>
      <protection locked="0"/>
    </xf>
    <xf numFmtId="164" fontId="37" fillId="11" borderId="32" xfId="0" applyNumberFormat="1" applyFont="1" applyFill="1" applyBorder="1" applyAlignment="1" applyProtection="1">
      <alignment horizontal="center" vertical="center"/>
      <protection locked="0"/>
    </xf>
    <xf numFmtId="0" fontId="45" fillId="0" borderId="0" xfId="1" applyFont="1" applyAlignment="1" applyProtection="1">
      <alignment horizontal="left" vertical="center"/>
      <protection locked="0"/>
    </xf>
    <xf numFmtId="0" fontId="5" fillId="6" borderId="5"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2" fontId="5" fillId="0" borderId="5" xfId="0" applyNumberFormat="1"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2" xfId="0" applyFont="1" applyBorder="1" applyAlignment="1" applyProtection="1">
      <alignment vertical="center"/>
      <protection locked="0"/>
    </xf>
    <xf numFmtId="4" fontId="5" fillId="0" borderId="2" xfId="0" applyNumberFormat="1" applyFont="1" applyBorder="1" applyAlignment="1" applyProtection="1">
      <alignment horizontal="center" vertical="center"/>
      <protection locked="0"/>
    </xf>
    <xf numFmtId="0" fontId="46" fillId="0" borderId="0" xfId="0" applyFont="1" applyProtection="1">
      <protection locked="0"/>
    </xf>
    <xf numFmtId="0" fontId="44" fillId="0" borderId="0" xfId="0" applyFont="1" applyAlignment="1" applyProtection="1">
      <alignment horizontal="center"/>
      <protection locked="0"/>
    </xf>
    <xf numFmtId="0" fontId="5" fillId="0" borderId="0" xfId="0" applyFont="1" applyAlignment="1" applyProtection="1">
      <alignment horizontal="center"/>
      <protection locked="0"/>
    </xf>
    <xf numFmtId="2" fontId="37" fillId="0" borderId="0" xfId="1" applyNumberFormat="1" applyFont="1" applyAlignment="1" applyProtection="1">
      <alignment horizontal="center" vertical="top" wrapText="1"/>
      <protection locked="0"/>
    </xf>
    <xf numFmtId="49" fontId="47" fillId="0" borderId="0" xfId="0" applyNumberFormat="1" applyFont="1" applyAlignment="1" applyProtection="1">
      <alignment vertical="center" wrapText="1" shrinkToFit="1" readingOrder="1"/>
      <protection locked="0"/>
    </xf>
    <xf numFmtId="49" fontId="37" fillId="0" borderId="13" xfId="0" applyNumberFormat="1" applyFont="1" applyBorder="1" applyAlignment="1" applyProtection="1">
      <alignment horizontal="center" vertical="center" wrapText="1"/>
      <protection locked="0"/>
    </xf>
    <xf numFmtId="49" fontId="34" fillId="0" borderId="11" xfId="0" applyNumberFormat="1" applyFont="1" applyBorder="1" applyAlignment="1">
      <alignment horizontal="left" vertical="top"/>
    </xf>
    <xf numFmtId="49" fontId="34" fillId="0" borderId="11" xfId="0" applyNumberFormat="1" applyFont="1" applyBorder="1" applyAlignment="1">
      <alignment vertical="top" wrapText="1"/>
    </xf>
    <xf numFmtId="49" fontId="34" fillId="0" borderId="11" xfId="0" applyNumberFormat="1" applyFont="1" applyBorder="1" applyAlignment="1" applyProtection="1">
      <alignment horizontal="center" vertical="top" wrapText="1"/>
      <protection hidden="1"/>
    </xf>
    <xf numFmtId="49" fontId="32" fillId="0" borderId="22" xfId="0" applyNumberFormat="1" applyFont="1" applyBorder="1" applyAlignment="1" applyProtection="1">
      <alignment horizontal="right" vertical="top" wrapText="1"/>
      <protection hidden="1"/>
    </xf>
    <xf numFmtId="49" fontId="35" fillId="0" borderId="13" xfId="0" applyNumberFormat="1" applyFont="1" applyBorder="1" applyAlignment="1" applyProtection="1">
      <alignment horizontal="center" vertical="top"/>
      <protection hidden="1"/>
    </xf>
    <xf numFmtId="49" fontId="35" fillId="0" borderId="14" xfId="0" applyNumberFormat="1" applyFont="1" applyBorder="1" applyAlignment="1" applyProtection="1">
      <alignment vertical="top"/>
      <protection hidden="1"/>
    </xf>
    <xf numFmtId="0" fontId="36" fillId="8" borderId="55" xfId="0" applyFont="1" applyFill="1" applyBorder="1" applyAlignment="1" applyProtection="1">
      <alignment vertical="center"/>
      <protection hidden="1"/>
    </xf>
    <xf numFmtId="0" fontId="36" fillId="7" borderId="25" xfId="0" applyFont="1" applyFill="1" applyBorder="1" applyAlignment="1" applyProtection="1">
      <alignment vertical="center"/>
      <protection hidden="1"/>
    </xf>
    <xf numFmtId="4" fontId="37" fillId="0" borderId="30" xfId="0" applyNumberFormat="1" applyFont="1" applyBorder="1" applyAlignment="1" applyProtection="1">
      <alignment vertical="center"/>
      <protection locked="0"/>
    </xf>
    <xf numFmtId="0" fontId="37" fillId="0" borderId="29" xfId="0" applyFont="1" applyBorder="1" applyAlignment="1" applyProtection="1">
      <alignment horizontal="left" vertical="center"/>
      <protection locked="0"/>
    </xf>
    <xf numFmtId="0" fontId="37" fillId="0" borderId="23" xfId="0" applyFont="1" applyBorder="1" applyAlignment="1" applyProtection="1">
      <alignment vertical="center"/>
      <protection locked="0"/>
    </xf>
    <xf numFmtId="0" fontId="49" fillId="0" borderId="0" xfId="0" applyFont="1" applyAlignment="1">
      <alignment horizontal="center"/>
    </xf>
    <xf numFmtId="0" fontId="50" fillId="0" borderId="0" xfId="0" applyFont="1" applyAlignment="1">
      <alignment horizontal="center"/>
    </xf>
    <xf numFmtId="14" fontId="37" fillId="0" borderId="53" xfId="0" applyNumberFormat="1" applyFont="1" applyBorder="1" applyAlignment="1" applyProtection="1">
      <alignment vertical="center"/>
      <protection locked="0"/>
    </xf>
    <xf numFmtId="49" fontId="51" fillId="0" borderId="60" xfId="0" applyNumberFormat="1" applyFont="1" applyBorder="1" applyAlignment="1" applyProtection="1">
      <alignment vertical="center" shrinkToFit="1" readingOrder="1"/>
      <protection locked="0"/>
    </xf>
    <xf numFmtId="0" fontId="5" fillId="0" borderId="33" xfId="0" applyFont="1" applyBorder="1" applyAlignment="1" applyProtection="1">
      <alignment horizontal="center" vertical="center"/>
      <protection locked="0"/>
    </xf>
    <xf numFmtId="49" fontId="51" fillId="0" borderId="0" xfId="0" applyNumberFormat="1" applyFont="1" applyAlignment="1" applyProtection="1">
      <alignment vertical="center" shrinkToFit="1" readingOrder="1"/>
      <protection locked="0"/>
    </xf>
    <xf numFmtId="0" fontId="1" fillId="0" borderId="33" xfId="0" applyFont="1" applyBorder="1" applyAlignment="1" applyProtection="1">
      <alignment horizontal="center" vertical="center"/>
      <protection locked="0"/>
    </xf>
    <xf numFmtId="0" fontId="5" fillId="0" borderId="33" xfId="0" applyFont="1" applyBorder="1" applyAlignment="1">
      <alignment horizontal="center" vertical="center"/>
    </xf>
    <xf numFmtId="14" fontId="37" fillId="0" borderId="52" xfId="0" applyNumberFormat="1" applyFont="1" applyBorder="1" applyAlignment="1" applyProtection="1">
      <alignment vertical="center"/>
      <protection locked="0"/>
    </xf>
    <xf numFmtId="164" fontId="0" fillId="0" borderId="0" xfId="0" applyNumberFormat="1" applyProtection="1">
      <protection locked="0"/>
    </xf>
    <xf numFmtId="164" fontId="5" fillId="0" borderId="0" xfId="0" applyNumberFormat="1" applyFont="1" applyProtection="1">
      <protection locked="0"/>
    </xf>
    <xf numFmtId="0" fontId="0" fillId="0" borderId="0" xfId="0" applyAlignment="1" applyProtection="1">
      <alignment wrapText="1"/>
      <protection locked="0"/>
    </xf>
    <xf numFmtId="0" fontId="5" fillId="13" borderId="33" xfId="0" applyFont="1" applyFill="1" applyBorder="1" applyAlignment="1" applyProtection="1">
      <alignment horizontal="center" vertical="center"/>
      <protection locked="0"/>
    </xf>
    <xf numFmtId="0" fontId="1" fillId="13" borderId="33" xfId="0" applyFont="1" applyFill="1" applyBorder="1" applyAlignment="1" applyProtection="1">
      <alignment horizontal="center" vertical="center"/>
      <protection locked="0"/>
    </xf>
    <xf numFmtId="0" fontId="5" fillId="12" borderId="61" xfId="5" applyFont="1" applyBorder="1" applyProtection="1">
      <alignment horizontal="left" vertical="center" wrapText="1"/>
      <protection locked="0"/>
    </xf>
    <xf numFmtId="0" fontId="36" fillId="9" borderId="54" xfId="0" applyFont="1" applyFill="1" applyBorder="1" applyAlignment="1" applyProtection="1">
      <alignment horizontal="center" vertical="center"/>
      <protection hidden="1"/>
    </xf>
    <xf numFmtId="0" fontId="36" fillId="9" borderId="26" xfId="0" applyFont="1" applyFill="1" applyBorder="1" applyAlignment="1" applyProtection="1">
      <alignment horizontal="center" vertical="center"/>
      <protection hidden="1"/>
    </xf>
    <xf numFmtId="0" fontId="2" fillId="0" borderId="1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49" fontId="38" fillId="0" borderId="13" xfId="0" applyNumberFormat="1" applyFont="1" applyBorder="1" applyAlignment="1" applyProtection="1">
      <alignment horizontal="left" vertical="center"/>
      <protection hidden="1"/>
    </xf>
    <xf numFmtId="49" fontId="38" fillId="0" borderId="3" xfId="0" applyNumberFormat="1" applyFont="1" applyBorder="1" applyAlignment="1" applyProtection="1">
      <alignment horizontal="left" vertical="center"/>
      <protection hidden="1"/>
    </xf>
    <xf numFmtId="165" fontId="37" fillId="0" borderId="8" xfId="0" applyNumberFormat="1" applyFont="1" applyBorder="1" applyAlignment="1" applyProtection="1">
      <alignment horizontal="left" vertical="center"/>
      <protection hidden="1"/>
    </xf>
    <xf numFmtId="165" fontId="37" fillId="0" borderId="11" xfId="0" applyNumberFormat="1" applyFont="1" applyBorder="1" applyAlignment="1" applyProtection="1">
      <alignment horizontal="left" vertical="center"/>
      <protection hidden="1"/>
    </xf>
    <xf numFmtId="165" fontId="37" fillId="0" borderId="9" xfId="0" applyNumberFormat="1" applyFont="1" applyBorder="1" applyAlignment="1" applyProtection="1">
      <alignment horizontal="left" vertical="center"/>
      <protection hidden="1"/>
    </xf>
    <xf numFmtId="0" fontId="2" fillId="0" borderId="35" xfId="0" applyFont="1" applyBorder="1" applyAlignment="1" applyProtection="1">
      <alignment horizontal="left" vertical="center"/>
      <protection hidden="1"/>
    </xf>
    <xf numFmtId="0" fontId="2" fillId="0" borderId="0" xfId="0" applyFont="1" applyAlignment="1" applyProtection="1">
      <alignment horizontal="left" vertical="center"/>
      <protection hidden="1"/>
    </xf>
    <xf numFmtId="49" fontId="2" fillId="0" borderId="0" xfId="0" applyNumberFormat="1" applyFont="1" applyAlignment="1" applyProtection="1">
      <alignment horizontal="left" vertical="center"/>
      <protection locked="0"/>
    </xf>
    <xf numFmtId="49" fontId="2" fillId="0" borderId="39" xfId="0" applyNumberFormat="1" applyFont="1" applyBorder="1" applyAlignment="1" applyProtection="1">
      <alignment horizontal="left" vertical="center"/>
      <protection locked="0"/>
    </xf>
    <xf numFmtId="49" fontId="36" fillId="0" borderId="13" xfId="0" applyNumberFormat="1" applyFont="1" applyBorder="1" applyAlignment="1" applyProtection="1">
      <alignment horizontal="left" vertical="top"/>
      <protection locked="0"/>
    </xf>
    <xf numFmtId="0" fontId="32" fillId="0" borderId="58" xfId="0" applyFont="1" applyBorder="1" applyAlignment="1" applyProtection="1">
      <alignment horizontal="left" vertical="top" wrapText="1"/>
      <protection hidden="1"/>
    </xf>
    <xf numFmtId="0" fontId="32" fillId="0" borderId="21" xfId="0" applyFont="1" applyBorder="1" applyAlignment="1" applyProtection="1">
      <alignment horizontal="left" vertical="top" wrapText="1"/>
      <protection hidden="1"/>
    </xf>
    <xf numFmtId="7" fontId="34" fillId="2" borderId="25" xfId="0" applyNumberFormat="1" applyFont="1" applyFill="1" applyBorder="1" applyAlignment="1" applyProtection="1">
      <alignment horizontal="right" vertical="center"/>
      <protection hidden="1"/>
    </xf>
    <xf numFmtId="7" fontId="34" fillId="2" borderId="26" xfId="0" applyNumberFormat="1" applyFont="1" applyFill="1" applyBorder="1" applyAlignment="1" applyProtection="1">
      <alignment horizontal="right" vertical="center"/>
      <protection hidden="1"/>
    </xf>
    <xf numFmtId="0" fontId="39" fillId="4" borderId="12" xfId="0" applyFont="1" applyFill="1" applyBorder="1" applyAlignment="1" applyProtection="1">
      <alignment horizontal="center" vertical="center" wrapText="1"/>
      <protection hidden="1"/>
    </xf>
    <xf numFmtId="0" fontId="39" fillId="4" borderId="23" xfId="0" applyFont="1" applyFill="1" applyBorder="1" applyAlignment="1" applyProtection="1">
      <alignment horizontal="center" vertical="center" wrapText="1"/>
      <protection hidden="1"/>
    </xf>
    <xf numFmtId="0" fontId="39" fillId="4" borderId="1" xfId="0" applyFont="1" applyFill="1" applyBorder="1" applyAlignment="1" applyProtection="1">
      <alignment horizontal="center" vertical="center" wrapText="1"/>
      <protection hidden="1"/>
    </xf>
    <xf numFmtId="0" fontId="39" fillId="4" borderId="19" xfId="0" applyFont="1" applyFill="1" applyBorder="1" applyAlignment="1" applyProtection="1">
      <alignment horizontal="center" vertical="center" wrapText="1"/>
      <protection hidden="1"/>
    </xf>
    <xf numFmtId="0" fontId="2" fillId="0" borderId="28" xfId="0" applyFont="1" applyBorder="1" applyAlignment="1" applyProtection="1">
      <alignment horizontal="left" vertical="center"/>
      <protection hidden="1"/>
    </xf>
    <xf numFmtId="0" fontId="2" fillId="0" borderId="13" xfId="0" applyFont="1" applyBorder="1" applyAlignment="1" applyProtection="1">
      <alignment horizontal="left" vertical="center"/>
      <protection hidden="1"/>
    </xf>
    <xf numFmtId="0" fontId="37" fillId="0" borderId="13" xfId="0" applyFont="1" applyBorder="1" applyAlignment="1" applyProtection="1">
      <alignment horizontal="left" vertical="center" wrapText="1"/>
      <protection hidden="1"/>
    </xf>
    <xf numFmtId="0" fontId="37" fillId="0" borderId="3" xfId="0" applyFont="1" applyBorder="1" applyAlignment="1" applyProtection="1">
      <alignment horizontal="left" vertical="center" wrapText="1"/>
      <protection hidden="1"/>
    </xf>
    <xf numFmtId="0" fontId="2" fillId="0" borderId="27" xfId="0" applyFont="1" applyBorder="1" applyAlignment="1" applyProtection="1">
      <alignment horizontal="left" vertical="center"/>
      <protection hidden="1"/>
    </xf>
    <xf numFmtId="0" fontId="2" fillId="0" borderId="11" xfId="0" applyFont="1" applyBorder="1" applyAlignment="1" applyProtection="1">
      <alignment horizontal="left" vertical="center"/>
      <protection hidden="1"/>
    </xf>
    <xf numFmtId="0" fontId="39" fillId="4" borderId="45" xfId="0" applyFont="1" applyFill="1" applyBorder="1" applyAlignment="1" applyProtection="1">
      <alignment horizontal="center" vertical="center" wrapText="1"/>
      <protection hidden="1"/>
    </xf>
    <xf numFmtId="0" fontId="39" fillId="4" borderId="46" xfId="0" applyFont="1" applyFill="1" applyBorder="1" applyAlignment="1" applyProtection="1">
      <alignment horizontal="center" vertical="center" wrapText="1"/>
      <protection hidden="1"/>
    </xf>
    <xf numFmtId="0" fontId="39" fillId="4" borderId="1" xfId="0" applyFont="1" applyFill="1" applyBorder="1" applyAlignment="1" applyProtection="1">
      <alignment horizontal="center" vertical="center"/>
      <protection hidden="1"/>
    </xf>
    <xf numFmtId="0" fontId="39" fillId="4" borderId="19" xfId="0" applyFont="1" applyFill="1" applyBorder="1" applyAlignment="1" applyProtection="1">
      <alignment horizontal="center" vertical="center"/>
      <protection hidden="1"/>
    </xf>
    <xf numFmtId="49" fontId="40" fillId="4" borderId="42" xfId="0" applyNumberFormat="1" applyFont="1" applyFill="1" applyBorder="1" applyAlignment="1" applyProtection="1">
      <alignment horizontal="left" vertical="center"/>
      <protection hidden="1"/>
    </xf>
    <xf numFmtId="0" fontId="40" fillId="4" borderId="43" xfId="0" applyFont="1" applyFill="1" applyBorder="1" applyAlignment="1" applyProtection="1">
      <alignment horizontal="left" vertical="center"/>
      <protection hidden="1"/>
    </xf>
    <xf numFmtId="0" fontId="2" fillId="0" borderId="12" xfId="0" applyFont="1" applyBorder="1" applyAlignment="1" applyProtection="1">
      <alignment horizontal="left" vertical="center"/>
      <protection hidden="1"/>
    </xf>
    <xf numFmtId="0" fontId="2" fillId="0" borderId="20" xfId="0" applyFont="1" applyBorder="1" applyAlignment="1" applyProtection="1">
      <alignment horizontal="left" vertical="center"/>
      <protection hidden="1"/>
    </xf>
    <xf numFmtId="0" fontId="2" fillId="0" borderId="21" xfId="0" applyFont="1" applyBorder="1" applyAlignment="1" applyProtection="1">
      <alignment horizontal="left" vertical="center"/>
      <protection hidden="1"/>
    </xf>
    <xf numFmtId="0" fontId="2" fillId="0" borderId="8" xfId="0" applyFont="1" applyBorder="1" applyAlignment="1" applyProtection="1">
      <alignment horizontal="left" vertical="center"/>
      <protection hidden="1"/>
    </xf>
    <xf numFmtId="0" fontId="34" fillId="0" borderId="27" xfId="0" applyFont="1" applyBorder="1" applyAlignment="1">
      <alignment horizontal="left" vertical="top"/>
    </xf>
    <xf numFmtId="0" fontId="34" fillId="0" borderId="11" xfId="0" applyFont="1" applyBorder="1" applyAlignment="1">
      <alignment horizontal="left" vertical="top"/>
    </xf>
    <xf numFmtId="0" fontId="34" fillId="2" borderId="16" xfId="0" applyFont="1" applyFill="1" applyBorder="1" applyAlignment="1" applyProtection="1">
      <alignment horizontal="center" vertical="center" wrapText="1"/>
      <protection hidden="1"/>
    </xf>
    <xf numFmtId="0" fontId="34" fillId="2" borderId="17" xfId="0" applyFont="1" applyFill="1" applyBorder="1" applyAlignment="1" applyProtection="1">
      <alignment horizontal="center" vertical="center" wrapText="1"/>
      <protection hidden="1"/>
    </xf>
  </cellXfs>
  <cellStyles count="6">
    <cellStyle name="Normal" xfId="4" xr:uid="{5C0D8E08-E0BC-478A-8E60-C6747422A7A3}"/>
    <cellStyle name="Normální" xfId="0" builtinId="0"/>
    <cellStyle name="Normální 2" xfId="1" xr:uid="{00000000-0005-0000-0000-000001000000}"/>
    <cellStyle name="Normální 3" xfId="2" xr:uid="{00000000-0005-0000-0000-000002000000}"/>
    <cellStyle name="Normální 3 2" xfId="3" xr:uid="{00000000-0005-0000-0000-000003000000}"/>
    <cellStyle name="PolozkaZluta" xfId="5" xr:uid="{4FCDE97D-0A1A-4E96-9CF6-60D8CF432186}"/>
  </cellStyles>
  <dxfs count="186">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DF572D"/>
      <color rgb="FFCCFFCC"/>
      <color rgb="FFFFFFCC"/>
      <color rgb="FFFF7C80"/>
      <color rgb="FFFFF8E5"/>
      <color rgb="FFFFF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33618</xdr:colOff>
      <xdr:row>2</xdr:row>
      <xdr:rowOff>78441</xdr:rowOff>
    </xdr:from>
    <xdr:to>
      <xdr:col>8</xdr:col>
      <xdr:colOff>694765</xdr:colOff>
      <xdr:row>2</xdr:row>
      <xdr:rowOff>526676</xdr:rowOff>
    </xdr:to>
    <xdr:sp macro="[0]!A_polozka" textlink="">
      <xdr:nvSpPr>
        <xdr:cNvPr id="4" name="TextovéPole 3">
          <a:extLst>
            <a:ext uri="{FF2B5EF4-FFF2-40B4-BE49-F238E27FC236}">
              <a16:creationId xmlns:a16="http://schemas.microsoft.com/office/drawing/2014/main" id="{00000000-0008-0000-0000-000004000000}"/>
            </a:ext>
          </a:extLst>
        </xdr:cNvPr>
        <xdr:cNvSpPr txBox="1"/>
      </xdr:nvSpPr>
      <xdr:spPr>
        <a:xfrm>
          <a:off x="9155206" y="1199029"/>
          <a:ext cx="661147" cy="448235"/>
        </a:xfrm>
        <a:prstGeom prst="rect">
          <a:avLst/>
        </a:prstGeom>
        <a:solidFill>
          <a:schemeClr val="accent6">
            <a:lumMod val="20000"/>
            <a:lumOff val="80000"/>
          </a:schemeClr>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algn="ctr"/>
          <a:r>
            <a:rPr lang="cs-CZ" sz="1100" b="1"/>
            <a:t>Vložit </a:t>
          </a:r>
        </a:p>
        <a:p>
          <a:pPr algn="ctr"/>
          <a:r>
            <a:rPr lang="cs-CZ" sz="1100" b="1"/>
            <a:t>položku</a:t>
          </a:r>
        </a:p>
      </xdr:txBody>
    </xdr:sp>
    <xdr:clientData/>
  </xdr:twoCellAnchor>
  <xdr:twoCellAnchor>
    <xdr:from>
      <xdr:col>10</xdr:col>
      <xdr:colOff>33616</xdr:colOff>
      <xdr:row>2</xdr:row>
      <xdr:rowOff>56030</xdr:rowOff>
    </xdr:from>
    <xdr:to>
      <xdr:col>11</xdr:col>
      <xdr:colOff>1243853</xdr:colOff>
      <xdr:row>2</xdr:row>
      <xdr:rowOff>519997</xdr:rowOff>
    </xdr:to>
    <xdr:sp macro="[0]!B_soucetdil" textlink="">
      <xdr:nvSpPr>
        <xdr:cNvPr id="5" name="TextovéPole 4">
          <a:extLst>
            <a:ext uri="{FF2B5EF4-FFF2-40B4-BE49-F238E27FC236}">
              <a16:creationId xmlns:a16="http://schemas.microsoft.com/office/drawing/2014/main" id="{00000000-0008-0000-0000-000005000000}"/>
            </a:ext>
          </a:extLst>
        </xdr:cNvPr>
        <xdr:cNvSpPr txBox="1"/>
      </xdr:nvSpPr>
      <xdr:spPr>
        <a:xfrm>
          <a:off x="10555940" y="1176618"/>
          <a:ext cx="2073089" cy="463967"/>
        </a:xfrm>
        <a:prstGeom prst="rect">
          <a:avLst/>
        </a:prstGeom>
        <a:solidFill>
          <a:schemeClr val="accent2">
            <a:lumMod val="20000"/>
            <a:lumOff val="80000"/>
          </a:schemeClr>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algn="ctr"/>
          <a:r>
            <a:rPr lang="cs-CZ" sz="1050" b="1"/>
            <a:t>Součet za Díl </a:t>
          </a:r>
        </a:p>
        <a:p>
          <a:pPr algn="ctr"/>
          <a:r>
            <a:rPr lang="cs-CZ" sz="800" b="1"/>
            <a:t>včetně přepočítání Dílu</a:t>
          </a:r>
        </a:p>
      </xdr:txBody>
    </xdr:sp>
    <xdr:clientData/>
  </xdr:twoCellAnchor>
  <xdr:twoCellAnchor>
    <xdr:from>
      <xdr:col>9</xdr:col>
      <xdr:colOff>33617</xdr:colOff>
      <xdr:row>2</xdr:row>
      <xdr:rowOff>78441</xdr:rowOff>
    </xdr:from>
    <xdr:to>
      <xdr:col>9</xdr:col>
      <xdr:colOff>649942</xdr:colOff>
      <xdr:row>2</xdr:row>
      <xdr:rowOff>515471</xdr:rowOff>
    </xdr:to>
    <xdr:sp macro="[0]!Vložit_Díl" textlink="">
      <xdr:nvSpPr>
        <xdr:cNvPr id="6" name="TextovéPole 5">
          <a:extLst>
            <a:ext uri="{FF2B5EF4-FFF2-40B4-BE49-F238E27FC236}">
              <a16:creationId xmlns:a16="http://schemas.microsoft.com/office/drawing/2014/main" id="{00000000-0008-0000-0000-000006000000}"/>
            </a:ext>
          </a:extLst>
        </xdr:cNvPr>
        <xdr:cNvSpPr txBox="1"/>
      </xdr:nvSpPr>
      <xdr:spPr>
        <a:xfrm>
          <a:off x="9883588" y="1199029"/>
          <a:ext cx="616325" cy="437030"/>
        </a:xfrm>
        <a:prstGeom prst="rect">
          <a:avLst/>
        </a:prstGeom>
        <a:solidFill>
          <a:schemeClr val="accent5">
            <a:lumMod val="20000"/>
            <a:lumOff val="80000"/>
          </a:schemeClr>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pPr algn="ctr"/>
          <a:r>
            <a:rPr lang="cs-CZ" sz="1050" b="1"/>
            <a:t>Vložit</a:t>
          </a:r>
        </a:p>
        <a:p>
          <a:pPr algn="ctr"/>
          <a:r>
            <a:rPr lang="cs-CZ" sz="1050" b="1"/>
            <a:t>Díl</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A1:S396"/>
  <sheetViews>
    <sheetView showGridLines="0" tabSelected="1" zoomScaleNormal="100" zoomScaleSheetLayoutView="85" workbookViewId="0">
      <selection activeCell="M5" sqref="M5"/>
    </sheetView>
  </sheetViews>
  <sheetFormatPr defaultColWidth="9.109375" defaultRowHeight="10.199999999999999" x14ac:dyDescent="0.2"/>
  <cols>
    <col min="1" max="1" width="8" style="41" customWidth="1"/>
    <col min="2" max="2" width="8.5546875" style="41" customWidth="1"/>
    <col min="3" max="3" width="10.5546875" style="42" customWidth="1"/>
    <col min="4" max="4" width="10" style="41" customWidth="1"/>
    <col min="5" max="5" width="11.44140625" style="41" customWidth="1"/>
    <col min="6" max="6" width="75.33203125" style="41" customWidth="1"/>
    <col min="7" max="7" width="9" style="42" customWidth="1"/>
    <col min="8" max="8" width="13" style="42" customWidth="1"/>
    <col min="9" max="9" width="10.88671875" style="42" customWidth="1"/>
    <col min="10" max="10" width="10.109375" style="42" customWidth="1"/>
    <col min="11" max="11" width="12.88671875" style="43" customWidth="1"/>
    <col min="12" max="12" width="19" style="42" customWidth="1"/>
    <col min="13" max="13" width="38.6640625" style="41" customWidth="1"/>
    <col min="14" max="14" width="28.33203125" style="41" customWidth="1"/>
    <col min="15" max="15" width="9.109375" style="41" customWidth="1"/>
    <col min="16" max="16384" width="9.109375" style="41"/>
  </cols>
  <sheetData>
    <row r="1" spans="1:15" s="44" customFormat="1" ht="30.75" customHeight="1" thickTop="1" thickBot="1" x14ac:dyDescent="0.35">
      <c r="B1" s="184" t="s">
        <v>89</v>
      </c>
      <c r="C1" s="185"/>
      <c r="D1" s="45"/>
      <c r="E1" s="45"/>
      <c r="F1" s="46" t="s">
        <v>87</v>
      </c>
      <c r="G1" s="46"/>
      <c r="H1" s="47"/>
      <c r="I1" s="48"/>
      <c r="J1" s="49"/>
      <c r="K1" s="50"/>
      <c r="L1" s="51" t="str">
        <f>D3</f>
        <v>PS 01-01-31</v>
      </c>
      <c r="M1" s="52"/>
    </row>
    <row r="2" spans="1:15" s="44" customFormat="1" ht="57.15" customHeight="1" thickTop="1" thickBot="1" x14ac:dyDescent="0.35">
      <c r="B2" s="208" t="s">
        <v>11</v>
      </c>
      <c r="C2" s="209"/>
      <c r="D2" s="144"/>
      <c r="E2" s="145"/>
      <c r="F2" s="53" t="s">
        <v>231</v>
      </c>
      <c r="G2" s="146"/>
      <c r="H2" s="147"/>
      <c r="I2" s="210" t="s">
        <v>28</v>
      </c>
      <c r="J2" s="211"/>
      <c r="K2" s="186">
        <f>SUMIFS(L:L,B:B,"SOUČET")</f>
        <v>0</v>
      </c>
      <c r="L2" s="187"/>
    </row>
    <row r="3" spans="1:15" s="44" customFormat="1" ht="42.75" customHeight="1" thickTop="1" thickBot="1" x14ac:dyDescent="0.35">
      <c r="B3" s="54" t="s">
        <v>34</v>
      </c>
      <c r="C3" s="55"/>
      <c r="D3" s="183" t="s">
        <v>163</v>
      </c>
      <c r="E3" s="183"/>
      <c r="F3" s="56" t="s">
        <v>232</v>
      </c>
      <c r="G3" s="148"/>
      <c r="H3" s="149"/>
      <c r="I3" s="150"/>
      <c r="J3" s="151"/>
      <c r="K3" s="170"/>
      <c r="L3" s="171"/>
    </row>
    <row r="4" spans="1:15" s="44" customFormat="1" ht="18" customHeight="1" thickTop="1" x14ac:dyDescent="0.3">
      <c r="B4" s="192" t="s">
        <v>20</v>
      </c>
      <c r="C4" s="193"/>
      <c r="D4" s="173"/>
      <c r="E4" s="57" t="s">
        <v>77</v>
      </c>
      <c r="F4" s="58" t="str">
        <f>IF(E4='Kategorie monitoringu'!A1,'Kategorie monitoringu'!B1,IF(E4='Kategorie monitoringu'!A2,'Kategorie monitoringu'!B2,IF(E4='Kategorie monitoringu'!A3,'Kategorie monitoringu'!B3,IF(E4='Kategorie monitoringu'!A4,'Kategorie monitoringu'!B4,IF(E4='Kategorie monitoringu'!A5,'Kategorie monitoringu'!B5,IF(E4='Kategorie monitoringu'!A6,'Kategorie monitoringu'!B6,IF(E4='Kategorie monitoringu'!A7,'Kategorie monitoringu'!B7,IF(E4='Kategorie monitoringu'!A8,'Kategorie monitoringu'!B8,IF(E4='Kategorie monitoringu'!A9,'Kategorie monitoringu'!B9,IF(E4='Kategorie monitoringu'!A10,'Kategorie monitoringu'!B10,IF(E4='Kategorie monitoringu'!A11,'Kategorie monitoringu'!B11,IF(E4='Kategorie monitoringu'!A12,'Kategorie monitoringu'!B12,IF(E4='Kategorie monitoringu'!A13,'Kategorie monitoringu'!B13,IF(E4='Kategorie monitoringu'!A14,'Kategorie monitoringu'!B14,IF(E4='Kategorie monitoringu'!A15,'Kategorie monitoringu'!B15,IF(E4='Kategorie monitoringu'!A16,'Kategorie monitoringu'!B16,IF(E4='Kategorie monitoringu'!A17,'Kategorie monitoringu'!B17,IF(E4='Kategorie monitoringu'!A18,'Kategorie monitoringu'!B18,IF(E4='Kategorie monitoringu'!A19,'Kategorie monitoringu'!B19,IF(E4='Kategorie monitoringu'!A20,'Kategorie monitoringu'!B20,IF(E4='Kategorie monitoringu'!A21,'Kategorie monitoringu'!B21,IF(E4='Kategorie monitoringu'!A22,'Kategorie monitoringu'!B22,IF(E4='Kategorie monitoringu'!A23,'Kategorie monitoringu'!B23,IF(E4='Kategorie monitoringu'!A24,'Kategorie monitoringu'!B24,IF(E4='Kategorie monitoringu'!A25,'Kategorie monitoringu'!B25,"")))))))))))))))))))))))))</f>
        <v>Železniční zabezpečovací zařízení</v>
      </c>
      <c r="G4" s="143"/>
      <c r="H4" s="59"/>
      <c r="I4" s="205" t="s">
        <v>30</v>
      </c>
      <c r="J4" s="206"/>
      <c r="K4" s="152"/>
      <c r="L4" s="153"/>
    </row>
    <row r="5" spans="1:15" s="44" customFormat="1" ht="18" customHeight="1" x14ac:dyDescent="0.3">
      <c r="B5" s="60" t="s">
        <v>29</v>
      </c>
      <c r="C5" s="61"/>
      <c r="D5" s="62"/>
      <c r="E5" s="57" t="s">
        <v>91</v>
      </c>
      <c r="F5" s="194" t="str">
        <f>IF((E5="Stádium 2"),"  Dokumentace pro územní řízení - DUR",(IF((E5="Stádium 3"),"  Projektová dokumentace (DOS/DSP)","")))</f>
        <v xml:space="preserve">  Projektová dokumentace (DOS/DSP)</v>
      </c>
      <c r="G5" s="194"/>
      <c r="H5" s="195"/>
      <c r="I5" s="172" t="s">
        <v>23</v>
      </c>
      <c r="J5" s="173"/>
      <c r="K5" s="80"/>
      <c r="L5" s="154"/>
    </row>
    <row r="6" spans="1:15" s="44" customFormat="1" ht="18" customHeight="1" x14ac:dyDescent="0.3">
      <c r="B6" s="60" t="s">
        <v>19</v>
      </c>
      <c r="C6" s="61"/>
      <c r="D6" s="62"/>
      <c r="E6" s="63" t="s">
        <v>92</v>
      </c>
      <c r="F6" s="174"/>
      <c r="G6" s="174"/>
      <c r="H6" s="175"/>
      <c r="I6" s="172" t="s">
        <v>24</v>
      </c>
      <c r="J6" s="173"/>
      <c r="K6" s="80" t="s">
        <v>233</v>
      </c>
      <c r="L6" s="154"/>
      <c r="O6" s="155"/>
    </row>
    <row r="7" spans="1:15" s="44" customFormat="1" ht="18" customHeight="1" x14ac:dyDescent="0.2">
      <c r="B7" s="196" t="s">
        <v>25</v>
      </c>
      <c r="C7" s="197"/>
      <c r="D7" s="197"/>
      <c r="E7" s="77">
        <v>46174</v>
      </c>
      <c r="F7" s="176" t="s">
        <v>18</v>
      </c>
      <c r="G7" s="177"/>
      <c r="H7" s="178"/>
      <c r="I7" s="204" t="s">
        <v>27</v>
      </c>
      <c r="J7" s="193"/>
      <c r="K7" s="79">
        <v>2025</v>
      </c>
      <c r="L7" s="154"/>
      <c r="O7" s="156"/>
    </row>
    <row r="8" spans="1:15" s="44" customFormat="1" ht="19.5" customHeight="1" thickBot="1" x14ac:dyDescent="0.35">
      <c r="B8" s="179" t="s">
        <v>26</v>
      </c>
      <c r="C8" s="180"/>
      <c r="D8" s="180"/>
      <c r="E8" s="78">
        <v>46387</v>
      </c>
      <c r="F8" s="64" t="s">
        <v>314</v>
      </c>
      <c r="G8" s="181" t="s">
        <v>273</v>
      </c>
      <c r="H8" s="182"/>
      <c r="I8" s="207" t="s">
        <v>17</v>
      </c>
      <c r="J8" s="197"/>
      <c r="K8" s="163">
        <v>45636</v>
      </c>
      <c r="L8" s="157"/>
    </row>
    <row r="9" spans="1:15" s="44" customFormat="1" ht="9.75" customHeight="1" x14ac:dyDescent="0.3">
      <c r="B9" s="202" t="str">
        <f>F2</f>
        <v>Výstavba PZS v km 69,464 (P4734) trati Mladá Boleslav - Stará Paka</v>
      </c>
      <c r="C9" s="203"/>
      <c r="D9" s="203"/>
      <c r="E9" s="203"/>
      <c r="F9" s="203"/>
      <c r="G9" s="203"/>
      <c r="H9" s="203"/>
      <c r="I9" s="203"/>
      <c r="J9" s="203"/>
      <c r="K9" s="67" t="str">
        <f>$I$5</f>
        <v>ISPROFIN:</v>
      </c>
      <c r="L9" s="68">
        <f>K5</f>
        <v>0</v>
      </c>
    </row>
    <row r="10" spans="1:15" s="44" customFormat="1" ht="15" customHeight="1" x14ac:dyDescent="0.3">
      <c r="B10" s="198" t="s">
        <v>12</v>
      </c>
      <c r="C10" s="190" t="s">
        <v>0</v>
      </c>
      <c r="D10" s="190" t="s">
        <v>1</v>
      </c>
      <c r="E10" s="190" t="s">
        <v>13</v>
      </c>
      <c r="F10" s="200" t="s">
        <v>31</v>
      </c>
      <c r="G10" s="200" t="s">
        <v>2</v>
      </c>
      <c r="H10" s="200" t="s">
        <v>3</v>
      </c>
      <c r="I10" s="190" t="s">
        <v>14</v>
      </c>
      <c r="J10" s="190" t="s">
        <v>15</v>
      </c>
      <c r="K10" s="188" t="s">
        <v>4</v>
      </c>
      <c r="L10" s="189"/>
    </row>
    <row r="11" spans="1:15" s="44" customFormat="1" ht="15" customHeight="1" x14ac:dyDescent="0.3">
      <c r="B11" s="198"/>
      <c r="C11" s="190"/>
      <c r="D11" s="190"/>
      <c r="E11" s="190"/>
      <c r="F11" s="200"/>
      <c r="G11" s="200"/>
      <c r="H11" s="200"/>
      <c r="I11" s="190"/>
      <c r="J11" s="190"/>
      <c r="K11" s="188"/>
      <c r="L11" s="189"/>
    </row>
    <row r="12" spans="1:15" s="44" customFormat="1" ht="12.75" customHeight="1" thickBot="1" x14ac:dyDescent="0.35">
      <c r="B12" s="199"/>
      <c r="C12" s="191"/>
      <c r="D12" s="191"/>
      <c r="E12" s="191"/>
      <c r="F12" s="201"/>
      <c r="G12" s="201"/>
      <c r="H12" s="201"/>
      <c r="I12" s="191"/>
      <c r="J12" s="191"/>
      <c r="K12" s="65" t="s">
        <v>16</v>
      </c>
      <c r="L12" s="66" t="s">
        <v>5</v>
      </c>
    </row>
    <row r="13" spans="1:15" s="76" customFormat="1" ht="15" customHeight="1" thickBot="1" x14ac:dyDescent="0.35">
      <c r="A13" s="69" t="s">
        <v>33</v>
      </c>
      <c r="B13" s="70" t="s">
        <v>21</v>
      </c>
      <c r="C13" s="71">
        <v>1</v>
      </c>
      <c r="D13" s="72"/>
      <c r="E13" s="72"/>
      <c r="F13" s="73" t="s">
        <v>90</v>
      </c>
      <c r="G13" s="71"/>
      <c r="H13" s="71"/>
      <c r="I13" s="71"/>
      <c r="J13" s="71"/>
      <c r="K13" s="74"/>
      <c r="L13" s="75"/>
    </row>
    <row r="14" spans="1:15" s="76" customFormat="1" ht="13.5" customHeight="1" thickBot="1" x14ac:dyDescent="0.35">
      <c r="A14" s="76" t="s">
        <v>7</v>
      </c>
      <c r="B14" s="162">
        <f>1+MAX($B$13:B13)</f>
        <v>1</v>
      </c>
      <c r="C14" s="81" t="s">
        <v>93</v>
      </c>
      <c r="D14" s="82"/>
      <c r="E14" s="118" t="s">
        <v>296</v>
      </c>
      <c r="F14" s="83" t="s">
        <v>94</v>
      </c>
      <c r="G14" s="82" t="s">
        <v>128</v>
      </c>
      <c r="H14" s="84">
        <v>20</v>
      </c>
      <c r="I14" s="82"/>
      <c r="J14" s="82"/>
      <c r="K14" s="85"/>
      <c r="L14" s="38">
        <f>ROUND((ROUND(H14,3))*(ROUND(K14,2)),2)</f>
        <v>0</v>
      </c>
      <c r="N14" s="86"/>
    </row>
    <row r="15" spans="1:15" s="76" customFormat="1" ht="12.75" customHeight="1" x14ac:dyDescent="0.3">
      <c r="A15" s="76" t="s">
        <v>6</v>
      </c>
      <c r="B15" s="87"/>
      <c r="C15" s="88"/>
      <c r="F15" s="89" t="s">
        <v>85</v>
      </c>
      <c r="G15" s="88"/>
      <c r="H15" s="88"/>
      <c r="I15" s="88"/>
      <c r="J15" s="88"/>
      <c r="K15" s="90"/>
      <c r="L15" s="91"/>
    </row>
    <row r="16" spans="1:15" s="76" customFormat="1" ht="12.75" customHeight="1" x14ac:dyDescent="0.3">
      <c r="A16" s="76" t="s">
        <v>8</v>
      </c>
      <c r="B16" s="87"/>
      <c r="C16" s="88"/>
      <c r="F16" s="92" t="s">
        <v>86</v>
      </c>
      <c r="G16" s="88"/>
      <c r="H16" s="88"/>
      <c r="I16" s="88"/>
      <c r="J16" s="88"/>
      <c r="K16" s="90"/>
      <c r="L16" s="91"/>
    </row>
    <row r="17" spans="1:17" s="76" customFormat="1" ht="12.75" customHeight="1" thickBot="1" x14ac:dyDescent="0.35">
      <c r="A17" s="76" t="s">
        <v>9</v>
      </c>
      <c r="B17" s="93"/>
      <c r="C17" s="94"/>
      <c r="D17" s="95"/>
      <c r="E17" s="95"/>
      <c r="F17" s="96" t="s">
        <v>96</v>
      </c>
      <c r="G17" s="94"/>
      <c r="H17" s="94"/>
      <c r="I17" s="94"/>
      <c r="J17" s="94"/>
      <c r="K17" s="97"/>
      <c r="L17" s="98"/>
    </row>
    <row r="18" spans="1:17" s="102" customFormat="1" ht="14.4" thickBot="1" x14ac:dyDescent="0.25">
      <c r="A18" s="76" t="s">
        <v>7</v>
      </c>
      <c r="B18" s="159">
        <f>MAX(B2:B14)+1</f>
        <v>2</v>
      </c>
      <c r="C18" s="81" t="s">
        <v>127</v>
      </c>
      <c r="D18" s="82"/>
      <c r="E18" s="82" t="s">
        <v>296</v>
      </c>
      <c r="F18" s="83" t="s">
        <v>97</v>
      </c>
      <c r="G18" s="82" t="s">
        <v>128</v>
      </c>
      <c r="H18" s="84">
        <v>20</v>
      </c>
      <c r="I18" s="82"/>
      <c r="J18" s="82"/>
      <c r="K18" s="85"/>
      <c r="L18" s="100">
        <f t="shared" ref="L18" si="0">ROUND((ROUND(H18,3))*(ROUND(K18,2)),2)</f>
        <v>0</v>
      </c>
      <c r="M18" s="101"/>
      <c r="N18" s="86"/>
    </row>
    <row r="19" spans="1:17" s="102" customFormat="1" ht="14.4" x14ac:dyDescent="0.3">
      <c r="A19" s="103" t="s">
        <v>6</v>
      </c>
      <c r="B19" s="87"/>
      <c r="C19" s="88"/>
      <c r="D19" s="76"/>
      <c r="E19" s="76"/>
      <c r="F19" s="89" t="s">
        <v>85</v>
      </c>
      <c r="G19" s="88"/>
      <c r="H19" s="88"/>
      <c r="I19" s="88"/>
      <c r="J19" s="88"/>
      <c r="K19" s="90"/>
      <c r="L19" s="91"/>
      <c r="M19" s="88"/>
      <c r="N19" s="86"/>
    </row>
    <row r="20" spans="1:17" s="102" customFormat="1" ht="14.4" x14ac:dyDescent="0.3">
      <c r="A20" s="103" t="s">
        <v>8</v>
      </c>
      <c r="B20" s="87"/>
      <c r="C20" s="88"/>
      <c r="D20" s="76"/>
      <c r="E20" s="76"/>
      <c r="F20" s="92" t="s">
        <v>86</v>
      </c>
      <c r="G20" s="88"/>
      <c r="H20" s="88"/>
      <c r="I20" s="88"/>
      <c r="J20" s="88"/>
      <c r="K20" s="90"/>
      <c r="L20" s="91"/>
      <c r="M20" s="88"/>
      <c r="N20" s="86"/>
    </row>
    <row r="21" spans="1:17" s="102" customFormat="1" ht="15" thickBot="1" x14ac:dyDescent="0.35">
      <c r="A21" s="103" t="s">
        <v>9</v>
      </c>
      <c r="B21" s="104"/>
      <c r="C21" s="94"/>
      <c r="D21" s="95"/>
      <c r="E21" s="95"/>
      <c r="F21" s="96" t="s">
        <v>96</v>
      </c>
      <c r="G21" s="94"/>
      <c r="H21" s="94"/>
      <c r="I21" s="94"/>
      <c r="J21" s="94"/>
      <c r="K21" s="97"/>
      <c r="L21" s="105"/>
      <c r="M21" s="88"/>
      <c r="N21" s="86"/>
    </row>
    <row r="22" spans="1:17" s="102" customFormat="1" ht="14.4" thickBot="1" x14ac:dyDescent="0.25">
      <c r="A22" s="76" t="s">
        <v>7</v>
      </c>
      <c r="B22" s="159">
        <f>MAX(B6:B18)+1</f>
        <v>3</v>
      </c>
      <c r="C22" s="81" t="s">
        <v>126</v>
      </c>
      <c r="D22" s="82"/>
      <c r="E22" s="82" t="s">
        <v>296</v>
      </c>
      <c r="F22" s="83" t="s">
        <v>98</v>
      </c>
      <c r="G22" s="82" t="s">
        <v>99</v>
      </c>
      <c r="H22" s="84">
        <v>1</v>
      </c>
      <c r="I22" s="82"/>
      <c r="J22" s="82"/>
      <c r="K22" s="85"/>
      <c r="L22" s="100">
        <f t="shared" ref="L22" si="1">ROUND((ROUND(H22,3))*(ROUND(K22,2)),2)</f>
        <v>0</v>
      </c>
      <c r="M22" s="101"/>
      <c r="N22" s="86"/>
    </row>
    <row r="23" spans="1:17" s="102" customFormat="1" ht="14.4" x14ac:dyDescent="0.3">
      <c r="A23" s="103" t="s">
        <v>6</v>
      </c>
      <c r="B23" s="87"/>
      <c r="C23" s="88"/>
      <c r="D23" s="76"/>
      <c r="E23" s="76"/>
      <c r="F23" s="89" t="s">
        <v>85</v>
      </c>
      <c r="G23" s="88"/>
      <c r="H23" s="88"/>
      <c r="I23" s="88"/>
      <c r="J23" s="88"/>
      <c r="K23" s="90"/>
      <c r="L23" s="91"/>
      <c r="M23" s="88"/>
      <c r="N23" s="86"/>
    </row>
    <row r="24" spans="1:17" s="102" customFormat="1" ht="14.4" x14ac:dyDescent="0.3">
      <c r="A24" s="103" t="s">
        <v>8</v>
      </c>
      <c r="B24" s="87"/>
      <c r="C24" s="88"/>
      <c r="D24" s="76"/>
      <c r="E24" s="76"/>
      <c r="F24" s="92" t="s">
        <v>86</v>
      </c>
      <c r="G24" s="88"/>
      <c r="H24" s="88"/>
      <c r="I24" s="88"/>
      <c r="J24" s="88"/>
      <c r="K24" s="90"/>
      <c r="L24" s="91"/>
      <c r="M24" s="88"/>
      <c r="N24" s="86"/>
    </row>
    <row r="25" spans="1:17" s="102" customFormat="1" ht="15" thickBot="1" x14ac:dyDescent="0.35">
      <c r="A25" s="103" t="s">
        <v>9</v>
      </c>
      <c r="B25" s="104"/>
      <c r="C25" s="94"/>
      <c r="D25" s="95"/>
      <c r="E25" s="95"/>
      <c r="F25" s="96" t="s">
        <v>96</v>
      </c>
      <c r="G25" s="94"/>
      <c r="H25" s="94"/>
      <c r="I25" s="94"/>
      <c r="J25" s="94"/>
      <c r="K25" s="97"/>
      <c r="L25" s="105"/>
      <c r="M25" s="88"/>
      <c r="N25" s="86"/>
    </row>
    <row r="26" spans="1:17" s="102" customFormat="1" ht="14.4" thickBot="1" x14ac:dyDescent="0.25">
      <c r="A26" s="76" t="s">
        <v>7</v>
      </c>
      <c r="B26" s="159">
        <f>MAX(B10:B22)+1</f>
        <v>4</v>
      </c>
      <c r="C26" s="81" t="s">
        <v>125</v>
      </c>
      <c r="D26" s="82"/>
      <c r="E26" s="118" t="s">
        <v>296</v>
      </c>
      <c r="F26" s="83" t="s">
        <v>100</v>
      </c>
      <c r="G26" s="118" t="s">
        <v>99</v>
      </c>
      <c r="H26" s="119">
        <v>1</v>
      </c>
      <c r="I26" s="118"/>
      <c r="J26" s="118"/>
      <c r="K26" s="85"/>
      <c r="L26" s="100">
        <f t="shared" ref="L26" si="2">ROUND((ROUND(H26,3))*(ROUND(K26,2)),2)</f>
        <v>0</v>
      </c>
      <c r="M26" s="101"/>
      <c r="N26" s="86"/>
    </row>
    <row r="27" spans="1:17" s="102" customFormat="1" ht="14.4" x14ac:dyDescent="0.3">
      <c r="A27" s="103" t="s">
        <v>6</v>
      </c>
      <c r="B27" s="87"/>
      <c r="C27" s="88"/>
      <c r="D27" s="76"/>
      <c r="E27" s="76"/>
      <c r="F27" s="89" t="s">
        <v>85</v>
      </c>
      <c r="G27" s="88"/>
      <c r="H27" s="88"/>
      <c r="I27" s="88"/>
      <c r="J27" s="88"/>
      <c r="K27" s="90"/>
      <c r="L27" s="91"/>
      <c r="M27" s="88"/>
      <c r="N27" s="86"/>
    </row>
    <row r="28" spans="1:17" s="102" customFormat="1" ht="14.4" x14ac:dyDescent="0.3">
      <c r="A28" s="103" t="s">
        <v>8</v>
      </c>
      <c r="B28" s="87"/>
      <c r="C28" s="88"/>
      <c r="D28" s="76"/>
      <c r="E28" s="76"/>
      <c r="F28" s="92" t="s">
        <v>86</v>
      </c>
      <c r="G28" s="88"/>
      <c r="H28" s="88"/>
      <c r="I28" s="88"/>
      <c r="J28" s="88"/>
      <c r="K28" s="90"/>
      <c r="L28" s="91"/>
      <c r="M28" s="88"/>
      <c r="N28" s="86"/>
    </row>
    <row r="29" spans="1:17" s="102" customFormat="1" ht="15" thickBot="1" x14ac:dyDescent="0.35">
      <c r="A29" s="103" t="s">
        <v>9</v>
      </c>
      <c r="B29" s="104"/>
      <c r="C29" s="94"/>
      <c r="D29" s="95"/>
      <c r="E29" s="95"/>
      <c r="F29" s="96" t="s">
        <v>96</v>
      </c>
      <c r="G29" s="94"/>
      <c r="H29" s="94"/>
      <c r="I29" s="94"/>
      <c r="J29" s="94"/>
      <c r="K29" s="97"/>
      <c r="L29" s="105"/>
      <c r="M29" s="88"/>
      <c r="N29" s="86"/>
    </row>
    <row r="30" spans="1:17" s="116" customFormat="1" ht="18" customHeight="1" thickBot="1" x14ac:dyDescent="0.35">
      <c r="A30" s="116" t="s">
        <v>7</v>
      </c>
      <c r="B30" s="161">
        <f>MAX(B26)+1</f>
        <v>5</v>
      </c>
      <c r="C30" s="81" t="s">
        <v>277</v>
      </c>
      <c r="D30" s="118"/>
      <c r="E30" s="82" t="s">
        <v>104</v>
      </c>
      <c r="F30" s="83" t="s">
        <v>276</v>
      </c>
      <c r="G30" s="118" t="s">
        <v>99</v>
      </c>
      <c r="H30" s="119">
        <v>1</v>
      </c>
      <c r="I30" s="118"/>
      <c r="J30" s="118"/>
      <c r="K30" s="85"/>
      <c r="L30" s="100">
        <f t="shared" ref="L30" si="3">ROUND((ROUND(H30,3))*(ROUND(K30,2)),2)</f>
        <v>0</v>
      </c>
      <c r="M30" s="106"/>
      <c r="N30" s="166"/>
      <c r="O30" s="160"/>
      <c r="P30" s="160"/>
      <c r="Q30" s="160"/>
    </row>
    <row r="31" spans="1:17" s="116" customFormat="1" ht="18" customHeight="1" x14ac:dyDescent="0.3">
      <c r="A31" s="116" t="s">
        <v>6</v>
      </c>
      <c r="B31" s="11"/>
      <c r="C31" s="5"/>
      <c r="D31" s="1"/>
      <c r="E31" s="1"/>
      <c r="F31" s="89" t="s">
        <v>172</v>
      </c>
      <c r="G31" s="5"/>
      <c r="H31" s="5"/>
      <c r="I31" s="5"/>
      <c r="J31" s="5"/>
      <c r="K31" s="120"/>
      <c r="L31" s="12"/>
      <c r="M31" s="106"/>
      <c r="O31" s="160"/>
      <c r="P31" s="160"/>
      <c r="Q31" s="160"/>
    </row>
    <row r="32" spans="1:17" s="116" customFormat="1" ht="18" customHeight="1" x14ac:dyDescent="0.3">
      <c r="A32" s="116" t="s">
        <v>8</v>
      </c>
      <c r="B32" s="11"/>
      <c r="C32" s="5"/>
      <c r="D32" s="1"/>
      <c r="E32" s="1"/>
      <c r="F32" s="92" t="s">
        <v>190</v>
      </c>
      <c r="G32" s="5"/>
      <c r="H32" s="5"/>
      <c r="I32" s="5"/>
      <c r="J32" s="5"/>
      <c r="K32" s="120"/>
      <c r="L32" s="12"/>
      <c r="M32" s="106"/>
      <c r="O32" s="160"/>
      <c r="P32" s="160"/>
      <c r="Q32" s="160"/>
    </row>
    <row r="33" spans="1:17" s="116" customFormat="1" ht="41.4" thickBot="1" x14ac:dyDescent="0.35">
      <c r="A33" s="116" t="s">
        <v>9</v>
      </c>
      <c r="B33" s="13"/>
      <c r="C33" s="6"/>
      <c r="D33" s="9"/>
      <c r="E33" s="9"/>
      <c r="F33" s="96" t="s">
        <v>315</v>
      </c>
      <c r="G33" s="6"/>
      <c r="H33" s="6"/>
      <c r="I33" s="6"/>
      <c r="J33" s="6"/>
      <c r="K33" s="121"/>
      <c r="L33" s="14"/>
      <c r="M33" s="106"/>
      <c r="O33" s="160"/>
      <c r="P33" s="160"/>
      <c r="Q33" s="160"/>
    </row>
    <row r="34" spans="1:17" s="102" customFormat="1" ht="14.4" thickBot="1" x14ac:dyDescent="0.25">
      <c r="A34" s="76" t="s">
        <v>7</v>
      </c>
      <c r="B34" s="159">
        <f>MAX(B18:B30)+1</f>
        <v>6</v>
      </c>
      <c r="C34" s="81" t="s">
        <v>124</v>
      </c>
      <c r="D34" s="82"/>
      <c r="E34" s="82" t="s">
        <v>296</v>
      </c>
      <c r="F34" s="83" t="s">
        <v>101</v>
      </c>
      <c r="G34" s="82" t="s">
        <v>99</v>
      </c>
      <c r="H34" s="84">
        <v>1</v>
      </c>
      <c r="I34" s="82"/>
      <c r="J34" s="82"/>
      <c r="K34" s="85"/>
      <c r="L34" s="100">
        <f t="shared" ref="L34" si="4">ROUND((ROUND(H34,3))*(ROUND(K34,2)),2)</f>
        <v>0</v>
      </c>
      <c r="M34" s="101"/>
      <c r="N34" s="86"/>
    </row>
    <row r="35" spans="1:17" s="102" customFormat="1" ht="14.4" x14ac:dyDescent="0.3">
      <c r="A35" s="103" t="s">
        <v>6</v>
      </c>
      <c r="B35" s="87"/>
      <c r="C35" s="88"/>
      <c r="D35" s="76"/>
      <c r="E35" s="76"/>
      <c r="F35" s="89" t="s">
        <v>85</v>
      </c>
      <c r="G35" s="88"/>
      <c r="H35" s="88"/>
      <c r="I35" s="88"/>
      <c r="J35" s="88"/>
      <c r="K35" s="90"/>
      <c r="L35" s="91"/>
      <c r="M35" s="88"/>
      <c r="N35" s="86"/>
    </row>
    <row r="36" spans="1:17" s="102" customFormat="1" ht="14.4" x14ac:dyDescent="0.3">
      <c r="A36" s="103" t="s">
        <v>8</v>
      </c>
      <c r="B36" s="87"/>
      <c r="C36" s="88"/>
      <c r="D36" s="76"/>
      <c r="E36" s="76"/>
      <c r="F36" s="92" t="s">
        <v>86</v>
      </c>
      <c r="G36" s="88"/>
      <c r="H36" s="88"/>
      <c r="I36" s="88"/>
      <c r="J36" s="88"/>
      <c r="K36" s="90"/>
      <c r="L36" s="91"/>
      <c r="M36" s="88"/>
      <c r="N36" s="86"/>
    </row>
    <row r="37" spans="1:17" s="102" customFormat="1" ht="15" thickBot="1" x14ac:dyDescent="0.35">
      <c r="A37" s="103" t="s">
        <v>9</v>
      </c>
      <c r="B37" s="104"/>
      <c r="C37" s="94"/>
      <c r="D37" s="95"/>
      <c r="E37" s="95"/>
      <c r="F37" s="96" t="s">
        <v>96</v>
      </c>
      <c r="G37" s="94"/>
      <c r="H37" s="94"/>
      <c r="I37" s="94"/>
      <c r="J37" s="94"/>
      <c r="K37" s="97"/>
      <c r="L37" s="105"/>
      <c r="M37" s="88"/>
      <c r="N37" s="86"/>
    </row>
    <row r="38" spans="1:17" s="107" customFormat="1" ht="15" thickBot="1" x14ac:dyDescent="0.35">
      <c r="A38" s="103" t="s">
        <v>7</v>
      </c>
      <c r="B38" s="159">
        <f>MAX(B34)+1</f>
        <v>7</v>
      </c>
      <c r="C38" s="81" t="s">
        <v>179</v>
      </c>
      <c r="D38" s="82"/>
      <c r="E38" s="118" t="s">
        <v>296</v>
      </c>
      <c r="F38" s="83" t="s">
        <v>102</v>
      </c>
      <c r="G38" s="118" t="s">
        <v>99</v>
      </c>
      <c r="H38" s="119">
        <v>1</v>
      </c>
      <c r="I38" s="118"/>
      <c r="J38" s="118"/>
      <c r="K38" s="85"/>
      <c r="L38" s="100">
        <f t="shared" ref="L38" si="5">ROUND((ROUND(H38,3))*(ROUND(K38,2)),2)</f>
        <v>0</v>
      </c>
      <c r="M38" s="106"/>
      <c r="N38" s="103"/>
    </row>
    <row r="39" spans="1:17" s="107" customFormat="1" ht="14.4" x14ac:dyDescent="0.3">
      <c r="A39" s="103" t="s">
        <v>6</v>
      </c>
      <c r="B39" s="87"/>
      <c r="C39" s="88"/>
      <c r="D39" s="76"/>
      <c r="E39" s="76"/>
      <c r="F39" s="89" t="s">
        <v>172</v>
      </c>
      <c r="G39" s="88"/>
      <c r="H39" s="88"/>
      <c r="I39" s="88"/>
      <c r="J39" s="88"/>
      <c r="K39" s="90"/>
      <c r="L39" s="91"/>
      <c r="M39" s="106"/>
      <c r="N39" s="103"/>
    </row>
    <row r="40" spans="1:17" s="107" customFormat="1" ht="14.4" x14ac:dyDescent="0.3">
      <c r="A40" s="103" t="s">
        <v>8</v>
      </c>
      <c r="B40" s="87"/>
      <c r="C40" s="88"/>
      <c r="D40" s="76"/>
      <c r="E40" s="76"/>
      <c r="F40" s="92" t="s">
        <v>173</v>
      </c>
      <c r="G40" s="88"/>
      <c r="H40" s="88"/>
      <c r="I40" s="88"/>
      <c r="J40" s="88"/>
      <c r="K40" s="90"/>
      <c r="L40" s="91"/>
      <c r="M40" s="106"/>
      <c r="N40" s="103"/>
    </row>
    <row r="41" spans="1:17" s="107" customFormat="1" ht="15" thickBot="1" x14ac:dyDescent="0.35">
      <c r="A41" s="103" t="s">
        <v>9</v>
      </c>
      <c r="B41" s="104"/>
      <c r="C41" s="94"/>
      <c r="D41" s="95"/>
      <c r="E41" s="95"/>
      <c r="F41" s="96" t="s">
        <v>96</v>
      </c>
      <c r="G41" s="94"/>
      <c r="H41" s="94"/>
      <c r="I41" s="94"/>
      <c r="J41" s="94"/>
      <c r="K41" s="97"/>
      <c r="L41" s="105"/>
      <c r="M41" s="106"/>
      <c r="N41" s="103"/>
    </row>
    <row r="42" spans="1:17" s="107" customFormat="1" ht="15" thickBot="1" x14ac:dyDescent="0.35">
      <c r="A42" s="103" t="s">
        <v>7</v>
      </c>
      <c r="B42" s="159">
        <f>MAX(B38)+1</f>
        <v>8</v>
      </c>
      <c r="C42" s="81" t="s">
        <v>207</v>
      </c>
      <c r="D42" s="82"/>
      <c r="E42" s="118" t="s">
        <v>296</v>
      </c>
      <c r="F42" s="83" t="s">
        <v>103</v>
      </c>
      <c r="G42" s="118" t="s">
        <v>99</v>
      </c>
      <c r="H42" s="119">
        <v>1</v>
      </c>
      <c r="I42" s="118"/>
      <c r="J42" s="118"/>
      <c r="K42" s="85"/>
      <c r="L42" s="100">
        <f t="shared" ref="L42" si="6">ROUND((ROUND(H42,3))*(ROUND(K42,2)),2)</f>
        <v>0</v>
      </c>
      <c r="M42" s="106"/>
      <c r="N42" s="103"/>
    </row>
    <row r="43" spans="1:17" s="107" customFormat="1" ht="14.4" x14ac:dyDescent="0.3">
      <c r="A43" s="103" t="s">
        <v>6</v>
      </c>
      <c r="B43" s="87"/>
      <c r="C43" s="88"/>
      <c r="D43" s="76"/>
      <c r="E43" s="76"/>
      <c r="F43" s="89" t="s">
        <v>172</v>
      </c>
      <c r="G43" s="88"/>
      <c r="H43" s="88"/>
      <c r="I43" s="88"/>
      <c r="J43" s="88"/>
      <c r="K43" s="90"/>
      <c r="L43" s="91"/>
      <c r="M43" s="106"/>
      <c r="N43" s="103"/>
    </row>
    <row r="44" spans="1:17" s="107" customFormat="1" ht="14.4" x14ac:dyDescent="0.3">
      <c r="A44" s="103" t="s">
        <v>8</v>
      </c>
      <c r="B44" s="87"/>
      <c r="C44" s="88"/>
      <c r="D44" s="76"/>
      <c r="E44" s="76"/>
      <c r="F44" s="92" t="s">
        <v>173</v>
      </c>
      <c r="G44" s="88"/>
      <c r="H44" s="88"/>
      <c r="I44" s="88"/>
      <c r="J44" s="88"/>
      <c r="K44" s="90"/>
      <c r="L44" s="91"/>
      <c r="M44" s="106"/>
      <c r="N44" s="103"/>
    </row>
    <row r="45" spans="1:17" s="107" customFormat="1" ht="15" thickBot="1" x14ac:dyDescent="0.35">
      <c r="A45" s="103" t="s">
        <v>9</v>
      </c>
      <c r="B45" s="104"/>
      <c r="C45" s="94"/>
      <c r="D45" s="95"/>
      <c r="E45" s="95"/>
      <c r="F45" s="96" t="s">
        <v>96</v>
      </c>
      <c r="G45" s="94"/>
      <c r="H45" s="94"/>
      <c r="I45" s="94"/>
      <c r="J45" s="94"/>
      <c r="K45" s="97"/>
      <c r="L45" s="105"/>
      <c r="M45" s="106"/>
      <c r="N45" s="103"/>
    </row>
    <row r="46" spans="1:17" s="102" customFormat="1" ht="14.4" thickBot="1" x14ac:dyDescent="0.25">
      <c r="A46" s="76" t="s">
        <v>195</v>
      </c>
      <c r="B46" s="159">
        <f>MAX(B42)+1</f>
        <v>9</v>
      </c>
      <c r="C46" s="110" t="s">
        <v>199</v>
      </c>
      <c r="D46" s="82"/>
      <c r="E46" s="82" t="s">
        <v>104</v>
      </c>
      <c r="F46" s="111" t="s">
        <v>210</v>
      </c>
      <c r="G46" s="82" t="s">
        <v>99</v>
      </c>
      <c r="H46" s="84">
        <v>1</v>
      </c>
      <c r="I46" s="82"/>
      <c r="J46" s="82"/>
      <c r="K46" s="85"/>
      <c r="L46" s="109">
        <f>ROUND((ROUND(H46,3))*(ROUND(K46,2)),2)</f>
        <v>0</v>
      </c>
      <c r="M46" s="108"/>
      <c r="N46" s="86"/>
    </row>
    <row r="47" spans="1:17" s="102" customFormat="1" ht="14.4" x14ac:dyDescent="0.3">
      <c r="A47" s="103" t="s">
        <v>6</v>
      </c>
      <c r="B47" s="87"/>
      <c r="C47" s="88"/>
      <c r="D47" s="76"/>
      <c r="E47" s="76"/>
      <c r="F47" s="112" t="s">
        <v>85</v>
      </c>
      <c r="G47" s="88"/>
      <c r="H47" s="88"/>
      <c r="I47" s="88"/>
      <c r="J47" s="88"/>
      <c r="K47" s="90"/>
      <c r="L47" s="91"/>
      <c r="M47" s="88"/>
      <c r="N47" s="86"/>
    </row>
    <row r="48" spans="1:17" s="102" customFormat="1" ht="14.4" x14ac:dyDescent="0.3">
      <c r="A48" s="103" t="s">
        <v>8</v>
      </c>
      <c r="B48" s="87"/>
      <c r="C48" s="88"/>
      <c r="D48" s="76"/>
      <c r="E48" s="76"/>
      <c r="F48" s="113" t="s">
        <v>86</v>
      </c>
      <c r="G48" s="88"/>
      <c r="H48" s="88"/>
      <c r="I48" s="88"/>
      <c r="J48" s="88"/>
      <c r="K48" s="90"/>
      <c r="L48" s="91"/>
      <c r="M48" s="88"/>
      <c r="N48" s="76"/>
    </row>
    <row r="49" spans="1:14" s="102" customFormat="1" ht="33.75" customHeight="1" thickBot="1" x14ac:dyDescent="0.35">
      <c r="A49" s="103" t="s">
        <v>9</v>
      </c>
      <c r="B49" s="104"/>
      <c r="C49" s="94"/>
      <c r="D49" s="95"/>
      <c r="E49" s="95"/>
      <c r="F49" s="114" t="s">
        <v>211</v>
      </c>
      <c r="G49" s="94"/>
      <c r="H49" s="94"/>
      <c r="I49" s="94"/>
      <c r="J49" s="94"/>
      <c r="K49" s="97"/>
      <c r="L49" s="105"/>
      <c r="M49" s="88"/>
      <c r="N49" s="86"/>
    </row>
    <row r="50" spans="1:14" s="102" customFormat="1" ht="21" thickBot="1" x14ac:dyDescent="0.35">
      <c r="A50" s="103" t="s">
        <v>7</v>
      </c>
      <c r="B50" s="159">
        <f>MAX(B46)+1</f>
        <v>10</v>
      </c>
      <c r="C50" s="81" t="s">
        <v>180</v>
      </c>
      <c r="D50" s="82"/>
      <c r="E50" s="118" t="s">
        <v>296</v>
      </c>
      <c r="F50" s="83" t="s">
        <v>181</v>
      </c>
      <c r="G50" s="118" t="s">
        <v>99</v>
      </c>
      <c r="H50" s="119">
        <v>1</v>
      </c>
      <c r="I50" s="118"/>
      <c r="J50" s="118"/>
      <c r="K50" s="85"/>
      <c r="L50" s="100">
        <f t="shared" ref="L50" si="7">ROUND((ROUND(H50,3))*(ROUND(K50,2)),2)</f>
        <v>0</v>
      </c>
      <c r="M50" s="108"/>
      <c r="N50" s="76"/>
    </row>
    <row r="51" spans="1:14" s="102" customFormat="1" ht="14.4" x14ac:dyDescent="0.3">
      <c r="A51" s="103" t="s">
        <v>6</v>
      </c>
      <c r="B51" s="87"/>
      <c r="C51" s="88"/>
      <c r="D51" s="76"/>
      <c r="E51" s="76"/>
      <c r="F51" s="89" t="s">
        <v>172</v>
      </c>
      <c r="G51" s="88"/>
      <c r="H51" s="88"/>
      <c r="I51" s="88"/>
      <c r="J51" s="88"/>
      <c r="K51" s="90"/>
      <c r="L51" s="91"/>
      <c r="M51" s="88"/>
      <c r="N51" s="76"/>
    </row>
    <row r="52" spans="1:14" s="102" customFormat="1" ht="14.4" x14ac:dyDescent="0.3">
      <c r="A52" s="103" t="s">
        <v>8</v>
      </c>
      <c r="B52" s="87"/>
      <c r="C52" s="88"/>
      <c r="D52" s="76"/>
      <c r="E52" s="76"/>
      <c r="F52" s="92" t="s">
        <v>173</v>
      </c>
      <c r="G52" s="88"/>
      <c r="H52" s="88"/>
      <c r="I52" s="88"/>
      <c r="J52" s="88"/>
      <c r="K52" s="90"/>
      <c r="L52" s="91"/>
      <c r="M52" s="88"/>
      <c r="N52" s="76"/>
    </row>
    <row r="53" spans="1:14" s="102" customFormat="1" ht="15" thickBot="1" x14ac:dyDescent="0.35">
      <c r="A53" s="103" t="s">
        <v>9</v>
      </c>
      <c r="B53" s="104"/>
      <c r="C53" s="94"/>
      <c r="D53" s="95"/>
      <c r="E53" s="95"/>
      <c r="F53" s="96" t="s">
        <v>96</v>
      </c>
      <c r="G53" s="94"/>
      <c r="H53" s="94"/>
      <c r="I53" s="94"/>
      <c r="J53" s="94"/>
      <c r="K53" s="97"/>
      <c r="L53" s="105"/>
      <c r="M53" s="88"/>
      <c r="N53" s="86"/>
    </row>
    <row r="54" spans="1:14" s="102" customFormat="1" ht="15" thickBot="1" x14ac:dyDescent="0.35">
      <c r="A54" s="103" t="s">
        <v>7</v>
      </c>
      <c r="B54" s="159">
        <f>MAX(B50)+1</f>
        <v>11</v>
      </c>
      <c r="C54" s="81" t="s">
        <v>182</v>
      </c>
      <c r="D54" s="82"/>
      <c r="E54" s="118" t="s">
        <v>296</v>
      </c>
      <c r="F54" s="83" t="s">
        <v>183</v>
      </c>
      <c r="G54" s="118" t="s">
        <v>99</v>
      </c>
      <c r="H54" s="119">
        <v>1</v>
      </c>
      <c r="I54" s="118"/>
      <c r="J54" s="118"/>
      <c r="K54" s="85"/>
      <c r="L54" s="100">
        <f t="shared" ref="L54" si="8">ROUND((ROUND(H54,3))*(ROUND(K54,2)),2)</f>
        <v>0</v>
      </c>
      <c r="M54" s="108"/>
      <c r="N54" s="86"/>
    </row>
    <row r="55" spans="1:14" s="102" customFormat="1" ht="14.4" x14ac:dyDescent="0.3">
      <c r="A55" s="103" t="s">
        <v>6</v>
      </c>
      <c r="B55" s="87"/>
      <c r="C55" s="88"/>
      <c r="D55" s="76"/>
      <c r="E55" s="76"/>
      <c r="F55" s="89" t="s">
        <v>172</v>
      </c>
      <c r="G55" s="88"/>
      <c r="H55" s="88"/>
      <c r="I55" s="88"/>
      <c r="J55" s="88"/>
      <c r="K55" s="90"/>
      <c r="L55" s="91"/>
      <c r="M55" s="88"/>
      <c r="N55" s="86"/>
    </row>
    <row r="56" spans="1:14" s="102" customFormat="1" ht="14.4" x14ac:dyDescent="0.3">
      <c r="A56" s="103" t="s">
        <v>8</v>
      </c>
      <c r="B56" s="87"/>
      <c r="C56" s="88"/>
      <c r="D56" s="76"/>
      <c r="E56" s="76"/>
      <c r="F56" s="92" t="s">
        <v>173</v>
      </c>
      <c r="G56" s="88"/>
      <c r="H56" s="88"/>
      <c r="I56" s="88"/>
      <c r="J56" s="88"/>
      <c r="K56" s="90"/>
      <c r="L56" s="91"/>
      <c r="M56" s="88"/>
      <c r="N56" s="86"/>
    </row>
    <row r="57" spans="1:14" s="102" customFormat="1" ht="15" thickBot="1" x14ac:dyDescent="0.35">
      <c r="A57" s="103" t="s">
        <v>9</v>
      </c>
      <c r="B57" s="104"/>
      <c r="C57" s="94"/>
      <c r="D57" s="95"/>
      <c r="E57" s="95"/>
      <c r="F57" s="96" t="s">
        <v>96</v>
      </c>
      <c r="G57" s="94"/>
      <c r="H57" s="94"/>
      <c r="I57" s="94"/>
      <c r="J57" s="94"/>
      <c r="K57" s="97"/>
      <c r="L57" s="105"/>
      <c r="M57" s="88"/>
      <c r="N57" s="86"/>
    </row>
    <row r="58" spans="1:14" s="102" customFormat="1" ht="14.4" thickBot="1" x14ac:dyDescent="0.25">
      <c r="A58" s="76" t="s">
        <v>7</v>
      </c>
      <c r="B58" s="159">
        <f>MAX(B42:B54)+1</f>
        <v>12</v>
      </c>
      <c r="C58" s="81" t="s">
        <v>188</v>
      </c>
      <c r="D58" s="82"/>
      <c r="E58" s="118" t="s">
        <v>296</v>
      </c>
      <c r="F58" s="83" t="s">
        <v>189</v>
      </c>
      <c r="G58" s="118" t="s">
        <v>99</v>
      </c>
      <c r="H58" s="119">
        <v>1</v>
      </c>
      <c r="I58" s="118"/>
      <c r="J58" s="118"/>
      <c r="K58" s="85"/>
      <c r="L58" s="109">
        <f t="shared" ref="L58" si="9">ROUND((ROUND(H58,3))*(ROUND(K58,2)),2)</f>
        <v>0</v>
      </c>
      <c r="M58" s="108"/>
      <c r="N58" s="86"/>
    </row>
    <row r="59" spans="1:14" s="102" customFormat="1" ht="14.4" x14ac:dyDescent="0.3">
      <c r="A59" s="103" t="s">
        <v>6</v>
      </c>
      <c r="B59" s="87"/>
      <c r="C59" s="88"/>
      <c r="D59" s="76"/>
      <c r="E59" s="76"/>
      <c r="F59" s="89" t="s">
        <v>172</v>
      </c>
      <c r="G59" s="88"/>
      <c r="H59" s="88"/>
      <c r="I59" s="88"/>
      <c r="J59" s="88"/>
      <c r="K59" s="90"/>
      <c r="L59" s="91"/>
      <c r="M59" s="88"/>
      <c r="N59" s="86"/>
    </row>
    <row r="60" spans="1:14" s="102" customFormat="1" ht="14.4" x14ac:dyDescent="0.3">
      <c r="A60" s="103" t="s">
        <v>8</v>
      </c>
      <c r="B60" s="87"/>
      <c r="C60" s="88"/>
      <c r="D60" s="76"/>
      <c r="E60" s="76"/>
      <c r="F60" s="92" t="s">
        <v>190</v>
      </c>
      <c r="G60" s="88"/>
      <c r="H60" s="88"/>
      <c r="I60" s="88"/>
      <c r="J60" s="88"/>
      <c r="K60" s="90"/>
      <c r="L60" s="91"/>
      <c r="M60" s="88"/>
      <c r="N60" s="86"/>
    </row>
    <row r="61" spans="1:14" s="102" customFormat="1" ht="15" thickBot="1" x14ac:dyDescent="0.35">
      <c r="A61" s="103" t="s">
        <v>9</v>
      </c>
      <c r="B61" s="104"/>
      <c r="C61" s="94"/>
      <c r="D61" s="95"/>
      <c r="E61" s="95"/>
      <c r="F61" s="96" t="s">
        <v>191</v>
      </c>
      <c r="G61" s="94"/>
      <c r="H61" s="94"/>
      <c r="I61" s="94"/>
      <c r="J61" s="94"/>
      <c r="K61" s="97"/>
      <c r="L61" s="105"/>
      <c r="M61" s="88"/>
      <c r="N61" s="86"/>
    </row>
    <row r="62" spans="1:14" s="102" customFormat="1" ht="14.4" thickBot="1" x14ac:dyDescent="0.25">
      <c r="A62" s="76" t="s">
        <v>7</v>
      </c>
      <c r="B62" s="159">
        <f>MAX(B50:B58)+1</f>
        <v>13</v>
      </c>
      <c r="C62" s="110" t="s">
        <v>150</v>
      </c>
      <c r="D62" s="82"/>
      <c r="E62" s="118" t="s">
        <v>296</v>
      </c>
      <c r="F62" s="83" t="s">
        <v>151</v>
      </c>
      <c r="G62" s="118" t="s">
        <v>99</v>
      </c>
      <c r="H62" s="119">
        <v>1</v>
      </c>
      <c r="I62" s="118"/>
      <c r="J62" s="118"/>
      <c r="K62" s="85"/>
      <c r="L62" s="109">
        <f t="shared" ref="L62" si="10">ROUND((ROUND(H62,3))*(ROUND(K62,2)),2)</f>
        <v>0</v>
      </c>
      <c r="M62" s="108"/>
      <c r="N62" s="86"/>
    </row>
    <row r="63" spans="1:14" s="102" customFormat="1" ht="14.4" x14ac:dyDescent="0.3">
      <c r="A63" s="103" t="s">
        <v>6</v>
      </c>
      <c r="B63" s="87"/>
      <c r="C63" s="88"/>
      <c r="D63" s="76"/>
      <c r="E63" s="76"/>
      <c r="F63" s="112" t="s">
        <v>85</v>
      </c>
      <c r="G63" s="88"/>
      <c r="H63" s="88"/>
      <c r="I63" s="88"/>
      <c r="J63" s="88"/>
      <c r="K63" s="90"/>
      <c r="L63" s="91"/>
      <c r="M63" s="88"/>
      <c r="N63" s="86"/>
    </row>
    <row r="64" spans="1:14" s="102" customFormat="1" ht="14.4" x14ac:dyDescent="0.3">
      <c r="A64" s="103" t="s">
        <v>8</v>
      </c>
      <c r="B64" s="87"/>
      <c r="C64" s="88"/>
      <c r="D64" s="76"/>
      <c r="E64" s="76"/>
      <c r="F64" s="113" t="s">
        <v>86</v>
      </c>
      <c r="G64" s="88"/>
      <c r="H64" s="88"/>
      <c r="I64" s="88"/>
      <c r="J64" s="88"/>
      <c r="K64" s="90"/>
      <c r="L64" s="91"/>
      <c r="M64" s="88"/>
      <c r="N64" s="86"/>
    </row>
    <row r="65" spans="1:14" s="102" customFormat="1" ht="15" thickBot="1" x14ac:dyDescent="0.35">
      <c r="A65" s="103" t="s">
        <v>9</v>
      </c>
      <c r="B65" s="104"/>
      <c r="C65" s="94"/>
      <c r="D65" s="95"/>
      <c r="E65" s="95"/>
      <c r="F65" s="114" t="s">
        <v>96</v>
      </c>
      <c r="G65" s="94"/>
      <c r="H65" s="94"/>
      <c r="I65" s="94"/>
      <c r="J65" s="94"/>
      <c r="K65" s="97"/>
      <c r="L65" s="105"/>
      <c r="M65" s="88"/>
      <c r="N65" s="86"/>
    </row>
    <row r="66" spans="1:14" s="102" customFormat="1" ht="10.8" thickBot="1" x14ac:dyDescent="0.25">
      <c r="A66" s="76" t="s">
        <v>7</v>
      </c>
      <c r="B66" s="159">
        <f>MAX(B50:B62)+1</f>
        <v>14</v>
      </c>
      <c r="C66" s="110" t="s">
        <v>200</v>
      </c>
      <c r="D66" s="82"/>
      <c r="E66" s="82" t="s">
        <v>104</v>
      </c>
      <c r="F66" s="111" t="s">
        <v>152</v>
      </c>
      <c r="G66" s="82" t="s">
        <v>99</v>
      </c>
      <c r="H66" s="84">
        <v>1</v>
      </c>
      <c r="I66" s="82"/>
      <c r="J66" s="82"/>
      <c r="K66" s="115"/>
      <c r="L66" s="109">
        <f>ROUND((ROUND(H66,3))*(ROUND(K66,2)),2)</f>
        <v>0</v>
      </c>
      <c r="M66" s="108"/>
    </row>
    <row r="67" spans="1:14" s="102" customFormat="1" ht="14.4" x14ac:dyDescent="0.3">
      <c r="A67" s="103" t="s">
        <v>6</v>
      </c>
      <c r="B67" s="87"/>
      <c r="C67" s="88"/>
      <c r="D67" s="76"/>
      <c r="E67" s="76"/>
      <c r="F67" s="112" t="s">
        <v>105</v>
      </c>
      <c r="G67" s="88"/>
      <c r="H67" s="88"/>
      <c r="I67" s="88"/>
      <c r="J67" s="88"/>
      <c r="K67" s="90"/>
      <c r="L67" s="91"/>
      <c r="M67" s="88"/>
    </row>
    <row r="68" spans="1:14" s="102" customFormat="1" ht="14.4" x14ac:dyDescent="0.3">
      <c r="A68" s="103" t="s">
        <v>8</v>
      </c>
      <c r="B68" s="87"/>
      <c r="C68" s="88"/>
      <c r="D68" s="76"/>
      <c r="E68" s="76"/>
      <c r="F68" s="113" t="s">
        <v>95</v>
      </c>
      <c r="G68" s="88"/>
      <c r="H68" s="88"/>
      <c r="I68" s="88"/>
      <c r="J68" s="88"/>
      <c r="K68" s="90"/>
      <c r="L68" s="91"/>
      <c r="M68" s="88"/>
    </row>
    <row r="69" spans="1:14" s="102" customFormat="1" ht="31.2" thickBot="1" x14ac:dyDescent="0.35">
      <c r="A69" s="103" t="s">
        <v>9</v>
      </c>
      <c r="B69" s="104"/>
      <c r="C69" s="94"/>
      <c r="D69" s="95"/>
      <c r="E69" s="95"/>
      <c r="F69" s="114" t="s">
        <v>153</v>
      </c>
      <c r="G69" s="94"/>
      <c r="H69" s="94"/>
      <c r="I69" s="94"/>
      <c r="J69" s="94"/>
      <c r="K69" s="97"/>
      <c r="L69" s="105"/>
      <c r="M69" s="88"/>
      <c r="N69" s="86"/>
    </row>
    <row r="70" spans="1:14" s="102" customFormat="1" ht="14.4" thickBot="1" x14ac:dyDescent="0.25">
      <c r="A70" s="76" t="s">
        <v>7</v>
      </c>
      <c r="B70" s="159">
        <f>MAX(B54:B66)+1</f>
        <v>15</v>
      </c>
      <c r="C70" s="110" t="s">
        <v>178</v>
      </c>
      <c r="D70" s="82"/>
      <c r="E70" s="82" t="s">
        <v>104</v>
      </c>
      <c r="F70" s="111" t="s">
        <v>154</v>
      </c>
      <c r="G70" s="82" t="s">
        <v>99</v>
      </c>
      <c r="H70" s="84">
        <v>1</v>
      </c>
      <c r="I70" s="82"/>
      <c r="J70" s="82"/>
      <c r="K70" s="115"/>
      <c r="L70" s="109">
        <f>ROUND((ROUND(H70,3))*(ROUND(K70,2)),2)</f>
        <v>0</v>
      </c>
      <c r="M70" s="108"/>
      <c r="N70" s="86"/>
    </row>
    <row r="71" spans="1:14" s="102" customFormat="1" ht="14.4" x14ac:dyDescent="0.3">
      <c r="A71" s="103" t="s">
        <v>6</v>
      </c>
      <c r="B71" s="87"/>
      <c r="C71" s="88"/>
      <c r="D71" s="76"/>
      <c r="E71" s="76"/>
      <c r="F71" s="112" t="s">
        <v>105</v>
      </c>
      <c r="G71" s="88"/>
      <c r="H71" s="88"/>
      <c r="I71" s="88"/>
      <c r="J71" s="88"/>
      <c r="K71" s="90"/>
      <c r="L71" s="91"/>
      <c r="M71" s="88"/>
      <c r="N71" s="86"/>
    </row>
    <row r="72" spans="1:14" s="102" customFormat="1" ht="14.4" x14ac:dyDescent="0.3">
      <c r="A72" s="103" t="s">
        <v>8</v>
      </c>
      <c r="B72" s="87"/>
      <c r="C72" s="88"/>
      <c r="D72" s="76"/>
      <c r="E72" s="76"/>
      <c r="F72" s="113" t="s">
        <v>95</v>
      </c>
      <c r="G72" s="88"/>
      <c r="H72" s="88"/>
      <c r="I72" s="88"/>
      <c r="J72" s="88"/>
      <c r="K72" s="90"/>
      <c r="L72" s="91"/>
      <c r="M72" s="88"/>
      <c r="N72" s="86"/>
    </row>
    <row r="73" spans="1:14" s="102" customFormat="1" ht="41.4" thickBot="1" x14ac:dyDescent="0.35">
      <c r="A73" s="103" t="s">
        <v>9</v>
      </c>
      <c r="B73" s="104"/>
      <c r="C73" s="94"/>
      <c r="D73" s="95"/>
      <c r="E73" s="95"/>
      <c r="F73" s="114" t="s">
        <v>155</v>
      </c>
      <c r="G73" s="94"/>
      <c r="H73" s="94"/>
      <c r="I73" s="94"/>
      <c r="J73" s="94"/>
      <c r="K73" s="97"/>
      <c r="L73" s="105"/>
      <c r="M73" s="88"/>
      <c r="N73" s="103"/>
    </row>
    <row r="74" spans="1:14" s="102" customFormat="1" ht="15" thickBot="1" x14ac:dyDescent="0.35">
      <c r="A74" s="76" t="s">
        <v>7</v>
      </c>
      <c r="B74" s="159">
        <f>MAX(B62:B73)+1</f>
        <v>16</v>
      </c>
      <c r="C74" s="110" t="s">
        <v>141</v>
      </c>
      <c r="D74" s="82"/>
      <c r="E74" s="82" t="s">
        <v>104</v>
      </c>
      <c r="F74" s="111" t="s">
        <v>174</v>
      </c>
      <c r="G74" s="82" t="s">
        <v>99</v>
      </c>
      <c r="H74" s="84">
        <v>1</v>
      </c>
      <c r="I74" s="82"/>
      <c r="J74" s="82"/>
      <c r="K74" s="85"/>
      <c r="L74" s="109">
        <f>ROUND((ROUND(H74,3))*(ROUND(K74,2)),2)</f>
        <v>0</v>
      </c>
      <c r="N74" s="103"/>
    </row>
    <row r="75" spans="1:14" s="102" customFormat="1" ht="14.4" x14ac:dyDescent="0.3">
      <c r="A75" s="103" t="s">
        <v>6</v>
      </c>
      <c r="B75" s="87"/>
      <c r="C75" s="88"/>
      <c r="D75" s="76"/>
      <c r="E75" s="76"/>
      <c r="F75" s="112" t="s">
        <v>105</v>
      </c>
      <c r="G75" s="88"/>
      <c r="H75" s="88"/>
      <c r="I75" s="88"/>
      <c r="J75" s="88"/>
      <c r="K75" s="88"/>
      <c r="L75" s="91"/>
      <c r="N75" s="103"/>
    </row>
    <row r="76" spans="1:14" s="102" customFormat="1" ht="14.4" x14ac:dyDescent="0.3">
      <c r="A76" s="103" t="s">
        <v>8</v>
      </c>
      <c r="B76" s="87"/>
      <c r="C76" s="88"/>
      <c r="D76" s="76"/>
      <c r="E76" s="76"/>
      <c r="F76" s="113" t="s">
        <v>95</v>
      </c>
      <c r="G76" s="88"/>
      <c r="H76" s="88"/>
      <c r="I76" s="88"/>
      <c r="J76" s="88"/>
      <c r="K76" s="88"/>
      <c r="L76" s="91"/>
      <c r="N76" s="103"/>
    </row>
    <row r="77" spans="1:14" s="102" customFormat="1" ht="31.2" thickBot="1" x14ac:dyDescent="0.35">
      <c r="A77" s="103" t="s">
        <v>9</v>
      </c>
      <c r="B77" s="104"/>
      <c r="C77" s="94"/>
      <c r="D77" s="95"/>
      <c r="E77" s="95"/>
      <c r="F77" s="114" t="s">
        <v>175</v>
      </c>
      <c r="G77" s="94"/>
      <c r="H77" s="94"/>
      <c r="I77" s="94"/>
      <c r="J77" s="94"/>
      <c r="K77" s="94"/>
      <c r="L77" s="105"/>
      <c r="N77" s="103"/>
    </row>
    <row r="78" spans="1:14" s="102" customFormat="1" ht="15" thickBot="1" x14ac:dyDescent="0.35">
      <c r="A78" s="76" t="s">
        <v>7</v>
      </c>
      <c r="B78" s="159">
        <f>MAX(B66:B74)+1</f>
        <v>17</v>
      </c>
      <c r="C78" s="110" t="s">
        <v>142</v>
      </c>
      <c r="D78" s="82"/>
      <c r="E78" s="82" t="s">
        <v>104</v>
      </c>
      <c r="F78" s="111" t="s">
        <v>176</v>
      </c>
      <c r="G78" s="82" t="s">
        <v>99</v>
      </c>
      <c r="H78" s="84">
        <v>1</v>
      </c>
      <c r="I78" s="82"/>
      <c r="J78" s="82"/>
      <c r="K78" s="85"/>
      <c r="L78" s="109">
        <f>ROUND((ROUND(H78,3))*(ROUND(K78,2)),2)</f>
        <v>0</v>
      </c>
      <c r="N78" s="103"/>
    </row>
    <row r="79" spans="1:14" s="102" customFormat="1" ht="14.4" x14ac:dyDescent="0.3">
      <c r="A79" s="103" t="s">
        <v>6</v>
      </c>
      <c r="B79" s="87"/>
      <c r="C79" s="88"/>
      <c r="D79" s="76"/>
      <c r="E79" s="76"/>
      <c r="F79" s="112" t="s">
        <v>105</v>
      </c>
      <c r="G79" s="88"/>
      <c r="H79" s="88"/>
      <c r="I79" s="88"/>
      <c r="J79" s="88"/>
      <c r="K79" s="88"/>
      <c r="L79" s="91"/>
      <c r="N79" s="103"/>
    </row>
    <row r="80" spans="1:14" s="102" customFormat="1" ht="14.4" x14ac:dyDescent="0.3">
      <c r="A80" s="103" t="s">
        <v>8</v>
      </c>
      <c r="B80" s="87"/>
      <c r="C80" s="88"/>
      <c r="D80" s="76"/>
      <c r="E80" s="76"/>
      <c r="F80" s="113" t="s">
        <v>95</v>
      </c>
      <c r="G80" s="88"/>
      <c r="H80" s="88"/>
      <c r="I80" s="88"/>
      <c r="J80" s="88"/>
      <c r="K80" s="88"/>
      <c r="L80" s="91"/>
    </row>
    <row r="81" spans="1:17" s="102" customFormat="1" ht="31.2" thickBot="1" x14ac:dyDescent="0.35">
      <c r="A81" s="103" t="s">
        <v>9</v>
      </c>
      <c r="B81" s="104"/>
      <c r="C81" s="94"/>
      <c r="D81" s="95"/>
      <c r="E81" s="95"/>
      <c r="F81" s="114" t="s">
        <v>177</v>
      </c>
      <c r="G81" s="94"/>
      <c r="H81" s="94"/>
      <c r="I81" s="94"/>
      <c r="J81" s="94"/>
      <c r="K81" s="94"/>
      <c r="L81" s="105"/>
    </row>
    <row r="82" spans="1:17" s="102" customFormat="1" ht="10.8" thickBot="1" x14ac:dyDescent="0.25">
      <c r="A82" s="76" t="s">
        <v>7</v>
      </c>
      <c r="B82" s="99">
        <f>1+MAX($B$13:B81)</f>
        <v>18</v>
      </c>
      <c r="C82" s="81" t="s">
        <v>297</v>
      </c>
      <c r="D82" s="82"/>
      <c r="E82" s="118" t="s">
        <v>296</v>
      </c>
      <c r="F82" s="83" t="s">
        <v>106</v>
      </c>
      <c r="G82" s="118" t="s">
        <v>99</v>
      </c>
      <c r="H82" s="119">
        <v>1</v>
      </c>
      <c r="I82" s="118"/>
      <c r="J82" s="118"/>
      <c r="K82" s="85"/>
      <c r="L82" s="109">
        <f>ROUND((ROUND(H82,3))*(ROUND(K82,2)),2)</f>
        <v>0</v>
      </c>
    </row>
    <row r="83" spans="1:17" s="102" customFormat="1" ht="14.4" x14ac:dyDescent="0.3">
      <c r="A83" s="103" t="s">
        <v>6</v>
      </c>
      <c r="B83" s="87"/>
      <c r="C83" s="88"/>
      <c r="D83" s="76"/>
      <c r="E83" s="76"/>
      <c r="F83" s="89" t="s">
        <v>172</v>
      </c>
      <c r="G83" s="88"/>
      <c r="H83" s="88"/>
      <c r="I83" s="88"/>
      <c r="J83" s="88"/>
      <c r="K83" s="90"/>
      <c r="L83" s="91"/>
    </row>
    <row r="84" spans="1:17" s="102" customFormat="1" ht="14.4" x14ac:dyDescent="0.3">
      <c r="A84" s="103" t="s">
        <v>8</v>
      </c>
      <c r="B84" s="87"/>
      <c r="C84" s="88"/>
      <c r="D84" s="76"/>
      <c r="E84" s="76"/>
      <c r="F84" s="92" t="s">
        <v>190</v>
      </c>
      <c r="G84" s="88"/>
      <c r="H84" s="88"/>
      <c r="I84" s="88"/>
      <c r="J84" s="88"/>
      <c r="K84" s="90"/>
      <c r="L84" s="91"/>
    </row>
    <row r="85" spans="1:17" s="102" customFormat="1" ht="15" thickBot="1" x14ac:dyDescent="0.35">
      <c r="A85" s="103" t="s">
        <v>9</v>
      </c>
      <c r="B85" s="104"/>
      <c r="C85" s="94"/>
      <c r="D85" s="95"/>
      <c r="E85" s="95"/>
      <c r="F85" s="96" t="s">
        <v>191</v>
      </c>
      <c r="G85" s="94"/>
      <c r="H85" s="94"/>
      <c r="I85" s="94"/>
      <c r="J85" s="94"/>
      <c r="K85" s="97"/>
      <c r="L85" s="105"/>
    </row>
    <row r="86" spans="1:17" s="107" customFormat="1" ht="15" thickBot="1" x14ac:dyDescent="0.35">
      <c r="A86" s="103" t="s">
        <v>7</v>
      </c>
      <c r="B86" s="99">
        <f>MAX(B82)+1</f>
        <v>19</v>
      </c>
      <c r="C86" s="81" t="s">
        <v>298</v>
      </c>
      <c r="D86" s="82"/>
      <c r="E86" s="118" t="s">
        <v>296</v>
      </c>
      <c r="F86" s="83" t="s">
        <v>107</v>
      </c>
      <c r="G86" s="118" t="s">
        <v>99</v>
      </c>
      <c r="H86" s="119">
        <v>1</v>
      </c>
      <c r="I86" s="118"/>
      <c r="J86" s="118"/>
      <c r="K86" s="85"/>
      <c r="L86" s="100">
        <f t="shared" ref="L86" si="11">ROUND((ROUND(H86,3))*(ROUND(K86,2)),2)</f>
        <v>0</v>
      </c>
      <c r="M86" s="106"/>
      <c r="N86" s="103"/>
    </row>
    <row r="87" spans="1:17" s="107" customFormat="1" ht="14.4" x14ac:dyDescent="0.3">
      <c r="A87" s="103" t="s">
        <v>6</v>
      </c>
      <c r="B87" s="87"/>
      <c r="C87" s="88"/>
      <c r="D87" s="76"/>
      <c r="E87" s="76"/>
      <c r="F87" s="89" t="s">
        <v>172</v>
      </c>
      <c r="G87" s="88"/>
      <c r="H87" s="88"/>
      <c r="I87" s="88"/>
      <c r="J87" s="88"/>
      <c r="K87" s="90"/>
      <c r="L87" s="91"/>
      <c r="M87" s="106"/>
      <c r="N87" s="103"/>
    </row>
    <row r="88" spans="1:17" s="107" customFormat="1" ht="14.4" x14ac:dyDescent="0.3">
      <c r="A88" s="103" t="s">
        <v>8</v>
      </c>
      <c r="B88" s="87"/>
      <c r="C88" s="88"/>
      <c r="D88" s="76"/>
      <c r="E88" s="76"/>
      <c r="F88" s="92" t="s">
        <v>190</v>
      </c>
      <c r="G88" s="88"/>
      <c r="H88" s="88"/>
      <c r="I88" s="88"/>
      <c r="J88" s="88"/>
      <c r="K88" s="90"/>
      <c r="L88" s="91"/>
      <c r="M88" s="106"/>
      <c r="N88" s="103"/>
    </row>
    <row r="89" spans="1:17" s="107" customFormat="1" ht="15" thickBot="1" x14ac:dyDescent="0.35">
      <c r="A89" s="103" t="s">
        <v>9</v>
      </c>
      <c r="B89" s="104"/>
      <c r="C89" s="94"/>
      <c r="D89" s="95"/>
      <c r="E89" s="95"/>
      <c r="F89" s="96" t="s">
        <v>191</v>
      </c>
      <c r="G89" s="94"/>
      <c r="H89" s="94"/>
      <c r="I89" s="94"/>
      <c r="J89" s="94"/>
      <c r="K89" s="97"/>
      <c r="L89" s="105"/>
      <c r="M89" s="106"/>
      <c r="N89" s="103"/>
    </row>
    <row r="90" spans="1:17" s="116" customFormat="1" ht="18" customHeight="1" thickBot="1" x14ac:dyDescent="0.35">
      <c r="A90" s="116" t="s">
        <v>7</v>
      </c>
      <c r="B90" s="117">
        <f>MAX(B86)+1</f>
        <v>20</v>
      </c>
      <c r="C90" s="81" t="s">
        <v>234</v>
      </c>
      <c r="D90" s="118"/>
      <c r="E90" s="118" t="s">
        <v>296</v>
      </c>
      <c r="F90" s="83" t="s">
        <v>235</v>
      </c>
      <c r="G90" s="118" t="s">
        <v>99</v>
      </c>
      <c r="H90" s="119">
        <v>1</v>
      </c>
      <c r="I90" s="118"/>
      <c r="J90" s="118"/>
      <c r="K90" s="85"/>
      <c r="L90" s="100">
        <f t="shared" ref="L90" si="12">ROUND((ROUND(H90,3))*(ROUND(K90,2)),2)</f>
        <v>0</v>
      </c>
      <c r="M90" s="106"/>
      <c r="N90" s="116" t="s">
        <v>236</v>
      </c>
      <c r="O90" s="158"/>
      <c r="P90" s="158"/>
      <c r="Q90" s="158"/>
    </row>
    <row r="91" spans="1:17" s="116" customFormat="1" ht="18" customHeight="1" x14ac:dyDescent="0.3">
      <c r="A91" s="116" t="s">
        <v>6</v>
      </c>
      <c r="B91" s="11"/>
      <c r="C91" s="5"/>
      <c r="D91" s="1"/>
      <c r="E91" s="1"/>
      <c r="F91" s="89" t="s">
        <v>172</v>
      </c>
      <c r="G91" s="5"/>
      <c r="H91" s="5"/>
      <c r="I91" s="5"/>
      <c r="J91" s="5"/>
      <c r="K91" s="120"/>
      <c r="L91" s="12"/>
      <c r="M91" s="106"/>
      <c r="O91" s="158"/>
      <c r="P91" s="158"/>
      <c r="Q91" s="158"/>
    </row>
    <row r="92" spans="1:17" s="116" customFormat="1" ht="18" customHeight="1" x14ac:dyDescent="0.3">
      <c r="A92" s="116" t="s">
        <v>8</v>
      </c>
      <c r="B92" s="11"/>
      <c r="C92" s="5"/>
      <c r="D92" s="1"/>
      <c r="E92" s="1"/>
      <c r="F92" s="92" t="s">
        <v>190</v>
      </c>
      <c r="G92" s="5"/>
      <c r="H92" s="5"/>
      <c r="I92" s="5"/>
      <c r="J92" s="5"/>
      <c r="K92" s="120"/>
      <c r="L92" s="12"/>
      <c r="M92" s="106"/>
      <c r="O92" s="158"/>
      <c r="P92" s="158"/>
      <c r="Q92" s="158"/>
    </row>
    <row r="93" spans="1:17" s="116" customFormat="1" ht="18" customHeight="1" thickBot="1" x14ac:dyDescent="0.35">
      <c r="A93" s="116" t="s">
        <v>9</v>
      </c>
      <c r="B93" s="13"/>
      <c r="C93" s="6"/>
      <c r="D93" s="9"/>
      <c r="E93" s="9"/>
      <c r="F93" s="96" t="s">
        <v>191</v>
      </c>
      <c r="G93" s="6"/>
      <c r="H93" s="6"/>
      <c r="I93" s="6"/>
      <c r="J93" s="6"/>
      <c r="K93" s="121"/>
      <c r="L93" s="14"/>
      <c r="M93" s="106"/>
      <c r="O93" s="158"/>
      <c r="P93" s="158"/>
      <c r="Q93" s="158"/>
    </row>
    <row r="94" spans="1:17" s="116" customFormat="1" ht="18" customHeight="1" thickBot="1" x14ac:dyDescent="0.35">
      <c r="A94" s="116" t="s">
        <v>7</v>
      </c>
      <c r="B94" s="117">
        <f>MAX(B90)+1</f>
        <v>21</v>
      </c>
      <c r="C94" s="81" t="s">
        <v>237</v>
      </c>
      <c r="D94" s="118"/>
      <c r="E94" s="118" t="s">
        <v>296</v>
      </c>
      <c r="F94" s="83" t="s">
        <v>238</v>
      </c>
      <c r="G94" s="118" t="s">
        <v>99</v>
      </c>
      <c r="H94" s="119">
        <v>1</v>
      </c>
      <c r="I94" s="118"/>
      <c r="J94" s="118"/>
      <c r="K94" s="85"/>
      <c r="L94" s="100">
        <f t="shared" ref="L94" si="13">ROUND((ROUND(H94,3))*(ROUND(K94,2)),2)</f>
        <v>0</v>
      </c>
      <c r="M94" s="106"/>
      <c r="N94" s="116" t="s">
        <v>239</v>
      </c>
      <c r="O94" s="158"/>
      <c r="P94" s="158"/>
      <c r="Q94" s="158"/>
    </row>
    <row r="95" spans="1:17" s="116" customFormat="1" ht="18" customHeight="1" x14ac:dyDescent="0.3">
      <c r="A95" s="116" t="s">
        <v>6</v>
      </c>
      <c r="B95" s="11"/>
      <c r="C95" s="5"/>
      <c r="D95" s="1"/>
      <c r="E95" s="1"/>
      <c r="F95" s="89" t="s">
        <v>172</v>
      </c>
      <c r="G95" s="5"/>
      <c r="H95" s="5"/>
      <c r="I95" s="5"/>
      <c r="J95" s="5"/>
      <c r="K95" s="120"/>
      <c r="L95" s="12"/>
      <c r="M95" s="106"/>
      <c r="O95" s="158"/>
      <c r="P95" s="158"/>
      <c r="Q95" s="158"/>
    </row>
    <row r="96" spans="1:17" s="116" customFormat="1" ht="18" customHeight="1" x14ac:dyDescent="0.3">
      <c r="A96" s="116" t="s">
        <v>8</v>
      </c>
      <c r="B96" s="11"/>
      <c r="C96" s="5"/>
      <c r="D96" s="1"/>
      <c r="E96" s="1"/>
      <c r="F96" s="92" t="s">
        <v>190</v>
      </c>
      <c r="G96" s="5"/>
      <c r="H96" s="5"/>
      <c r="I96" s="5"/>
      <c r="J96" s="5"/>
      <c r="K96" s="120"/>
      <c r="L96" s="12"/>
      <c r="M96" s="106"/>
      <c r="O96" s="158"/>
      <c r="P96" s="158"/>
      <c r="Q96" s="158"/>
    </row>
    <row r="97" spans="1:17" s="116" customFormat="1" ht="18" customHeight="1" thickBot="1" x14ac:dyDescent="0.35">
      <c r="A97" s="116" t="s">
        <v>9</v>
      </c>
      <c r="B97" s="13"/>
      <c r="C97" s="6"/>
      <c r="D97" s="9"/>
      <c r="E97" s="9"/>
      <c r="F97" s="96" t="s">
        <v>191</v>
      </c>
      <c r="G97" s="6"/>
      <c r="H97" s="6"/>
      <c r="I97" s="6"/>
      <c r="J97" s="6"/>
      <c r="K97" s="121"/>
      <c r="L97" s="14"/>
      <c r="M97" s="106"/>
      <c r="O97" s="158"/>
      <c r="P97" s="158"/>
      <c r="Q97" s="158"/>
    </row>
    <row r="98" spans="1:17" s="103" customFormat="1" ht="18" customHeight="1" thickBot="1" x14ac:dyDescent="0.35">
      <c r="A98" s="103" t="s">
        <v>7</v>
      </c>
      <c r="B98" s="99">
        <f>MAX(B94)+1</f>
        <v>22</v>
      </c>
      <c r="C98" s="81" t="s">
        <v>299</v>
      </c>
      <c r="D98" s="82"/>
      <c r="E98" s="118" t="s">
        <v>296</v>
      </c>
      <c r="F98" s="83" t="s">
        <v>193</v>
      </c>
      <c r="G98" s="118" t="s">
        <v>99</v>
      </c>
      <c r="H98" s="119">
        <v>1</v>
      </c>
      <c r="I98" s="118"/>
      <c r="J98" s="118"/>
      <c r="K98" s="85"/>
      <c r="L98" s="100">
        <f t="shared" ref="L98" si="14">ROUND((ROUND(H98,3))*(ROUND(K98,2)),2)</f>
        <v>0</v>
      </c>
      <c r="P98" s="142"/>
      <c r="Q98" s="142"/>
    </row>
    <row r="99" spans="1:17" s="103" customFormat="1" ht="18" customHeight="1" x14ac:dyDescent="0.3">
      <c r="A99" s="103" t="s">
        <v>6</v>
      </c>
      <c r="B99" s="87"/>
      <c r="C99" s="88"/>
      <c r="D99" s="76"/>
      <c r="E99" s="76"/>
      <c r="F99" s="89" t="s">
        <v>172</v>
      </c>
      <c r="G99" s="88"/>
      <c r="H99" s="88"/>
      <c r="I99" s="88"/>
      <c r="J99" s="88"/>
      <c r="K99" s="90"/>
      <c r="L99" s="91"/>
      <c r="P99" s="142"/>
      <c r="Q99" s="142"/>
    </row>
    <row r="100" spans="1:17" s="103" customFormat="1" ht="18" customHeight="1" x14ac:dyDescent="0.3">
      <c r="A100" s="103" t="s">
        <v>8</v>
      </c>
      <c r="B100" s="87"/>
      <c r="C100" s="88"/>
      <c r="D100" s="76"/>
      <c r="E100" s="76"/>
      <c r="F100" s="92" t="s">
        <v>190</v>
      </c>
      <c r="G100" s="88"/>
      <c r="H100" s="88"/>
      <c r="I100" s="88"/>
      <c r="J100" s="88"/>
      <c r="K100" s="90"/>
      <c r="L100" s="91"/>
      <c r="P100" s="142"/>
      <c r="Q100" s="142"/>
    </row>
    <row r="101" spans="1:17" s="103" customFormat="1" ht="18" customHeight="1" thickBot="1" x14ac:dyDescent="0.35">
      <c r="A101" s="103" t="s">
        <v>9</v>
      </c>
      <c r="B101" s="104"/>
      <c r="C101" s="94"/>
      <c r="D101" s="95"/>
      <c r="E101" s="95"/>
      <c r="F101" s="96" t="s">
        <v>191</v>
      </c>
      <c r="G101" s="94"/>
      <c r="H101" s="94"/>
      <c r="I101" s="94"/>
      <c r="J101" s="94"/>
      <c r="K101" s="97"/>
      <c r="L101" s="105"/>
      <c r="P101" s="142"/>
      <c r="Q101" s="142"/>
    </row>
    <row r="102" spans="1:17" s="103" customFormat="1" ht="18" customHeight="1" thickBot="1" x14ac:dyDescent="0.35">
      <c r="A102" s="103" t="s">
        <v>7</v>
      </c>
      <c r="B102" s="99">
        <f>MAX(B98)+1</f>
        <v>23</v>
      </c>
      <c r="C102" s="81" t="s">
        <v>300</v>
      </c>
      <c r="D102" s="82"/>
      <c r="E102" s="118" t="s">
        <v>296</v>
      </c>
      <c r="F102" s="83" t="s">
        <v>194</v>
      </c>
      <c r="G102" s="118" t="s">
        <v>99</v>
      </c>
      <c r="H102" s="119">
        <v>1</v>
      </c>
      <c r="I102" s="118"/>
      <c r="J102" s="118"/>
      <c r="K102" s="85"/>
      <c r="L102" s="100">
        <f t="shared" ref="L102" si="15">ROUND((ROUND(H102,3))*(ROUND(K102,2)),2)</f>
        <v>0</v>
      </c>
      <c r="P102" s="142"/>
      <c r="Q102" s="142"/>
    </row>
    <row r="103" spans="1:17" s="103" customFormat="1" ht="18" customHeight="1" x14ac:dyDescent="0.3">
      <c r="A103" s="103" t="s">
        <v>6</v>
      </c>
      <c r="B103" s="87"/>
      <c r="C103" s="88"/>
      <c r="D103" s="76"/>
      <c r="E103" s="76"/>
      <c r="F103" s="89" t="s">
        <v>172</v>
      </c>
      <c r="G103" s="88"/>
      <c r="H103" s="88"/>
      <c r="I103" s="88"/>
      <c r="J103" s="88"/>
      <c r="K103" s="90"/>
      <c r="L103" s="91"/>
      <c r="P103" s="142"/>
      <c r="Q103" s="142"/>
    </row>
    <row r="104" spans="1:17" s="103" customFormat="1" ht="18" customHeight="1" x14ac:dyDescent="0.3">
      <c r="A104" s="103" t="s">
        <v>8</v>
      </c>
      <c r="B104" s="87"/>
      <c r="C104" s="88"/>
      <c r="D104" s="76"/>
      <c r="E104" s="76"/>
      <c r="F104" s="92" t="s">
        <v>190</v>
      </c>
      <c r="G104" s="88"/>
      <c r="H104" s="88"/>
      <c r="I104" s="88"/>
      <c r="J104" s="88"/>
      <c r="K104" s="90"/>
      <c r="L104" s="91"/>
      <c r="P104" s="142"/>
      <c r="Q104" s="142"/>
    </row>
    <row r="105" spans="1:17" s="103" customFormat="1" ht="18" customHeight="1" thickBot="1" x14ac:dyDescent="0.35">
      <c r="A105" s="103" t="s">
        <v>9</v>
      </c>
      <c r="B105" s="104"/>
      <c r="C105" s="94"/>
      <c r="D105" s="95"/>
      <c r="E105" s="95"/>
      <c r="F105" s="96" t="s">
        <v>191</v>
      </c>
      <c r="G105" s="94"/>
      <c r="H105" s="94"/>
      <c r="I105" s="94"/>
      <c r="J105" s="94"/>
      <c r="K105" s="97"/>
      <c r="L105" s="105"/>
      <c r="P105" s="142"/>
      <c r="Q105" s="142"/>
    </row>
    <row r="106" spans="1:17" s="107" customFormat="1" ht="15" thickBot="1" x14ac:dyDescent="0.35">
      <c r="A106" s="103" t="s">
        <v>7</v>
      </c>
      <c r="B106" s="159">
        <f>MAX(B102)+1</f>
        <v>24</v>
      </c>
      <c r="C106" s="81" t="s">
        <v>208</v>
      </c>
      <c r="D106" s="82"/>
      <c r="E106" s="118" t="s">
        <v>296</v>
      </c>
      <c r="F106" s="83" t="s">
        <v>186</v>
      </c>
      <c r="G106" s="118" t="s">
        <v>99</v>
      </c>
      <c r="H106" s="119">
        <v>2</v>
      </c>
      <c r="I106" s="118"/>
      <c r="J106" s="118"/>
      <c r="K106" s="85"/>
      <c r="L106" s="100">
        <f t="shared" ref="L106" si="16">ROUND((ROUND(H106,3))*(ROUND(K106,2)),2)</f>
        <v>0</v>
      </c>
      <c r="M106" s="106"/>
      <c r="N106" s="103"/>
    </row>
    <row r="107" spans="1:17" s="107" customFormat="1" ht="14.4" x14ac:dyDescent="0.3">
      <c r="A107" s="103" t="s">
        <v>6</v>
      </c>
      <c r="B107" s="87"/>
      <c r="C107" s="88"/>
      <c r="D107" s="76"/>
      <c r="E107" s="76"/>
      <c r="F107" s="89" t="s">
        <v>172</v>
      </c>
      <c r="G107" s="88"/>
      <c r="H107" s="88"/>
      <c r="I107" s="88"/>
      <c r="J107" s="88"/>
      <c r="K107" s="90"/>
      <c r="L107" s="91"/>
      <c r="M107" s="106"/>
      <c r="N107" s="103"/>
    </row>
    <row r="108" spans="1:17" s="107" customFormat="1" ht="14.4" x14ac:dyDescent="0.3">
      <c r="A108" s="103" t="s">
        <v>8</v>
      </c>
      <c r="B108" s="87"/>
      <c r="C108" s="88"/>
      <c r="D108" s="76"/>
      <c r="E108" s="76"/>
      <c r="F108" s="92" t="s">
        <v>190</v>
      </c>
      <c r="G108" s="88"/>
      <c r="H108" s="88"/>
      <c r="I108" s="88"/>
      <c r="J108" s="88"/>
      <c r="K108" s="90"/>
      <c r="L108" s="91"/>
      <c r="M108" s="106"/>
      <c r="N108" s="103"/>
    </row>
    <row r="109" spans="1:17" s="107" customFormat="1" ht="15" thickBot="1" x14ac:dyDescent="0.35">
      <c r="A109" s="103" t="s">
        <v>9</v>
      </c>
      <c r="B109" s="104"/>
      <c r="C109" s="94"/>
      <c r="D109" s="95"/>
      <c r="E109" s="95"/>
      <c r="F109" s="96" t="s">
        <v>191</v>
      </c>
      <c r="G109" s="94"/>
      <c r="H109" s="94"/>
      <c r="I109" s="94"/>
      <c r="J109" s="94"/>
      <c r="K109" s="97"/>
      <c r="L109" s="105"/>
      <c r="M109" s="106"/>
      <c r="N109" s="103"/>
    </row>
    <row r="110" spans="1:17" s="107" customFormat="1" ht="15" thickBot="1" x14ac:dyDescent="0.35">
      <c r="A110" s="103" t="s">
        <v>7</v>
      </c>
      <c r="B110" s="159">
        <f>MAX(B106)+1</f>
        <v>25</v>
      </c>
      <c r="C110" s="81" t="s">
        <v>301</v>
      </c>
      <c r="D110" s="82"/>
      <c r="E110" s="118" t="s">
        <v>296</v>
      </c>
      <c r="F110" s="83" t="s">
        <v>184</v>
      </c>
      <c r="G110" s="118" t="s">
        <v>99</v>
      </c>
      <c r="H110" s="119">
        <v>2</v>
      </c>
      <c r="I110" s="118"/>
      <c r="J110" s="118"/>
      <c r="K110" s="85"/>
      <c r="L110" s="100">
        <f t="shared" ref="L110" si="17">ROUND((ROUND(H110,3))*(ROUND(K110,2)),2)</f>
        <v>0</v>
      </c>
      <c r="M110" s="106"/>
      <c r="N110" s="103"/>
    </row>
    <row r="111" spans="1:17" s="107" customFormat="1" ht="14.4" x14ac:dyDescent="0.3">
      <c r="A111" s="103" t="s">
        <v>6</v>
      </c>
      <c r="B111" s="87"/>
      <c r="C111" s="88"/>
      <c r="D111" s="76"/>
      <c r="E111" s="76"/>
      <c r="F111" s="89" t="s">
        <v>172</v>
      </c>
      <c r="G111" s="88"/>
      <c r="H111" s="88"/>
      <c r="I111" s="88"/>
      <c r="J111" s="88"/>
      <c r="K111" s="90"/>
      <c r="L111" s="91"/>
      <c r="M111" s="106"/>
      <c r="N111" s="103"/>
    </row>
    <row r="112" spans="1:17" s="107" customFormat="1" ht="14.4" x14ac:dyDescent="0.3">
      <c r="A112" s="103" t="s">
        <v>8</v>
      </c>
      <c r="B112" s="87"/>
      <c r="C112" s="88"/>
      <c r="D112" s="76"/>
      <c r="E112" s="76"/>
      <c r="F112" s="92" t="s">
        <v>190</v>
      </c>
      <c r="G112" s="88"/>
      <c r="H112" s="88"/>
      <c r="I112" s="88"/>
      <c r="J112" s="88"/>
      <c r="K112" s="90"/>
      <c r="L112" s="91"/>
      <c r="M112" s="106"/>
      <c r="N112" s="103"/>
    </row>
    <row r="113" spans="1:18" s="107" customFormat="1" ht="15" thickBot="1" x14ac:dyDescent="0.35">
      <c r="A113" s="103" t="s">
        <v>9</v>
      </c>
      <c r="B113" s="104"/>
      <c r="C113" s="94"/>
      <c r="D113" s="95"/>
      <c r="E113" s="95"/>
      <c r="F113" s="96" t="s">
        <v>191</v>
      </c>
      <c r="G113" s="94"/>
      <c r="H113" s="94"/>
      <c r="I113" s="94"/>
      <c r="J113" s="94"/>
      <c r="K113" s="97"/>
      <c r="L113" s="105"/>
      <c r="M113" s="106"/>
      <c r="N113" s="142"/>
      <c r="O113" s="142"/>
      <c r="P113" s="103"/>
      <c r="Q113" s="142"/>
      <c r="R113" s="142"/>
    </row>
    <row r="114" spans="1:18" s="107" customFormat="1" ht="15" thickBot="1" x14ac:dyDescent="0.35">
      <c r="A114" s="103" t="s">
        <v>7</v>
      </c>
      <c r="B114" s="159">
        <f>MAX(B110)+1</f>
        <v>26</v>
      </c>
      <c r="C114" s="81" t="s">
        <v>302</v>
      </c>
      <c r="D114" s="82"/>
      <c r="E114" s="118" t="s">
        <v>296</v>
      </c>
      <c r="F114" s="83" t="s">
        <v>164</v>
      </c>
      <c r="G114" s="118" t="s">
        <v>99</v>
      </c>
      <c r="H114" s="119">
        <v>2</v>
      </c>
      <c r="I114" s="118"/>
      <c r="J114" s="118"/>
      <c r="K114" s="85"/>
      <c r="L114" s="100">
        <f t="shared" ref="L114" si="18">ROUND((ROUND(H114,3))*(ROUND(K114,2)),2)</f>
        <v>0</v>
      </c>
      <c r="M114" s="106"/>
      <c r="N114" s="103"/>
    </row>
    <row r="115" spans="1:18" s="107" customFormat="1" ht="14.4" x14ac:dyDescent="0.3">
      <c r="A115" s="103" t="s">
        <v>6</v>
      </c>
      <c r="B115" s="87"/>
      <c r="C115" s="88"/>
      <c r="D115" s="76"/>
      <c r="E115" s="76"/>
      <c r="F115" s="89" t="s">
        <v>172</v>
      </c>
      <c r="G115" s="88"/>
      <c r="H115" s="88"/>
      <c r="I115" s="88"/>
      <c r="J115" s="88"/>
      <c r="K115" s="90"/>
      <c r="L115" s="91"/>
      <c r="M115" s="106"/>
      <c r="N115" s="103"/>
    </row>
    <row r="116" spans="1:18" s="107" customFormat="1" ht="14.4" x14ac:dyDescent="0.3">
      <c r="A116" s="103" t="s">
        <v>8</v>
      </c>
      <c r="B116" s="87"/>
      <c r="C116" s="88"/>
      <c r="D116" s="76"/>
      <c r="E116" s="76"/>
      <c r="F116" s="92" t="s">
        <v>190</v>
      </c>
      <c r="G116" s="88"/>
      <c r="H116" s="88"/>
      <c r="I116" s="88"/>
      <c r="J116" s="88"/>
      <c r="K116" s="90"/>
      <c r="L116" s="91"/>
      <c r="M116" s="106"/>
      <c r="N116" s="103"/>
    </row>
    <row r="117" spans="1:18" s="107" customFormat="1" ht="15" thickBot="1" x14ac:dyDescent="0.35">
      <c r="A117" s="103" t="s">
        <v>9</v>
      </c>
      <c r="B117" s="104"/>
      <c r="C117" s="94"/>
      <c r="D117" s="95"/>
      <c r="E117" s="95"/>
      <c r="F117" s="96" t="s">
        <v>191</v>
      </c>
      <c r="G117" s="94"/>
      <c r="H117" s="94"/>
      <c r="I117" s="94"/>
      <c r="J117" s="94"/>
      <c r="K117" s="97"/>
      <c r="L117" s="105"/>
      <c r="M117" s="106"/>
      <c r="N117" s="103"/>
      <c r="O117" s="142"/>
      <c r="P117" s="142"/>
      <c r="Q117" s="103"/>
      <c r="R117" s="142"/>
    </row>
    <row r="118" spans="1:18" s="107" customFormat="1" ht="15" thickBot="1" x14ac:dyDescent="0.35">
      <c r="A118" s="103" t="s">
        <v>7</v>
      </c>
      <c r="B118" s="159">
        <f>MAX(B114)+1</f>
        <v>27</v>
      </c>
      <c r="C118" s="81" t="s">
        <v>303</v>
      </c>
      <c r="D118" s="82"/>
      <c r="E118" s="118" t="s">
        <v>296</v>
      </c>
      <c r="F118" s="83" t="s">
        <v>165</v>
      </c>
      <c r="G118" s="118" t="s">
        <v>99</v>
      </c>
      <c r="H118" s="119">
        <v>3</v>
      </c>
      <c r="I118" s="118"/>
      <c r="J118" s="118"/>
      <c r="K118" s="85"/>
      <c r="L118" s="100">
        <f t="shared" ref="L118" si="19">ROUND((ROUND(H118,3))*(ROUND(K118,2)),2)</f>
        <v>0</v>
      </c>
      <c r="M118" s="106"/>
      <c r="N118" s="103"/>
      <c r="O118" s="142"/>
      <c r="P118" s="142"/>
      <c r="Q118" s="103"/>
      <c r="R118" s="142"/>
    </row>
    <row r="119" spans="1:18" s="107" customFormat="1" ht="14.4" x14ac:dyDescent="0.3">
      <c r="A119" s="103" t="s">
        <v>6</v>
      </c>
      <c r="B119" s="87"/>
      <c r="C119" s="88"/>
      <c r="D119" s="76"/>
      <c r="E119" s="76"/>
      <c r="F119" s="89" t="s">
        <v>172</v>
      </c>
      <c r="G119" s="88"/>
      <c r="H119" s="88"/>
      <c r="I119" s="88"/>
      <c r="J119" s="88"/>
      <c r="K119" s="90"/>
      <c r="L119" s="91"/>
      <c r="M119" s="106"/>
      <c r="N119" s="103"/>
      <c r="O119" s="142"/>
      <c r="P119" s="142"/>
      <c r="Q119" s="103"/>
      <c r="R119" s="142"/>
    </row>
    <row r="120" spans="1:18" s="107" customFormat="1" ht="14.4" x14ac:dyDescent="0.3">
      <c r="A120" s="103" t="s">
        <v>8</v>
      </c>
      <c r="B120" s="87"/>
      <c r="C120" s="88"/>
      <c r="D120" s="76"/>
      <c r="E120" s="76"/>
      <c r="F120" s="92" t="s">
        <v>190</v>
      </c>
      <c r="G120" s="88"/>
      <c r="H120" s="88"/>
      <c r="I120" s="88"/>
      <c r="J120" s="88"/>
      <c r="K120" s="90"/>
      <c r="L120" s="91"/>
      <c r="M120" s="106"/>
    </row>
    <row r="121" spans="1:18" s="107" customFormat="1" ht="15" thickBot="1" x14ac:dyDescent="0.35">
      <c r="A121" s="103" t="s">
        <v>9</v>
      </c>
      <c r="B121" s="104"/>
      <c r="C121" s="94"/>
      <c r="D121" s="95"/>
      <c r="E121" s="95"/>
      <c r="F121" s="96" t="s">
        <v>191</v>
      </c>
      <c r="G121" s="94"/>
      <c r="H121" s="94"/>
      <c r="I121" s="94"/>
      <c r="J121" s="94"/>
      <c r="K121" s="97"/>
      <c r="L121" s="105"/>
      <c r="M121" s="106"/>
    </row>
    <row r="122" spans="1:18" s="116" customFormat="1" ht="18" customHeight="1" thickBot="1" x14ac:dyDescent="0.35">
      <c r="A122" s="116" t="s">
        <v>7</v>
      </c>
      <c r="B122" s="159">
        <f>MAX(B118)+1</f>
        <v>28</v>
      </c>
      <c r="C122" s="81" t="s">
        <v>212</v>
      </c>
      <c r="D122" s="118"/>
      <c r="E122" s="118" t="s">
        <v>296</v>
      </c>
      <c r="F122" s="83" t="s">
        <v>213</v>
      </c>
      <c r="G122" s="118" t="s">
        <v>99</v>
      </c>
      <c r="H122" s="119">
        <v>1</v>
      </c>
      <c r="I122" s="118"/>
      <c r="J122" s="118"/>
      <c r="K122" s="85"/>
      <c r="L122" s="100">
        <f t="shared" ref="L122" si="20">ROUND((ROUND(H122,3))*(ROUND(K122,2)),2)</f>
        <v>0</v>
      </c>
      <c r="M122" s="106"/>
    </row>
    <row r="123" spans="1:18" s="116" customFormat="1" ht="18" customHeight="1" x14ac:dyDescent="0.3">
      <c r="A123" s="116" t="s">
        <v>6</v>
      </c>
      <c r="B123" s="11"/>
      <c r="C123" s="1"/>
      <c r="D123" s="1"/>
      <c r="E123" s="1"/>
      <c r="F123" s="89" t="s">
        <v>172</v>
      </c>
      <c r="G123" s="5"/>
      <c r="H123" s="5"/>
      <c r="I123" s="5"/>
      <c r="J123" s="5"/>
      <c r="K123" s="120"/>
      <c r="L123" s="12"/>
      <c r="M123" s="106"/>
    </row>
    <row r="124" spans="1:18" s="116" customFormat="1" ht="18" customHeight="1" x14ac:dyDescent="0.3">
      <c r="A124" s="116" t="s">
        <v>8</v>
      </c>
      <c r="B124" s="11"/>
      <c r="C124" s="1"/>
      <c r="D124" s="1"/>
      <c r="E124" s="1"/>
      <c r="F124" s="92" t="s">
        <v>190</v>
      </c>
      <c r="G124" s="5"/>
      <c r="H124" s="5"/>
      <c r="I124" s="5"/>
      <c r="J124" s="5"/>
      <c r="K124" s="120"/>
      <c r="L124" s="12"/>
      <c r="M124" s="106"/>
    </row>
    <row r="125" spans="1:18" s="116" customFormat="1" ht="18" customHeight="1" thickBot="1" x14ac:dyDescent="0.35">
      <c r="A125" s="116" t="s">
        <v>9</v>
      </c>
      <c r="B125" s="13"/>
      <c r="C125" s="9"/>
      <c r="D125" s="9"/>
      <c r="E125" s="9"/>
      <c r="F125" s="96" t="s">
        <v>191</v>
      </c>
      <c r="G125" s="6"/>
      <c r="H125" s="6"/>
      <c r="I125" s="6"/>
      <c r="J125" s="6"/>
      <c r="K125" s="121"/>
      <c r="L125" s="14"/>
      <c r="M125" s="106"/>
      <c r="O125" s="41"/>
      <c r="P125" s="41"/>
      <c r="Q125" s="41"/>
    </row>
    <row r="126" spans="1:18" s="102" customFormat="1" ht="15" thickBot="1" x14ac:dyDescent="0.35">
      <c r="A126" s="76" t="s">
        <v>7</v>
      </c>
      <c r="B126" s="159">
        <f>MAX(B122)+1</f>
        <v>29</v>
      </c>
      <c r="C126" s="110" t="s">
        <v>143</v>
      </c>
      <c r="D126" s="82"/>
      <c r="E126" s="82" t="s">
        <v>104</v>
      </c>
      <c r="F126" s="111" t="s">
        <v>166</v>
      </c>
      <c r="G126" s="82" t="s">
        <v>192</v>
      </c>
      <c r="H126" s="84">
        <f>H114</f>
        <v>2</v>
      </c>
      <c r="I126" s="82"/>
      <c r="J126" s="82"/>
      <c r="K126" s="115"/>
      <c r="L126" s="109">
        <f>ROUND((ROUND(H126,3))*(ROUND(K126,2)),2)</f>
        <v>0</v>
      </c>
      <c r="M126" s="108"/>
      <c r="N126" s="107"/>
      <c r="O126" s="107"/>
      <c r="P126" s="107"/>
      <c r="Q126" s="107"/>
      <c r="R126" s="107"/>
    </row>
    <row r="127" spans="1:18" s="102" customFormat="1" ht="14.4" x14ac:dyDescent="0.3">
      <c r="A127" s="103" t="s">
        <v>6</v>
      </c>
      <c r="B127" s="87"/>
      <c r="C127" s="88"/>
      <c r="D127" s="76"/>
      <c r="E127" s="76"/>
      <c r="F127" s="112" t="s">
        <v>85</v>
      </c>
      <c r="G127" s="88"/>
      <c r="H127" s="88"/>
      <c r="I127" s="88"/>
      <c r="J127" s="88"/>
      <c r="K127" s="90"/>
      <c r="L127" s="91"/>
      <c r="M127" s="88"/>
      <c r="N127" s="107"/>
      <c r="O127" s="107"/>
      <c r="P127" s="107"/>
      <c r="Q127" s="107"/>
      <c r="R127" s="107"/>
    </row>
    <row r="128" spans="1:18" s="102" customFormat="1" ht="14.4" x14ac:dyDescent="0.3">
      <c r="A128" s="103" t="s">
        <v>8</v>
      </c>
      <c r="B128" s="87"/>
      <c r="C128" s="88"/>
      <c r="D128" s="76"/>
      <c r="E128" s="76"/>
      <c r="F128" s="113" t="s">
        <v>95</v>
      </c>
      <c r="G128" s="88"/>
      <c r="H128" s="88"/>
      <c r="I128" s="88"/>
      <c r="J128" s="88"/>
      <c r="K128" s="90"/>
      <c r="L128" s="91"/>
      <c r="M128" s="88"/>
    </row>
    <row r="129" spans="1:18" s="102" customFormat="1" ht="31.2" thickBot="1" x14ac:dyDescent="0.35">
      <c r="A129" s="103" t="s">
        <v>9</v>
      </c>
      <c r="B129" s="104"/>
      <c r="C129" s="94"/>
      <c r="D129" s="95"/>
      <c r="E129" s="95"/>
      <c r="F129" s="114" t="s">
        <v>167</v>
      </c>
      <c r="G129" s="94"/>
      <c r="H129" s="94"/>
      <c r="I129" s="94"/>
      <c r="J129" s="94"/>
      <c r="K129" s="97"/>
      <c r="L129" s="105"/>
      <c r="M129" s="88"/>
    </row>
    <row r="130" spans="1:18" s="107" customFormat="1" ht="15" thickBot="1" x14ac:dyDescent="0.35">
      <c r="A130" s="103" t="s">
        <v>7</v>
      </c>
      <c r="B130" s="159">
        <f>MAX(B126)+1</f>
        <v>30</v>
      </c>
      <c r="C130" s="81" t="s">
        <v>304</v>
      </c>
      <c r="D130" s="82"/>
      <c r="E130" s="118" t="s">
        <v>296</v>
      </c>
      <c r="F130" s="83" t="s">
        <v>185</v>
      </c>
      <c r="G130" s="118" t="s">
        <v>99</v>
      </c>
      <c r="H130" s="119">
        <v>2</v>
      </c>
      <c r="I130" s="118"/>
      <c r="J130" s="118"/>
      <c r="K130" s="85"/>
      <c r="L130" s="100">
        <f t="shared" ref="L130" si="21">ROUND((ROUND(H130,3))*(ROUND(K130,2)),2)</f>
        <v>0</v>
      </c>
      <c r="M130" s="106"/>
      <c r="N130" s="102"/>
      <c r="O130" s="102"/>
      <c r="P130" s="102"/>
      <c r="Q130" s="102"/>
      <c r="R130" s="102"/>
    </row>
    <row r="131" spans="1:18" s="107" customFormat="1" ht="14.4" x14ac:dyDescent="0.3">
      <c r="A131" s="103" t="s">
        <v>6</v>
      </c>
      <c r="B131" s="87"/>
      <c r="C131" s="88"/>
      <c r="D131" s="76"/>
      <c r="E131" s="76"/>
      <c r="F131" s="89" t="s">
        <v>172</v>
      </c>
      <c r="G131" s="88"/>
      <c r="H131" s="88"/>
      <c r="I131" s="88"/>
      <c r="J131" s="88"/>
      <c r="K131" s="90"/>
      <c r="L131" s="91"/>
      <c r="M131" s="106"/>
      <c r="N131" s="102"/>
      <c r="O131" s="102"/>
      <c r="P131" s="102"/>
      <c r="Q131" s="102"/>
      <c r="R131" s="102"/>
    </row>
    <row r="132" spans="1:18" s="107" customFormat="1" ht="14.4" x14ac:dyDescent="0.3">
      <c r="A132" s="103" t="s">
        <v>8</v>
      </c>
      <c r="B132" s="87"/>
      <c r="C132" s="88"/>
      <c r="D132" s="76"/>
      <c r="E132" s="76"/>
      <c r="F132" s="92" t="s">
        <v>190</v>
      </c>
      <c r="G132" s="88"/>
      <c r="H132" s="88"/>
      <c r="I132" s="88"/>
      <c r="J132" s="88"/>
      <c r="K132" s="90"/>
      <c r="L132" s="91"/>
      <c r="M132" s="106"/>
      <c r="N132" s="102"/>
      <c r="O132" s="102"/>
      <c r="P132" s="102"/>
      <c r="Q132" s="102"/>
      <c r="R132" s="102"/>
    </row>
    <row r="133" spans="1:18" s="107" customFormat="1" ht="15" thickBot="1" x14ac:dyDescent="0.35">
      <c r="A133" s="103" t="s">
        <v>9</v>
      </c>
      <c r="B133" s="104"/>
      <c r="C133" s="94"/>
      <c r="D133" s="95"/>
      <c r="E133" s="95"/>
      <c r="F133" s="96" t="s">
        <v>191</v>
      </c>
      <c r="G133" s="94"/>
      <c r="H133" s="94"/>
      <c r="I133" s="94"/>
      <c r="J133" s="94"/>
      <c r="K133" s="97"/>
      <c r="L133" s="105"/>
      <c r="M133" s="106"/>
      <c r="N133" s="102"/>
      <c r="O133" s="102"/>
      <c r="P133" s="102"/>
      <c r="Q133" s="102"/>
      <c r="R133" s="102"/>
    </row>
    <row r="134" spans="1:18" s="102" customFormat="1" ht="10.8" thickBot="1" x14ac:dyDescent="0.25">
      <c r="A134" s="76" t="s">
        <v>7</v>
      </c>
      <c r="B134" s="159">
        <f>MAX(B114:B130)+1</f>
        <v>31</v>
      </c>
      <c r="C134" s="110" t="s">
        <v>201</v>
      </c>
      <c r="D134" s="82"/>
      <c r="E134" s="82" t="s">
        <v>104</v>
      </c>
      <c r="F134" s="83" t="s">
        <v>168</v>
      </c>
      <c r="G134" s="82" t="s">
        <v>192</v>
      </c>
      <c r="H134" s="84">
        <v>1</v>
      </c>
      <c r="I134" s="82"/>
      <c r="J134" s="82"/>
      <c r="K134" s="85"/>
      <c r="L134" s="109">
        <f>ROUND((ROUND(H134,3))*(ROUND(K134,2)),2)</f>
        <v>0</v>
      </c>
      <c r="M134" s="108"/>
    </row>
    <row r="135" spans="1:18" s="102" customFormat="1" ht="14.4" x14ac:dyDescent="0.3">
      <c r="A135" s="103" t="s">
        <v>6</v>
      </c>
      <c r="B135" s="87"/>
      <c r="C135" s="88"/>
      <c r="D135" s="76"/>
      <c r="E135" s="76"/>
      <c r="F135" s="112" t="s">
        <v>105</v>
      </c>
      <c r="G135" s="88"/>
      <c r="H135" s="88"/>
      <c r="I135" s="88"/>
      <c r="J135" s="88"/>
      <c r="K135" s="90"/>
      <c r="L135" s="91"/>
      <c r="M135" s="88"/>
    </row>
    <row r="136" spans="1:18" s="102" customFormat="1" ht="14.4" x14ac:dyDescent="0.3">
      <c r="A136" s="103" t="s">
        <v>8</v>
      </c>
      <c r="B136" s="87"/>
      <c r="C136" s="88"/>
      <c r="D136" s="76"/>
      <c r="E136" s="76"/>
      <c r="F136" s="113" t="s">
        <v>95</v>
      </c>
      <c r="G136" s="88"/>
      <c r="H136" s="88"/>
      <c r="I136" s="88"/>
      <c r="J136" s="88"/>
      <c r="K136" s="90"/>
      <c r="L136" s="91"/>
      <c r="M136" s="88"/>
    </row>
    <row r="137" spans="1:18" s="102" customFormat="1" ht="31.2" thickBot="1" x14ac:dyDescent="0.35">
      <c r="A137" s="103" t="s">
        <v>9</v>
      </c>
      <c r="B137" s="104"/>
      <c r="C137" s="94"/>
      <c r="D137" s="95"/>
      <c r="E137" s="95"/>
      <c r="F137" s="114" t="s">
        <v>169</v>
      </c>
      <c r="G137" s="94"/>
      <c r="H137" s="94"/>
      <c r="I137" s="94"/>
      <c r="J137" s="94"/>
      <c r="K137" s="97"/>
      <c r="L137" s="105"/>
      <c r="M137" s="88"/>
    </row>
    <row r="138" spans="1:18" s="102" customFormat="1" ht="10.8" thickBot="1" x14ac:dyDescent="0.25">
      <c r="A138" s="76" t="s">
        <v>7</v>
      </c>
      <c r="B138" s="159">
        <f>MAX(B114:B134)+1</f>
        <v>32</v>
      </c>
      <c r="C138" s="110" t="s">
        <v>290</v>
      </c>
      <c r="D138" s="82"/>
      <c r="E138" s="82" t="s">
        <v>104</v>
      </c>
      <c r="F138" s="111" t="s">
        <v>170</v>
      </c>
      <c r="G138" s="82" t="s">
        <v>192</v>
      </c>
      <c r="H138" s="84">
        <v>1</v>
      </c>
      <c r="I138" s="82"/>
      <c r="J138" s="82"/>
      <c r="K138" s="115"/>
      <c r="L138" s="109">
        <f>ROUND((ROUND(H138,3))*(ROUND(K138,2)),2)</f>
        <v>0</v>
      </c>
      <c r="M138" s="108"/>
    </row>
    <row r="139" spans="1:18" s="102" customFormat="1" ht="14.4" x14ac:dyDescent="0.3">
      <c r="A139" s="103" t="s">
        <v>6</v>
      </c>
      <c r="B139" s="87"/>
      <c r="C139" s="88"/>
      <c r="D139" s="76"/>
      <c r="E139" s="76"/>
      <c r="F139" s="112" t="s">
        <v>105</v>
      </c>
      <c r="G139" s="88"/>
      <c r="H139" s="88"/>
      <c r="I139" s="88"/>
      <c r="J139" s="88"/>
      <c r="K139" s="90"/>
      <c r="L139" s="91"/>
      <c r="M139" s="88"/>
    </row>
    <row r="140" spans="1:18" s="102" customFormat="1" ht="14.4" x14ac:dyDescent="0.3">
      <c r="A140" s="103" t="s">
        <v>8</v>
      </c>
      <c r="B140" s="87"/>
      <c r="C140" s="88"/>
      <c r="D140" s="76"/>
      <c r="E140" s="76"/>
      <c r="F140" s="113" t="s">
        <v>95</v>
      </c>
      <c r="G140" s="88"/>
      <c r="H140" s="88"/>
      <c r="I140" s="88"/>
      <c r="J140" s="88"/>
      <c r="K140" s="90"/>
      <c r="L140" s="91"/>
      <c r="M140" s="88"/>
      <c r="N140" s="41"/>
      <c r="O140" s="41"/>
      <c r="P140" s="41"/>
      <c r="Q140" s="41"/>
      <c r="R140" s="41"/>
    </row>
    <row r="141" spans="1:18" s="102" customFormat="1" ht="41.4" thickBot="1" x14ac:dyDescent="0.35">
      <c r="A141" s="103" t="s">
        <v>9</v>
      </c>
      <c r="B141" s="104"/>
      <c r="C141" s="94"/>
      <c r="D141" s="95"/>
      <c r="E141" s="95"/>
      <c r="F141" s="114" t="s">
        <v>171</v>
      </c>
      <c r="G141" s="94"/>
      <c r="H141" s="94"/>
      <c r="I141" s="94"/>
      <c r="J141" s="94"/>
      <c r="K141" s="97"/>
      <c r="L141" s="105"/>
      <c r="M141" s="88"/>
      <c r="N141" s="103"/>
      <c r="O141" s="142"/>
      <c r="P141" s="142"/>
      <c r="Q141" s="103"/>
      <c r="R141" s="142"/>
    </row>
    <row r="142" spans="1:18" s="107" customFormat="1" ht="15" thickBot="1" x14ac:dyDescent="0.35">
      <c r="A142" s="103" t="s">
        <v>7</v>
      </c>
      <c r="B142" s="159">
        <f>MAX(B138)+1</f>
        <v>33</v>
      </c>
      <c r="C142" s="122" t="s">
        <v>113</v>
      </c>
      <c r="D142" s="82"/>
      <c r="E142" s="118" t="s">
        <v>296</v>
      </c>
      <c r="F142" s="83" t="s">
        <v>108</v>
      </c>
      <c r="G142" s="118" t="s">
        <v>123</v>
      </c>
      <c r="H142" s="119">
        <v>24</v>
      </c>
      <c r="I142" s="118"/>
      <c r="J142" s="118"/>
      <c r="K142" s="85"/>
      <c r="L142" s="100">
        <f t="shared" ref="L142" si="22">ROUND((ROUND(H142,3))*(ROUND(K142,2)),2)</f>
        <v>0</v>
      </c>
      <c r="M142" s="106"/>
      <c r="N142" s="102"/>
      <c r="O142" s="102"/>
      <c r="P142" s="102"/>
      <c r="Q142" s="102"/>
      <c r="R142" s="102"/>
    </row>
    <row r="143" spans="1:18" s="107" customFormat="1" ht="14.4" x14ac:dyDescent="0.3">
      <c r="A143" s="103" t="s">
        <v>6</v>
      </c>
      <c r="B143" s="87"/>
      <c r="C143" s="88"/>
      <c r="D143" s="76"/>
      <c r="E143" s="76"/>
      <c r="F143" s="89" t="s">
        <v>172</v>
      </c>
      <c r="G143" s="88"/>
      <c r="H143" s="88"/>
      <c r="I143" s="88"/>
      <c r="J143" s="88"/>
      <c r="K143" s="90"/>
      <c r="L143" s="91"/>
      <c r="M143" s="106"/>
      <c r="N143" s="102"/>
      <c r="O143" s="102"/>
      <c r="P143" s="102"/>
      <c r="Q143" s="102"/>
      <c r="R143" s="102"/>
    </row>
    <row r="144" spans="1:18" s="107" customFormat="1" ht="14.4" x14ac:dyDescent="0.3">
      <c r="A144" s="103" t="s">
        <v>8</v>
      </c>
      <c r="B144" s="87"/>
      <c r="C144" s="88"/>
      <c r="D144" s="76"/>
      <c r="E144" s="76"/>
      <c r="F144" s="92" t="s">
        <v>173</v>
      </c>
      <c r="G144" s="88"/>
      <c r="H144" s="88"/>
      <c r="I144" s="88"/>
      <c r="J144" s="88"/>
      <c r="K144" s="90"/>
      <c r="L144" s="91"/>
      <c r="M144" s="106"/>
      <c r="N144" s="102"/>
      <c r="O144" s="102"/>
      <c r="P144" s="102"/>
      <c r="Q144" s="102"/>
      <c r="R144" s="102"/>
    </row>
    <row r="145" spans="1:18" s="107" customFormat="1" ht="15" thickBot="1" x14ac:dyDescent="0.35">
      <c r="A145" s="103" t="s">
        <v>9</v>
      </c>
      <c r="B145" s="104"/>
      <c r="C145" s="94"/>
      <c r="D145" s="95"/>
      <c r="E145" s="95"/>
      <c r="F145" s="96" t="s">
        <v>96</v>
      </c>
      <c r="G145" s="94"/>
      <c r="H145" s="94"/>
      <c r="I145" s="94"/>
      <c r="J145" s="94"/>
      <c r="K145" s="97"/>
      <c r="L145" s="105"/>
      <c r="M145" s="106"/>
      <c r="N145" s="102"/>
      <c r="O145" s="102"/>
      <c r="P145" s="102"/>
      <c r="Q145" s="102"/>
      <c r="R145" s="102"/>
    </row>
    <row r="146" spans="1:18" s="107" customFormat="1" ht="15" thickBot="1" x14ac:dyDescent="0.35">
      <c r="A146" s="103" t="s">
        <v>7</v>
      </c>
      <c r="B146" s="159">
        <f>MAX(B142)+1</f>
        <v>34</v>
      </c>
      <c r="C146" s="122" t="s">
        <v>305</v>
      </c>
      <c r="D146" s="82"/>
      <c r="E146" s="118" t="s">
        <v>296</v>
      </c>
      <c r="F146" s="83" t="s">
        <v>109</v>
      </c>
      <c r="G146" s="118" t="s">
        <v>99</v>
      </c>
      <c r="H146" s="119">
        <v>2</v>
      </c>
      <c r="I146" s="118"/>
      <c r="J146" s="118"/>
      <c r="K146" s="85"/>
      <c r="L146" s="100">
        <f t="shared" ref="L146" si="23">ROUND((ROUND(H146,3))*(ROUND(K146,2)),2)</f>
        <v>0</v>
      </c>
      <c r="M146" s="106"/>
      <c r="N146" s="102"/>
      <c r="O146" s="102"/>
      <c r="P146" s="102"/>
      <c r="Q146" s="102"/>
      <c r="R146" s="102"/>
    </row>
    <row r="147" spans="1:18" s="102" customFormat="1" ht="14.4" x14ac:dyDescent="0.3">
      <c r="A147" s="103" t="s">
        <v>6</v>
      </c>
      <c r="B147" s="87"/>
      <c r="C147" s="88"/>
      <c r="D147" s="76"/>
      <c r="E147" s="76"/>
      <c r="F147" s="89" t="s">
        <v>172</v>
      </c>
      <c r="G147" s="88"/>
      <c r="H147" s="88"/>
      <c r="I147" s="88"/>
      <c r="J147" s="88"/>
      <c r="K147" s="90"/>
      <c r="L147" s="91"/>
      <c r="M147" s="88"/>
    </row>
    <row r="148" spans="1:18" s="102" customFormat="1" ht="14.4" x14ac:dyDescent="0.3">
      <c r="A148" s="103" t="s">
        <v>8</v>
      </c>
      <c r="B148" s="87"/>
      <c r="C148" s="88"/>
      <c r="D148" s="76"/>
      <c r="E148" s="76"/>
      <c r="F148" s="92" t="s">
        <v>173</v>
      </c>
      <c r="G148" s="88"/>
      <c r="H148" s="88"/>
      <c r="I148" s="88"/>
      <c r="J148" s="88"/>
      <c r="K148" s="90"/>
      <c r="L148" s="91"/>
      <c r="M148" s="88"/>
      <c r="N148" s="41"/>
      <c r="O148" s="41"/>
      <c r="P148" s="41"/>
      <c r="Q148" s="41"/>
      <c r="R148" s="41"/>
    </row>
    <row r="149" spans="1:18" s="102" customFormat="1" ht="15" thickBot="1" x14ac:dyDescent="0.35">
      <c r="A149" s="103" t="s">
        <v>9</v>
      </c>
      <c r="B149" s="104"/>
      <c r="C149" s="94"/>
      <c r="D149" s="95"/>
      <c r="E149" s="95"/>
      <c r="F149" s="96" t="s">
        <v>96</v>
      </c>
      <c r="G149" s="94"/>
      <c r="H149" s="94"/>
      <c r="I149" s="94"/>
      <c r="J149" s="94"/>
      <c r="K149" s="97"/>
      <c r="L149" s="105"/>
      <c r="M149" s="88"/>
      <c r="N149" s="103"/>
      <c r="O149" s="142"/>
      <c r="P149" s="142"/>
      <c r="Q149" s="103"/>
      <c r="R149" s="142"/>
    </row>
    <row r="150" spans="1:18" s="102" customFormat="1" ht="15" thickBot="1" x14ac:dyDescent="0.35">
      <c r="A150" s="76" t="s">
        <v>7</v>
      </c>
      <c r="B150" s="159">
        <f>MAX(B146)+1</f>
        <v>35</v>
      </c>
      <c r="C150" s="122" t="s">
        <v>306</v>
      </c>
      <c r="D150" s="82"/>
      <c r="E150" s="118" t="s">
        <v>296</v>
      </c>
      <c r="F150" s="83" t="s">
        <v>110</v>
      </c>
      <c r="G150" s="118" t="s">
        <v>123</v>
      </c>
      <c r="H150" s="119">
        <v>24</v>
      </c>
      <c r="I150" s="118"/>
      <c r="J150" s="118"/>
      <c r="K150" s="85"/>
      <c r="L150" s="100">
        <f t="shared" ref="L150" si="24">ROUND((ROUND(H150,3))*(ROUND(K150,2)),2)</f>
        <v>0</v>
      </c>
      <c r="M150" s="101"/>
      <c r="N150" s="103"/>
      <c r="O150" s="142"/>
      <c r="P150" s="142"/>
      <c r="Q150" s="103"/>
      <c r="R150" s="142"/>
    </row>
    <row r="151" spans="1:18" s="102" customFormat="1" ht="14.4" x14ac:dyDescent="0.3">
      <c r="A151" s="103" t="s">
        <v>6</v>
      </c>
      <c r="B151" s="87"/>
      <c r="C151" s="88"/>
      <c r="D151" s="76"/>
      <c r="E151" s="76"/>
      <c r="F151" s="89" t="s">
        <v>172</v>
      </c>
      <c r="G151" s="88"/>
      <c r="H151" s="88"/>
      <c r="I151" s="88"/>
      <c r="J151" s="88"/>
      <c r="K151" s="90"/>
      <c r="L151" s="91"/>
      <c r="M151" s="88"/>
      <c r="N151" s="103"/>
      <c r="O151" s="142"/>
      <c r="P151" s="142"/>
      <c r="Q151" s="103"/>
      <c r="R151" s="142"/>
    </row>
    <row r="152" spans="1:18" s="102" customFormat="1" ht="14.4" x14ac:dyDescent="0.3">
      <c r="A152" s="103" t="s">
        <v>8</v>
      </c>
      <c r="B152" s="87"/>
      <c r="C152" s="88"/>
      <c r="D152" s="76"/>
      <c r="E152" s="76"/>
      <c r="F152" s="92" t="s">
        <v>190</v>
      </c>
      <c r="G152" s="88"/>
      <c r="H152" s="88"/>
      <c r="I152" s="88"/>
      <c r="J152" s="88"/>
      <c r="K152" s="90"/>
      <c r="L152" s="91"/>
      <c r="M152" s="88"/>
      <c r="N152" s="107"/>
      <c r="O152" s="107"/>
      <c r="P152" s="107"/>
      <c r="Q152" s="107"/>
      <c r="R152" s="107"/>
    </row>
    <row r="153" spans="1:18" s="102" customFormat="1" ht="15" thickBot="1" x14ac:dyDescent="0.35">
      <c r="A153" s="103" t="s">
        <v>9</v>
      </c>
      <c r="B153" s="104"/>
      <c r="C153" s="94"/>
      <c r="D153" s="95"/>
      <c r="E153" s="95"/>
      <c r="F153" s="96" t="s">
        <v>191</v>
      </c>
      <c r="G153" s="94"/>
      <c r="H153" s="94"/>
      <c r="I153" s="94"/>
      <c r="J153" s="94"/>
      <c r="K153" s="97"/>
      <c r="L153" s="105"/>
      <c r="M153" s="88"/>
      <c r="N153" s="107"/>
      <c r="O153" s="107"/>
      <c r="P153" s="107"/>
      <c r="Q153" s="107"/>
      <c r="R153" s="107"/>
    </row>
    <row r="154" spans="1:18" s="116" customFormat="1" ht="18" customHeight="1" thickBot="1" x14ac:dyDescent="0.35">
      <c r="A154" s="116" t="s">
        <v>7</v>
      </c>
      <c r="B154" s="167">
        <f>MAX(B150)+1</f>
        <v>36</v>
      </c>
      <c r="C154" s="81" t="s">
        <v>316</v>
      </c>
      <c r="D154" s="118"/>
      <c r="E154" s="118" t="s">
        <v>296</v>
      </c>
      <c r="F154" s="83" t="s">
        <v>317</v>
      </c>
      <c r="G154" s="118" t="s">
        <v>318</v>
      </c>
      <c r="H154" s="119">
        <v>5</v>
      </c>
      <c r="I154" s="118"/>
      <c r="J154" s="118"/>
      <c r="K154" s="85"/>
      <c r="L154" s="100">
        <f t="shared" ref="L154" si="25">ROUND((ROUND(H154,3))*(ROUND(K154,2)),2)</f>
        <v>0</v>
      </c>
      <c r="M154" s="101"/>
      <c r="N154" s="116" t="s">
        <v>319</v>
      </c>
    </row>
    <row r="155" spans="1:18" s="116" customFormat="1" ht="18" customHeight="1" x14ac:dyDescent="0.3">
      <c r="A155" s="116" t="s">
        <v>6</v>
      </c>
      <c r="B155" s="87"/>
      <c r="C155" s="5"/>
      <c r="D155" s="1"/>
      <c r="E155" s="1"/>
      <c r="F155" s="89" t="s">
        <v>172</v>
      </c>
      <c r="G155" s="5"/>
      <c r="H155" s="5"/>
      <c r="I155" s="5"/>
      <c r="J155" s="5"/>
      <c r="K155" s="120"/>
      <c r="L155" s="12"/>
      <c r="M155" s="5"/>
    </row>
    <row r="156" spans="1:18" s="116" customFormat="1" ht="18" customHeight="1" x14ac:dyDescent="0.3">
      <c r="A156" s="116" t="s">
        <v>8</v>
      </c>
      <c r="B156" s="87"/>
      <c r="C156" s="5"/>
      <c r="D156" s="1"/>
      <c r="E156" s="1"/>
      <c r="F156" s="92" t="s">
        <v>190</v>
      </c>
      <c r="G156" s="5"/>
      <c r="H156" s="5"/>
      <c r="I156" s="5"/>
      <c r="J156" s="5"/>
      <c r="K156" s="120"/>
      <c r="L156" s="12"/>
      <c r="M156" s="5"/>
    </row>
    <row r="157" spans="1:18" s="116" customFormat="1" ht="18" customHeight="1" thickBot="1" x14ac:dyDescent="0.35">
      <c r="A157" s="116" t="s">
        <v>9</v>
      </c>
      <c r="B157" s="104"/>
      <c r="C157" s="6"/>
      <c r="D157" s="9"/>
      <c r="E157" s="9"/>
      <c r="F157" s="96" t="s">
        <v>191</v>
      </c>
      <c r="G157" s="6"/>
      <c r="H157" s="6"/>
      <c r="I157" s="6"/>
      <c r="J157" s="6"/>
      <c r="K157" s="121"/>
      <c r="L157" s="14"/>
      <c r="M157" s="5"/>
    </row>
    <row r="158" spans="1:18" s="76" customFormat="1" ht="13.5" customHeight="1" thickBot="1" x14ac:dyDescent="0.35">
      <c r="A158" s="76" t="s">
        <v>7</v>
      </c>
      <c r="B158" s="167">
        <f>B154+1</f>
        <v>37</v>
      </c>
      <c r="C158" s="110" t="s">
        <v>338</v>
      </c>
      <c r="D158" s="82"/>
      <c r="E158" s="82" t="s">
        <v>296</v>
      </c>
      <c r="F158" s="111" t="s">
        <v>339</v>
      </c>
      <c r="G158" s="82" t="s">
        <v>99</v>
      </c>
      <c r="H158" s="84">
        <v>4</v>
      </c>
      <c r="I158" s="82"/>
      <c r="J158" s="82"/>
      <c r="K158" s="115"/>
      <c r="L158" s="109">
        <f>ROUND((ROUND(H158,3)*ROUND(K158,2)),2)</f>
        <v>0</v>
      </c>
      <c r="N158" s="86"/>
    </row>
    <row r="159" spans="1:18" s="76" customFormat="1" ht="12.75" customHeight="1" x14ac:dyDescent="0.3">
      <c r="A159" s="76" t="s">
        <v>6</v>
      </c>
      <c r="B159" s="87"/>
      <c r="C159" s="88"/>
      <c r="F159" s="112" t="s">
        <v>340</v>
      </c>
      <c r="G159" s="88"/>
      <c r="H159" s="88"/>
      <c r="I159" s="88"/>
      <c r="J159" s="88"/>
      <c r="K159" s="90"/>
      <c r="L159" s="91"/>
      <c r="N159" s="86"/>
    </row>
    <row r="160" spans="1:18" s="76" customFormat="1" ht="27" customHeight="1" x14ac:dyDescent="0.3">
      <c r="A160" s="76" t="s">
        <v>8</v>
      </c>
      <c r="B160" s="87"/>
      <c r="C160" s="88"/>
      <c r="F160" s="169" t="s">
        <v>341</v>
      </c>
      <c r="G160" s="88"/>
      <c r="H160" s="88"/>
      <c r="I160" s="88"/>
      <c r="J160" s="88"/>
      <c r="K160" s="90"/>
      <c r="L160" s="91"/>
      <c r="N160" s="86"/>
    </row>
    <row r="161" spans="1:18" s="76" customFormat="1" ht="18.75" customHeight="1" thickBot="1" x14ac:dyDescent="0.35">
      <c r="A161" s="76" t="s">
        <v>9</v>
      </c>
      <c r="B161" s="93"/>
      <c r="C161" s="94"/>
      <c r="D161" s="95"/>
      <c r="E161" s="95"/>
      <c r="F161" s="114" t="s">
        <v>191</v>
      </c>
      <c r="G161" s="94"/>
      <c r="H161" s="94"/>
      <c r="I161" s="94"/>
      <c r="J161" s="94"/>
      <c r="K161" s="97"/>
      <c r="L161" s="98"/>
      <c r="N161" s="86"/>
    </row>
    <row r="162" spans="1:18" s="102" customFormat="1" ht="15" thickBot="1" x14ac:dyDescent="0.35">
      <c r="A162" s="76" t="s">
        <v>7</v>
      </c>
      <c r="B162" s="159">
        <f>B158+1</f>
        <v>38</v>
      </c>
      <c r="C162" s="81" t="s">
        <v>122</v>
      </c>
      <c r="D162" s="82"/>
      <c r="E162" s="118" t="s">
        <v>296</v>
      </c>
      <c r="F162" s="83" t="s">
        <v>111</v>
      </c>
      <c r="G162" s="118" t="s">
        <v>123</v>
      </c>
      <c r="H162" s="119">
        <v>24</v>
      </c>
      <c r="I162" s="118"/>
      <c r="J162" s="118"/>
      <c r="K162" s="85"/>
      <c r="L162" s="100">
        <f t="shared" ref="L162" si="26">ROUND((ROUND(H162,3))*(ROUND(K162,2)),2)</f>
        <v>0</v>
      </c>
      <c r="M162" s="101"/>
      <c r="N162" s="107"/>
      <c r="O162" s="107"/>
      <c r="P162" s="107"/>
      <c r="Q162" s="107"/>
      <c r="R162" s="107"/>
    </row>
    <row r="163" spans="1:18" s="102" customFormat="1" ht="14.4" x14ac:dyDescent="0.3">
      <c r="A163" s="103" t="s">
        <v>6</v>
      </c>
      <c r="B163" s="87"/>
      <c r="C163" s="88"/>
      <c r="D163" s="76"/>
      <c r="E163" s="76"/>
      <c r="F163" s="89" t="s">
        <v>85</v>
      </c>
      <c r="G163" s="88"/>
      <c r="H163" s="88"/>
      <c r="I163" s="88"/>
      <c r="J163" s="88"/>
      <c r="K163" s="90"/>
      <c r="L163" s="91"/>
      <c r="M163" s="88"/>
      <c r="N163" s="107"/>
      <c r="O163" s="107"/>
      <c r="P163" s="107"/>
      <c r="Q163" s="107"/>
      <c r="R163" s="107"/>
    </row>
    <row r="164" spans="1:18" s="102" customFormat="1" ht="14.4" x14ac:dyDescent="0.3">
      <c r="A164" s="103" t="s">
        <v>8</v>
      </c>
      <c r="B164" s="87"/>
      <c r="C164" s="88"/>
      <c r="D164" s="76"/>
      <c r="E164" s="76"/>
      <c r="F164" s="92" t="s">
        <v>86</v>
      </c>
      <c r="G164" s="88"/>
      <c r="H164" s="88"/>
      <c r="I164" s="88"/>
      <c r="J164" s="88"/>
      <c r="K164" s="90"/>
      <c r="L164" s="91"/>
      <c r="M164" s="88"/>
    </row>
    <row r="165" spans="1:18" s="102" customFormat="1" ht="15" thickBot="1" x14ac:dyDescent="0.35">
      <c r="A165" s="103" t="s">
        <v>9</v>
      </c>
      <c r="B165" s="104"/>
      <c r="C165" s="94"/>
      <c r="D165" s="95"/>
      <c r="E165" s="95"/>
      <c r="F165" s="96" t="s">
        <v>96</v>
      </c>
      <c r="G165" s="94"/>
      <c r="H165" s="94"/>
      <c r="I165" s="94"/>
      <c r="J165" s="94"/>
      <c r="K165" s="97"/>
      <c r="L165" s="105"/>
      <c r="M165" s="88"/>
    </row>
    <row r="166" spans="1:18" s="102" customFormat="1" ht="10.8" thickBot="1" x14ac:dyDescent="0.25">
      <c r="A166" s="76" t="s">
        <v>7</v>
      </c>
      <c r="B166" s="159">
        <f>MAX(B162)+1</f>
        <v>39</v>
      </c>
      <c r="C166" s="81" t="s">
        <v>209</v>
      </c>
      <c r="D166" s="82"/>
      <c r="E166" s="118" t="s">
        <v>296</v>
      </c>
      <c r="F166" s="83" t="s">
        <v>112</v>
      </c>
      <c r="G166" s="118" t="s">
        <v>99</v>
      </c>
      <c r="H166" s="119">
        <v>1</v>
      </c>
      <c r="I166" s="118"/>
      <c r="J166" s="118"/>
      <c r="K166" s="85"/>
      <c r="L166" s="100">
        <f t="shared" ref="L166" si="27">ROUND((ROUND(H166,3))*(ROUND(K166,2)),2)</f>
        <v>0</v>
      </c>
      <c r="M166" s="101"/>
    </row>
    <row r="167" spans="1:18" s="102" customFormat="1" ht="14.4" x14ac:dyDescent="0.3">
      <c r="A167" s="103" t="s">
        <v>6</v>
      </c>
      <c r="B167" s="87"/>
      <c r="C167" s="88"/>
      <c r="D167" s="76"/>
      <c r="E167" s="76"/>
      <c r="F167" s="89" t="s">
        <v>172</v>
      </c>
      <c r="G167" s="88"/>
      <c r="H167" s="88"/>
      <c r="I167" s="88"/>
      <c r="J167" s="88"/>
      <c r="K167" s="90"/>
      <c r="L167" s="91"/>
      <c r="M167" s="88"/>
    </row>
    <row r="168" spans="1:18" s="102" customFormat="1" ht="14.4" x14ac:dyDescent="0.3">
      <c r="A168" s="103" t="s">
        <v>8</v>
      </c>
      <c r="B168" s="87"/>
      <c r="C168" s="88"/>
      <c r="D168" s="76"/>
      <c r="E168" s="76"/>
      <c r="F168" s="92" t="s">
        <v>190</v>
      </c>
      <c r="G168" s="88"/>
      <c r="H168" s="88"/>
      <c r="I168" s="88"/>
      <c r="J168" s="88"/>
      <c r="K168" s="90"/>
      <c r="L168" s="91"/>
      <c r="M168" s="88"/>
    </row>
    <row r="169" spans="1:18" s="102" customFormat="1" ht="15" thickBot="1" x14ac:dyDescent="0.35">
      <c r="A169" s="103" t="s">
        <v>9</v>
      </c>
      <c r="B169" s="104"/>
      <c r="C169" s="94"/>
      <c r="D169" s="95"/>
      <c r="E169" s="95"/>
      <c r="F169" s="96" t="s">
        <v>191</v>
      </c>
      <c r="G169" s="94"/>
      <c r="H169" s="94"/>
      <c r="I169" s="94"/>
      <c r="J169" s="94"/>
      <c r="K169" s="97"/>
      <c r="L169" s="105"/>
      <c r="M169" s="88"/>
    </row>
    <row r="170" spans="1:18" s="102" customFormat="1" ht="15" thickBot="1" x14ac:dyDescent="0.35">
      <c r="A170" s="76" t="s">
        <v>7</v>
      </c>
      <c r="B170" s="159">
        <f>MAX(B150:B169)+1</f>
        <v>40</v>
      </c>
      <c r="C170" s="110" t="s">
        <v>203</v>
      </c>
      <c r="D170" s="82"/>
      <c r="E170" s="82" t="s">
        <v>104</v>
      </c>
      <c r="F170" s="83" t="s">
        <v>148</v>
      </c>
      <c r="G170" s="82" t="s">
        <v>192</v>
      </c>
      <c r="H170" s="84">
        <v>1</v>
      </c>
      <c r="I170" s="82"/>
      <c r="J170" s="82"/>
      <c r="K170" s="85"/>
      <c r="L170" s="109">
        <f>ROUND((ROUND(H170,3))*(ROUND(K170,2)),2)</f>
        <v>0</v>
      </c>
      <c r="M170" s="123"/>
      <c r="N170" s="103"/>
      <c r="O170" s="41"/>
      <c r="P170" s="41"/>
      <c r="Q170" s="41"/>
      <c r="R170" s="41"/>
    </row>
    <row r="171" spans="1:18" s="102" customFormat="1" ht="14.4" x14ac:dyDescent="0.3">
      <c r="A171" s="103" t="s">
        <v>6</v>
      </c>
      <c r="B171" s="87"/>
      <c r="C171" s="88"/>
      <c r="D171" s="76"/>
      <c r="E171" s="76"/>
      <c r="F171" s="112" t="s">
        <v>105</v>
      </c>
      <c r="G171" s="88"/>
      <c r="H171" s="88"/>
      <c r="I171" s="88"/>
      <c r="J171" s="88"/>
      <c r="K171" s="90"/>
      <c r="L171" s="91"/>
      <c r="M171" s="76"/>
      <c r="N171" s="103"/>
      <c r="O171" s="41"/>
      <c r="P171" s="41"/>
      <c r="Q171" s="41"/>
      <c r="R171" s="41"/>
    </row>
    <row r="172" spans="1:18" s="102" customFormat="1" ht="14.4" x14ac:dyDescent="0.3">
      <c r="A172" s="103" t="s">
        <v>8</v>
      </c>
      <c r="B172" s="87"/>
      <c r="C172" s="88"/>
      <c r="D172" s="76"/>
      <c r="E172" s="76"/>
      <c r="F172" s="113" t="s">
        <v>95</v>
      </c>
      <c r="G172" s="88"/>
      <c r="H172" s="88"/>
      <c r="I172" s="88"/>
      <c r="J172" s="88"/>
      <c r="K172" s="90"/>
      <c r="L172" s="91"/>
      <c r="M172" s="76"/>
      <c r="N172" s="107"/>
    </row>
    <row r="173" spans="1:18" s="102" customFormat="1" ht="15" thickBot="1" x14ac:dyDescent="0.35">
      <c r="A173" s="103" t="s">
        <v>9</v>
      </c>
      <c r="B173" s="104"/>
      <c r="C173" s="94"/>
      <c r="D173" s="95"/>
      <c r="E173" s="95"/>
      <c r="F173" s="114" t="s">
        <v>149</v>
      </c>
      <c r="G173" s="94"/>
      <c r="H173" s="94"/>
      <c r="I173" s="94"/>
      <c r="J173" s="94"/>
      <c r="K173" s="97"/>
      <c r="L173" s="105"/>
      <c r="M173" s="76"/>
      <c r="N173" s="107"/>
    </row>
    <row r="174" spans="1:18" s="102" customFormat="1" ht="15" thickBot="1" x14ac:dyDescent="0.35">
      <c r="A174" s="124" t="s">
        <v>88</v>
      </c>
      <c r="B174" s="125" t="s">
        <v>114</v>
      </c>
      <c r="C174" s="126" t="s">
        <v>115</v>
      </c>
      <c r="D174" s="127"/>
      <c r="E174" s="127"/>
      <c r="F174" s="128" t="s">
        <v>90</v>
      </c>
      <c r="G174" s="126"/>
      <c r="H174" s="126"/>
      <c r="I174" s="126"/>
      <c r="J174" s="126"/>
      <c r="K174" s="129"/>
      <c r="L174" s="130">
        <f>SUM(L14:L173)</f>
        <v>0</v>
      </c>
      <c r="M174" s="76"/>
      <c r="N174" s="107"/>
    </row>
    <row r="175" spans="1:18" s="102" customFormat="1" ht="15" thickBot="1" x14ac:dyDescent="0.35">
      <c r="A175" s="69" t="s">
        <v>33</v>
      </c>
      <c r="B175" s="70" t="s">
        <v>21</v>
      </c>
      <c r="C175" s="71">
        <v>2</v>
      </c>
      <c r="D175" s="72"/>
      <c r="E175" s="72"/>
      <c r="F175" s="73" t="s">
        <v>139</v>
      </c>
      <c r="G175" s="71"/>
      <c r="H175" s="71"/>
      <c r="I175" s="71"/>
      <c r="J175" s="71"/>
      <c r="K175" s="74"/>
      <c r="L175" s="75"/>
      <c r="M175" s="140"/>
      <c r="N175" s="107"/>
    </row>
    <row r="176" spans="1:18" s="107" customFormat="1" ht="15" thickBot="1" x14ac:dyDescent="0.35">
      <c r="A176" s="103" t="s">
        <v>7</v>
      </c>
      <c r="B176" s="167">
        <f>B170+1</f>
        <v>41</v>
      </c>
      <c r="C176" s="81" t="s">
        <v>307</v>
      </c>
      <c r="D176" s="82"/>
      <c r="E176" s="118" t="s">
        <v>296</v>
      </c>
      <c r="F176" s="83" t="s">
        <v>116</v>
      </c>
      <c r="G176" s="118" t="s">
        <v>217</v>
      </c>
      <c r="H176" s="119">
        <v>3.11</v>
      </c>
      <c r="I176" s="118"/>
      <c r="J176" s="118"/>
      <c r="K176" s="85"/>
      <c r="L176" s="100">
        <f t="shared" ref="L176" si="28">ROUND((ROUND(H176,3))*(ROUND(K176,2)),2)</f>
        <v>0</v>
      </c>
      <c r="M176" s="141"/>
      <c r="N176" s="102"/>
      <c r="O176" s="102"/>
      <c r="P176" s="102"/>
      <c r="Q176" s="102"/>
      <c r="R176" s="102"/>
    </row>
    <row r="177" spans="1:18" s="107" customFormat="1" ht="14.4" x14ac:dyDescent="0.3">
      <c r="A177" s="103" t="s">
        <v>6</v>
      </c>
      <c r="B177" s="87"/>
      <c r="C177" s="88"/>
      <c r="D177" s="76"/>
      <c r="E177" s="76"/>
      <c r="F177" s="89" t="s">
        <v>172</v>
      </c>
      <c r="G177" s="88"/>
      <c r="H177" s="88"/>
      <c r="I177" s="88"/>
      <c r="J177" s="88"/>
      <c r="K177" s="90"/>
      <c r="L177" s="91"/>
      <c r="M177" s="141"/>
      <c r="N177" s="102"/>
      <c r="O177" s="102"/>
      <c r="P177" s="102"/>
      <c r="Q177" s="102"/>
      <c r="R177" s="102"/>
    </row>
    <row r="178" spans="1:18" s="107" customFormat="1" ht="14.4" x14ac:dyDescent="0.3">
      <c r="A178" s="103" t="s">
        <v>8</v>
      </c>
      <c r="B178" s="87"/>
      <c r="C178" s="88"/>
      <c r="D178" s="76"/>
      <c r="E178" s="76"/>
      <c r="F178" s="92" t="s">
        <v>173</v>
      </c>
      <c r="G178" s="88"/>
      <c r="H178" s="88"/>
      <c r="I178" s="88"/>
      <c r="J178" s="88"/>
      <c r="K178" s="90"/>
      <c r="L178" s="91"/>
      <c r="M178" s="141"/>
      <c r="N178" s="102"/>
      <c r="O178" s="102"/>
      <c r="P178" s="102"/>
      <c r="Q178" s="102"/>
      <c r="R178" s="102"/>
    </row>
    <row r="179" spans="1:18" s="107" customFormat="1" ht="15" thickBot="1" x14ac:dyDescent="0.35">
      <c r="A179" s="103" t="s">
        <v>9</v>
      </c>
      <c r="B179" s="104"/>
      <c r="C179" s="94"/>
      <c r="D179" s="95"/>
      <c r="E179" s="95"/>
      <c r="F179" s="96" t="s">
        <v>96</v>
      </c>
      <c r="G179" s="94"/>
      <c r="H179" s="94"/>
      <c r="I179" s="94"/>
      <c r="J179" s="94"/>
      <c r="K179" s="97"/>
      <c r="L179" s="105"/>
      <c r="M179" s="141"/>
      <c r="N179" s="102"/>
      <c r="O179" s="102"/>
      <c r="P179" s="102"/>
      <c r="Q179" s="102"/>
      <c r="R179" s="102"/>
    </row>
    <row r="180" spans="1:18" s="107" customFormat="1" ht="15" thickBot="1" x14ac:dyDescent="0.35">
      <c r="A180" s="103" t="s">
        <v>7</v>
      </c>
      <c r="B180" s="167">
        <f>MAX(B176)+1</f>
        <v>42</v>
      </c>
      <c r="C180" s="81" t="s">
        <v>308</v>
      </c>
      <c r="D180" s="82"/>
      <c r="E180" s="118" t="s">
        <v>296</v>
      </c>
      <c r="F180" s="83" t="s">
        <v>129</v>
      </c>
      <c r="G180" s="118" t="s">
        <v>217</v>
      </c>
      <c r="H180" s="119">
        <v>3.11</v>
      </c>
      <c r="I180" s="118"/>
      <c r="J180" s="118"/>
      <c r="K180" s="85"/>
      <c r="L180" s="100">
        <f t="shared" ref="L180" si="29">ROUND((ROUND(H180,3))*(ROUND(K180,2)),2)</f>
        <v>0</v>
      </c>
      <c r="M180" s="141"/>
      <c r="N180" s="102"/>
      <c r="O180" s="102"/>
      <c r="P180" s="102"/>
      <c r="Q180" s="102"/>
      <c r="R180" s="102"/>
    </row>
    <row r="181" spans="1:18" s="107" customFormat="1" ht="14.4" x14ac:dyDescent="0.3">
      <c r="A181" s="103" t="s">
        <v>6</v>
      </c>
      <c r="B181" s="87"/>
      <c r="C181" s="88"/>
      <c r="D181" s="76"/>
      <c r="E181" s="76"/>
      <c r="F181" s="89" t="s">
        <v>172</v>
      </c>
      <c r="G181" s="88"/>
      <c r="H181" s="88"/>
      <c r="I181" s="88"/>
      <c r="J181" s="88"/>
      <c r="K181" s="90"/>
      <c r="L181" s="91"/>
      <c r="M181" s="141"/>
      <c r="N181" s="102"/>
      <c r="O181" s="102"/>
      <c r="P181" s="102"/>
      <c r="Q181" s="102"/>
      <c r="R181" s="102"/>
    </row>
    <row r="182" spans="1:18" s="107" customFormat="1" ht="14.4" x14ac:dyDescent="0.3">
      <c r="A182" s="103" t="s">
        <v>8</v>
      </c>
      <c r="B182" s="87"/>
      <c r="C182" s="88"/>
      <c r="D182" s="76"/>
      <c r="E182" s="76"/>
      <c r="F182" s="92" t="s">
        <v>173</v>
      </c>
      <c r="G182" s="88"/>
      <c r="H182" s="88"/>
      <c r="I182" s="88"/>
      <c r="J182" s="88"/>
      <c r="K182" s="90"/>
      <c r="L182" s="91"/>
      <c r="M182" s="141"/>
      <c r="N182" s="102"/>
      <c r="O182" s="41"/>
      <c r="P182" s="41"/>
      <c r="Q182" s="41"/>
      <c r="R182" s="41"/>
    </row>
    <row r="183" spans="1:18" s="107" customFormat="1" ht="15" thickBot="1" x14ac:dyDescent="0.35">
      <c r="A183" s="103" t="s">
        <v>9</v>
      </c>
      <c r="B183" s="104"/>
      <c r="C183" s="94"/>
      <c r="D183" s="95"/>
      <c r="E183" s="95"/>
      <c r="F183" s="96" t="s">
        <v>96</v>
      </c>
      <c r="G183" s="94"/>
      <c r="H183" s="94"/>
      <c r="I183" s="94"/>
      <c r="J183" s="94"/>
      <c r="K183" s="97"/>
      <c r="L183" s="105"/>
      <c r="M183" s="141"/>
      <c r="N183" s="102"/>
      <c r="O183" s="41"/>
      <c r="P183" s="41"/>
      <c r="Q183" s="41"/>
      <c r="R183" s="41"/>
    </row>
    <row r="184" spans="1:18" s="116" customFormat="1" ht="18" customHeight="1" thickBot="1" x14ac:dyDescent="0.35">
      <c r="A184" s="116" t="s">
        <v>7</v>
      </c>
      <c r="B184" s="117">
        <f>MAX(B180)+1</f>
        <v>43</v>
      </c>
      <c r="C184" s="81" t="s">
        <v>220</v>
      </c>
      <c r="D184" s="118"/>
      <c r="E184" s="118" t="s">
        <v>296</v>
      </c>
      <c r="F184" s="83" t="s">
        <v>221</v>
      </c>
      <c r="G184" s="118" t="s">
        <v>217</v>
      </c>
      <c r="H184" s="119">
        <v>7.2</v>
      </c>
      <c r="I184" s="118"/>
      <c r="J184" s="118"/>
      <c r="K184" s="85"/>
      <c r="L184" s="100">
        <f t="shared" ref="L184" si="30">ROUND((ROUND(H184,3))*(ROUND(K184,2)),2)</f>
        <v>0</v>
      </c>
      <c r="M184" s="106"/>
      <c r="O184" s="41"/>
      <c r="P184" s="41"/>
      <c r="Q184" s="41"/>
      <c r="R184" s="41"/>
    </row>
    <row r="185" spans="1:18" s="116" customFormat="1" ht="18" customHeight="1" x14ac:dyDescent="0.3">
      <c r="A185" s="116" t="s">
        <v>6</v>
      </c>
      <c r="B185" s="11"/>
      <c r="C185" s="5"/>
      <c r="D185" s="1"/>
      <c r="E185" s="1"/>
      <c r="F185" s="89" t="s">
        <v>172</v>
      </c>
      <c r="G185" s="5"/>
      <c r="H185" s="5"/>
      <c r="I185" s="5"/>
      <c r="J185" s="5"/>
      <c r="K185" s="120"/>
      <c r="L185" s="12"/>
      <c r="M185" s="106"/>
      <c r="O185" s="41"/>
      <c r="P185" s="41"/>
      <c r="Q185" s="41"/>
      <c r="R185" s="41"/>
    </row>
    <row r="186" spans="1:18" s="116" customFormat="1" ht="18" customHeight="1" x14ac:dyDescent="0.3">
      <c r="A186" s="116" t="s">
        <v>8</v>
      </c>
      <c r="B186" s="11"/>
      <c r="C186" s="5"/>
      <c r="D186" s="1"/>
      <c r="E186" s="1"/>
      <c r="F186" s="92" t="s">
        <v>190</v>
      </c>
      <c r="G186" s="5"/>
      <c r="H186" s="5"/>
      <c r="I186" s="5"/>
      <c r="J186" s="5"/>
      <c r="K186" s="120"/>
      <c r="L186" s="12"/>
      <c r="M186" s="106"/>
      <c r="O186" s="102"/>
      <c r="P186" s="102"/>
      <c r="Q186" s="102"/>
      <c r="R186" s="102"/>
    </row>
    <row r="187" spans="1:18" s="116" customFormat="1" ht="18" customHeight="1" thickBot="1" x14ac:dyDescent="0.35">
      <c r="A187" s="116" t="s">
        <v>9</v>
      </c>
      <c r="B187" s="13"/>
      <c r="C187" s="6"/>
      <c r="D187" s="9"/>
      <c r="E187" s="9"/>
      <c r="F187" s="96" t="s">
        <v>191</v>
      </c>
      <c r="G187" s="6"/>
      <c r="H187" s="6"/>
      <c r="I187" s="6"/>
      <c r="J187" s="6"/>
      <c r="K187" s="121"/>
      <c r="L187" s="14"/>
      <c r="M187" s="106"/>
      <c r="O187" s="102"/>
      <c r="P187" s="102"/>
      <c r="Q187" s="102"/>
      <c r="R187" s="102"/>
    </row>
    <row r="188" spans="1:18" s="116" customFormat="1" ht="18" customHeight="1" thickBot="1" x14ac:dyDescent="0.35">
      <c r="A188" s="116" t="s">
        <v>7</v>
      </c>
      <c r="B188" s="117">
        <f>MAX(B184)+1</f>
        <v>44</v>
      </c>
      <c r="C188" s="81" t="s">
        <v>222</v>
      </c>
      <c r="D188" s="118"/>
      <c r="E188" s="118" t="s">
        <v>296</v>
      </c>
      <c r="F188" s="83" t="s">
        <v>223</v>
      </c>
      <c r="G188" s="118" t="s">
        <v>217</v>
      </c>
      <c r="H188" s="119">
        <v>7.2</v>
      </c>
      <c r="I188" s="118"/>
      <c r="J188" s="118"/>
      <c r="K188" s="85"/>
      <c r="L188" s="100">
        <f t="shared" ref="L188" si="31">ROUND((ROUND(H188,3))*(ROUND(K188,2)),2)</f>
        <v>0</v>
      </c>
      <c r="M188" s="106"/>
      <c r="O188" s="102"/>
      <c r="P188" s="102"/>
      <c r="Q188" s="102"/>
      <c r="R188" s="102"/>
    </row>
    <row r="189" spans="1:18" s="116" customFormat="1" ht="18" customHeight="1" x14ac:dyDescent="0.3">
      <c r="A189" s="116" t="s">
        <v>6</v>
      </c>
      <c r="B189" s="11"/>
      <c r="C189" s="5"/>
      <c r="D189" s="1"/>
      <c r="E189" s="1"/>
      <c r="F189" s="89" t="s">
        <v>172</v>
      </c>
      <c r="G189" s="5"/>
      <c r="H189" s="5"/>
      <c r="I189" s="5"/>
      <c r="J189" s="5"/>
      <c r="K189" s="120"/>
      <c r="L189" s="12"/>
      <c r="M189" s="106"/>
      <c r="O189" s="102"/>
      <c r="P189" s="102"/>
      <c r="Q189" s="102"/>
      <c r="R189" s="102"/>
    </row>
    <row r="190" spans="1:18" s="116" customFormat="1" ht="18" customHeight="1" x14ac:dyDescent="0.3">
      <c r="A190" s="116" t="s">
        <v>8</v>
      </c>
      <c r="B190" s="11"/>
      <c r="C190" s="5"/>
      <c r="D190" s="1"/>
      <c r="E190" s="1"/>
      <c r="F190" s="92" t="s">
        <v>190</v>
      </c>
      <c r="G190" s="5"/>
      <c r="H190" s="5"/>
      <c r="I190" s="5"/>
      <c r="J190" s="5"/>
      <c r="K190" s="120"/>
      <c r="L190" s="12"/>
      <c r="M190" s="106"/>
      <c r="O190" s="102"/>
      <c r="P190" s="102"/>
      <c r="Q190" s="102"/>
      <c r="R190" s="102"/>
    </row>
    <row r="191" spans="1:18" s="116" customFormat="1" ht="18" customHeight="1" thickBot="1" x14ac:dyDescent="0.35">
      <c r="A191" s="116" t="s">
        <v>9</v>
      </c>
      <c r="B191" s="13"/>
      <c r="C191" s="6"/>
      <c r="D191" s="9"/>
      <c r="E191" s="9"/>
      <c r="F191" s="96" t="s">
        <v>191</v>
      </c>
      <c r="G191" s="6"/>
      <c r="H191" s="6"/>
      <c r="I191" s="6"/>
      <c r="J191" s="6"/>
      <c r="K191" s="121"/>
      <c r="L191" s="14"/>
      <c r="M191" s="106"/>
      <c r="O191" s="102"/>
      <c r="P191" s="102"/>
      <c r="Q191" s="102"/>
      <c r="R191" s="102"/>
    </row>
    <row r="192" spans="1:18" s="107" customFormat="1" ht="15" thickBot="1" x14ac:dyDescent="0.35">
      <c r="A192" s="103" t="s">
        <v>7</v>
      </c>
      <c r="B192" s="99">
        <f>MAX(B188)+1</f>
        <v>45</v>
      </c>
      <c r="C192" s="81" t="s">
        <v>214</v>
      </c>
      <c r="D192" s="82" t="s">
        <v>215</v>
      </c>
      <c r="E192" s="118" t="s">
        <v>296</v>
      </c>
      <c r="F192" s="83" t="s">
        <v>216</v>
      </c>
      <c r="G192" s="118" t="s">
        <v>217</v>
      </c>
      <c r="H192" s="119">
        <v>3.06</v>
      </c>
      <c r="I192" s="118"/>
      <c r="J192" s="118"/>
      <c r="K192" s="85"/>
      <c r="L192" s="100">
        <f>ROUND((ROUND(H192,3)*ROUND(K192,2)),2)</f>
        <v>0</v>
      </c>
      <c r="M192" s="141"/>
      <c r="N192" s="102"/>
      <c r="O192" s="102"/>
      <c r="P192" s="102"/>
      <c r="Q192" s="102"/>
      <c r="R192" s="102"/>
    </row>
    <row r="193" spans="1:18" s="107" customFormat="1" ht="14.4" x14ac:dyDescent="0.3">
      <c r="A193" s="103" t="s">
        <v>6</v>
      </c>
      <c r="B193" s="87"/>
      <c r="C193" s="88"/>
      <c r="D193" s="76"/>
      <c r="E193" s="76"/>
      <c r="F193" s="89" t="s">
        <v>85</v>
      </c>
      <c r="G193" s="88"/>
      <c r="H193" s="88"/>
      <c r="I193" s="88"/>
      <c r="J193" s="88"/>
      <c r="K193" s="90"/>
      <c r="L193" s="91"/>
      <c r="M193" s="141"/>
      <c r="N193" s="102"/>
      <c r="O193" s="102"/>
      <c r="P193" s="102"/>
      <c r="Q193" s="102"/>
      <c r="R193" s="102"/>
    </row>
    <row r="194" spans="1:18" s="107" customFormat="1" ht="14.4" x14ac:dyDescent="0.3">
      <c r="A194" s="103" t="s">
        <v>8</v>
      </c>
      <c r="B194" s="87"/>
      <c r="C194" s="88"/>
      <c r="D194" s="76"/>
      <c r="E194" s="76"/>
      <c r="F194" s="92" t="s">
        <v>86</v>
      </c>
      <c r="G194" s="88"/>
      <c r="H194" s="88"/>
      <c r="I194" s="88"/>
      <c r="J194" s="88"/>
      <c r="K194" s="90"/>
      <c r="L194" s="91"/>
      <c r="M194" s="141"/>
      <c r="N194" s="102"/>
      <c r="O194" s="102"/>
      <c r="P194" s="102"/>
      <c r="Q194" s="102"/>
      <c r="R194" s="102"/>
    </row>
    <row r="195" spans="1:18" s="107" customFormat="1" ht="15" thickBot="1" x14ac:dyDescent="0.35">
      <c r="A195" s="103" t="s">
        <v>9</v>
      </c>
      <c r="B195" s="104"/>
      <c r="C195" s="94"/>
      <c r="D195" s="95"/>
      <c r="E195" s="95"/>
      <c r="F195" s="96" t="s">
        <v>96</v>
      </c>
      <c r="G195" s="94"/>
      <c r="H195" s="94"/>
      <c r="I195" s="94"/>
      <c r="J195" s="94"/>
      <c r="K195" s="97"/>
      <c r="L195" s="105"/>
      <c r="M195" s="141"/>
      <c r="N195" s="102"/>
      <c r="O195" s="102"/>
      <c r="P195" s="102"/>
      <c r="Q195" s="102"/>
      <c r="R195" s="102"/>
    </row>
    <row r="196" spans="1:18" s="107" customFormat="1" ht="15" thickBot="1" x14ac:dyDescent="0.35">
      <c r="A196" s="103" t="s">
        <v>7</v>
      </c>
      <c r="B196" s="99">
        <f>MAX(B192)+1</f>
        <v>46</v>
      </c>
      <c r="C196" s="81" t="s">
        <v>218</v>
      </c>
      <c r="D196" s="82" t="s">
        <v>215</v>
      </c>
      <c r="E196" s="118" t="s">
        <v>296</v>
      </c>
      <c r="F196" s="83" t="s">
        <v>219</v>
      </c>
      <c r="G196" s="118" t="s">
        <v>217</v>
      </c>
      <c r="H196" s="119">
        <v>3.06</v>
      </c>
      <c r="I196" s="118"/>
      <c r="J196" s="118"/>
      <c r="K196" s="85"/>
      <c r="L196" s="100">
        <f>ROUND((ROUND(H196,3)*ROUND(K196,2)),2)</f>
        <v>0</v>
      </c>
      <c r="M196" s="141"/>
      <c r="N196" s="102"/>
      <c r="O196" s="41"/>
      <c r="P196" s="41"/>
      <c r="Q196" s="41"/>
      <c r="R196" s="41"/>
    </row>
    <row r="197" spans="1:18" s="107" customFormat="1" ht="14.4" x14ac:dyDescent="0.3">
      <c r="A197" s="103" t="s">
        <v>6</v>
      </c>
      <c r="B197" s="87"/>
      <c r="C197" s="88"/>
      <c r="D197" s="76"/>
      <c r="E197" s="76"/>
      <c r="F197" s="89" t="s">
        <v>85</v>
      </c>
      <c r="G197" s="88"/>
      <c r="H197" s="88"/>
      <c r="I197" s="88"/>
      <c r="J197" s="88"/>
      <c r="K197" s="90"/>
      <c r="L197" s="91"/>
      <c r="M197" s="141"/>
      <c r="N197" s="102"/>
      <c r="O197" s="41"/>
      <c r="P197" s="41"/>
      <c r="Q197" s="41"/>
      <c r="R197" s="41"/>
    </row>
    <row r="198" spans="1:18" s="107" customFormat="1" ht="14.4" x14ac:dyDescent="0.3">
      <c r="A198" s="103" t="s">
        <v>8</v>
      </c>
      <c r="B198" s="87"/>
      <c r="C198" s="88"/>
      <c r="D198" s="76"/>
      <c r="E198" s="76"/>
      <c r="F198" s="92" t="s">
        <v>86</v>
      </c>
      <c r="G198" s="88"/>
      <c r="H198" s="88"/>
      <c r="I198" s="88"/>
      <c r="J198" s="88"/>
      <c r="K198" s="90"/>
      <c r="L198" s="91"/>
      <c r="M198" s="141"/>
      <c r="N198" s="116"/>
      <c r="O198" s="41"/>
      <c r="P198" s="41"/>
      <c r="Q198" s="41"/>
      <c r="R198" s="41"/>
    </row>
    <row r="199" spans="1:18" s="107" customFormat="1" ht="15" thickBot="1" x14ac:dyDescent="0.35">
      <c r="A199" s="103" t="s">
        <v>9</v>
      </c>
      <c r="B199" s="104"/>
      <c r="C199" s="94"/>
      <c r="D199" s="95"/>
      <c r="E199" s="95"/>
      <c r="F199" s="96" t="s">
        <v>96</v>
      </c>
      <c r="G199" s="94"/>
      <c r="H199" s="94"/>
      <c r="I199" s="94"/>
      <c r="J199" s="94"/>
      <c r="K199" s="97"/>
      <c r="L199" s="105"/>
      <c r="M199" s="141"/>
      <c r="N199" s="116"/>
      <c r="O199" s="41"/>
      <c r="P199" s="41"/>
      <c r="Q199" s="41"/>
      <c r="R199" s="41"/>
    </row>
    <row r="200" spans="1:18" s="103" customFormat="1" ht="18" customHeight="1" thickBot="1" x14ac:dyDescent="0.35">
      <c r="A200" s="103" t="s">
        <v>7</v>
      </c>
      <c r="B200" s="99">
        <f>MAX(B196)+1</f>
        <v>47</v>
      </c>
      <c r="C200" s="81" t="s">
        <v>226</v>
      </c>
      <c r="D200" s="82"/>
      <c r="E200" s="118" t="s">
        <v>296</v>
      </c>
      <c r="F200" s="83" t="s">
        <v>227</v>
      </c>
      <c r="G200" s="118" t="s">
        <v>217</v>
      </c>
      <c r="H200" s="119">
        <v>80.319999999999993</v>
      </c>
      <c r="I200" s="118"/>
      <c r="J200" s="118"/>
      <c r="K200" s="85"/>
      <c r="L200" s="100">
        <f t="shared" ref="L200" si="32">ROUND((ROUND(H200,3))*(ROUND(K200,2)),2)</f>
        <v>0</v>
      </c>
      <c r="M200" s="106"/>
      <c r="N200" s="164"/>
      <c r="O200" s="102"/>
      <c r="P200" s="102"/>
      <c r="Q200" s="102"/>
      <c r="R200" s="102"/>
    </row>
    <row r="201" spans="1:18" s="103" customFormat="1" ht="18" customHeight="1" x14ac:dyDescent="0.3">
      <c r="A201" s="103" t="s">
        <v>6</v>
      </c>
      <c r="B201" s="87"/>
      <c r="C201" s="88"/>
      <c r="D201" s="76"/>
      <c r="E201" s="76"/>
      <c r="F201" s="89" t="s">
        <v>172</v>
      </c>
      <c r="G201" s="88"/>
      <c r="H201" s="88"/>
      <c r="I201" s="88"/>
      <c r="J201" s="88"/>
      <c r="K201" s="90"/>
      <c r="L201" s="91"/>
      <c r="M201" s="106"/>
      <c r="N201" s="116"/>
      <c r="O201" s="102"/>
      <c r="P201" s="102"/>
      <c r="Q201" s="102"/>
      <c r="R201" s="102"/>
    </row>
    <row r="202" spans="1:18" s="103" customFormat="1" ht="18" customHeight="1" x14ac:dyDescent="0.3">
      <c r="A202" s="103" t="s">
        <v>8</v>
      </c>
      <c r="B202" s="87"/>
      <c r="C202" s="88"/>
      <c r="D202" s="76"/>
      <c r="E202" s="76"/>
      <c r="F202" s="92" t="s">
        <v>190</v>
      </c>
      <c r="G202" s="88"/>
      <c r="H202" s="88"/>
      <c r="I202" s="88"/>
      <c r="J202" s="88"/>
      <c r="K202" s="90"/>
      <c r="L202" s="91"/>
      <c r="M202" s="106"/>
      <c r="N202" s="116"/>
      <c r="O202" s="102"/>
      <c r="P202" s="102"/>
      <c r="Q202" s="102"/>
      <c r="R202" s="102"/>
    </row>
    <row r="203" spans="1:18" s="103" customFormat="1" ht="18" customHeight="1" thickBot="1" x14ac:dyDescent="0.35">
      <c r="A203" s="103" t="s">
        <v>9</v>
      </c>
      <c r="B203" s="104"/>
      <c r="C203" s="94"/>
      <c r="D203" s="95"/>
      <c r="E203" s="95"/>
      <c r="F203" s="96" t="s">
        <v>191</v>
      </c>
      <c r="G203" s="94"/>
      <c r="H203" s="94"/>
      <c r="I203" s="94"/>
      <c r="J203" s="94"/>
      <c r="K203" s="97"/>
      <c r="L203" s="105"/>
      <c r="M203" s="106"/>
      <c r="N203" s="102"/>
      <c r="O203" s="102"/>
      <c r="P203" s="102"/>
      <c r="Q203" s="102"/>
      <c r="R203" s="102"/>
    </row>
    <row r="204" spans="1:18" s="103" customFormat="1" ht="18" customHeight="1" thickBot="1" x14ac:dyDescent="0.35">
      <c r="A204" s="103" t="s">
        <v>7</v>
      </c>
      <c r="B204" s="99">
        <f>MAX(B200)+1</f>
        <v>48</v>
      </c>
      <c r="C204" s="81" t="s">
        <v>224</v>
      </c>
      <c r="D204" s="82"/>
      <c r="E204" s="118" t="s">
        <v>296</v>
      </c>
      <c r="F204" s="83" t="s">
        <v>225</v>
      </c>
      <c r="G204" s="118" t="s">
        <v>217</v>
      </c>
      <c r="H204" s="119">
        <v>80.319999999999993</v>
      </c>
      <c r="I204" s="118"/>
      <c r="J204" s="118"/>
      <c r="K204" s="85"/>
      <c r="L204" s="100">
        <f t="shared" ref="L204" si="33">ROUND((ROUND(H204,3))*(ROUND(K204,2)),2)</f>
        <v>0</v>
      </c>
      <c r="M204" s="106"/>
      <c r="N204" s="102"/>
      <c r="O204" s="102"/>
      <c r="P204" s="102"/>
      <c r="Q204" s="102"/>
      <c r="R204" s="102"/>
    </row>
    <row r="205" spans="1:18" s="103" customFormat="1" ht="18" customHeight="1" x14ac:dyDescent="0.3">
      <c r="A205" s="103" t="s">
        <v>6</v>
      </c>
      <c r="B205" s="87"/>
      <c r="C205" s="88"/>
      <c r="D205" s="76"/>
      <c r="E205" s="76"/>
      <c r="F205" s="89" t="s">
        <v>172</v>
      </c>
      <c r="G205" s="88"/>
      <c r="H205" s="88"/>
      <c r="I205" s="88"/>
      <c r="J205" s="88"/>
      <c r="K205" s="90"/>
      <c r="L205" s="91"/>
      <c r="M205" s="106"/>
      <c r="N205" s="165"/>
      <c r="O205" s="102"/>
      <c r="P205" s="102"/>
      <c r="Q205" s="102"/>
      <c r="R205" s="102"/>
    </row>
    <row r="206" spans="1:18" s="103" customFormat="1" ht="18" customHeight="1" x14ac:dyDescent="0.3">
      <c r="A206" s="103" t="s">
        <v>8</v>
      </c>
      <c r="B206" s="87"/>
      <c r="C206" s="88"/>
      <c r="D206" s="76"/>
      <c r="E206" s="76"/>
      <c r="F206" s="92" t="s">
        <v>190</v>
      </c>
      <c r="G206" s="88"/>
      <c r="H206" s="88"/>
      <c r="I206" s="88"/>
      <c r="J206" s="88"/>
      <c r="K206" s="90"/>
      <c r="L206" s="91"/>
      <c r="M206" s="106"/>
      <c r="N206" s="102"/>
      <c r="O206" s="102"/>
      <c r="P206" s="102"/>
      <c r="Q206" s="102"/>
      <c r="R206" s="102"/>
    </row>
    <row r="207" spans="1:18" s="103" customFormat="1" ht="18" customHeight="1" thickBot="1" x14ac:dyDescent="0.35">
      <c r="A207" s="103" t="s">
        <v>9</v>
      </c>
      <c r="B207" s="104"/>
      <c r="C207" s="94"/>
      <c r="D207" s="95"/>
      <c r="E207" s="95"/>
      <c r="F207" s="96" t="s">
        <v>191</v>
      </c>
      <c r="G207" s="94"/>
      <c r="H207" s="94"/>
      <c r="I207" s="94"/>
      <c r="J207" s="94"/>
      <c r="K207" s="97"/>
      <c r="L207" s="105"/>
      <c r="M207" s="106"/>
      <c r="N207" s="102"/>
      <c r="O207" s="102"/>
      <c r="P207" s="102"/>
      <c r="Q207" s="102"/>
      <c r="R207" s="102"/>
    </row>
    <row r="208" spans="1:18" s="116" customFormat="1" ht="18" customHeight="1" thickBot="1" x14ac:dyDescent="0.35">
      <c r="A208" s="116" t="s">
        <v>7</v>
      </c>
      <c r="B208" s="117">
        <f>MAX(B204)+1</f>
        <v>49</v>
      </c>
      <c r="C208" s="81" t="s">
        <v>274</v>
      </c>
      <c r="D208" s="118" t="s">
        <v>215</v>
      </c>
      <c r="E208" s="118" t="s">
        <v>296</v>
      </c>
      <c r="F208" s="83" t="s">
        <v>275</v>
      </c>
      <c r="G208" s="118" t="s">
        <v>242</v>
      </c>
      <c r="H208" s="119">
        <v>0.02</v>
      </c>
      <c r="I208" s="118"/>
      <c r="J208" s="118"/>
      <c r="K208" s="85"/>
      <c r="L208" s="100">
        <f>ROUND((ROUND(H208,3)*ROUND(K208,2)),2)</f>
        <v>0</v>
      </c>
      <c r="M208" s="106"/>
      <c r="O208" s="160"/>
      <c r="P208" s="160"/>
      <c r="Q208" s="160"/>
    </row>
    <row r="209" spans="1:18" s="116" customFormat="1" ht="18" customHeight="1" x14ac:dyDescent="0.3">
      <c r="A209" s="116" t="s">
        <v>6</v>
      </c>
      <c r="B209" s="11"/>
      <c r="C209" s="5"/>
      <c r="D209" s="1"/>
      <c r="E209" s="1"/>
      <c r="F209" s="89" t="s">
        <v>85</v>
      </c>
      <c r="G209" s="5"/>
      <c r="H209" s="5"/>
      <c r="I209" s="5"/>
      <c r="J209" s="5"/>
      <c r="K209" s="120"/>
      <c r="L209" s="12"/>
      <c r="M209" s="106"/>
      <c r="O209" s="160"/>
      <c r="P209" s="160"/>
      <c r="Q209" s="160"/>
    </row>
    <row r="210" spans="1:18" s="116" customFormat="1" ht="18" customHeight="1" x14ac:dyDescent="0.3">
      <c r="A210" s="116" t="s">
        <v>8</v>
      </c>
      <c r="B210" s="11"/>
      <c r="C210" s="5"/>
      <c r="D210" s="1"/>
      <c r="E210" s="1"/>
      <c r="F210" s="92" t="s">
        <v>86</v>
      </c>
      <c r="G210" s="5"/>
      <c r="H210" s="5"/>
      <c r="I210" s="5"/>
      <c r="J210" s="5"/>
      <c r="K210" s="120"/>
      <c r="L210" s="12"/>
      <c r="M210" s="106"/>
      <c r="O210" s="160"/>
      <c r="P210" s="160"/>
      <c r="Q210" s="160"/>
    </row>
    <row r="211" spans="1:18" s="116" customFormat="1" ht="18" customHeight="1" thickBot="1" x14ac:dyDescent="0.35">
      <c r="A211" s="116" t="s">
        <v>9</v>
      </c>
      <c r="B211" s="13"/>
      <c r="C211" s="6"/>
      <c r="D211" s="9"/>
      <c r="E211" s="9"/>
      <c r="F211" s="96" t="s">
        <v>96</v>
      </c>
      <c r="G211" s="6"/>
      <c r="H211" s="6"/>
      <c r="I211" s="6"/>
      <c r="J211" s="6"/>
      <c r="K211" s="121"/>
      <c r="L211" s="14"/>
      <c r="M211" s="106"/>
      <c r="O211" s="160"/>
      <c r="P211" s="160"/>
      <c r="Q211" s="160"/>
    </row>
    <row r="212" spans="1:18" s="116" customFormat="1" ht="18" customHeight="1" thickBot="1" x14ac:dyDescent="0.35">
      <c r="A212" s="116" t="s">
        <v>7</v>
      </c>
      <c r="B212" s="117">
        <f>MAX(B208)+1</f>
        <v>50</v>
      </c>
      <c r="C212" s="81" t="s">
        <v>240</v>
      </c>
      <c r="D212" s="118"/>
      <c r="E212" s="118" t="s">
        <v>296</v>
      </c>
      <c r="F212" s="83" t="s">
        <v>241</v>
      </c>
      <c r="G212" s="118" t="s">
        <v>242</v>
      </c>
      <c r="H212" s="119">
        <v>61.2</v>
      </c>
      <c r="I212" s="118"/>
      <c r="J212" s="118"/>
      <c r="K212" s="85"/>
      <c r="L212" s="100">
        <f t="shared" ref="L212" si="34">ROUND((ROUND(H212,3))*(ROUND(K212,2)),2)</f>
        <v>0</v>
      </c>
      <c r="M212" s="106"/>
      <c r="N212" s="116" t="s">
        <v>243</v>
      </c>
      <c r="O212" s="160"/>
      <c r="P212" s="160"/>
      <c r="Q212" s="160"/>
    </row>
    <row r="213" spans="1:18" s="116" customFormat="1" ht="18" customHeight="1" x14ac:dyDescent="0.3">
      <c r="A213" s="116" t="s">
        <v>6</v>
      </c>
      <c r="B213" s="11"/>
      <c r="C213" s="5"/>
      <c r="D213" s="1"/>
      <c r="E213" s="1"/>
      <c r="F213" s="89" t="s">
        <v>172</v>
      </c>
      <c r="G213" s="5"/>
      <c r="H213" s="5"/>
      <c r="I213" s="5"/>
      <c r="J213" s="5"/>
      <c r="K213" s="120"/>
      <c r="L213" s="12"/>
      <c r="M213" s="106"/>
      <c r="O213" s="160"/>
      <c r="P213" s="160"/>
      <c r="Q213" s="160"/>
    </row>
    <row r="214" spans="1:18" s="116" customFormat="1" ht="18" customHeight="1" x14ac:dyDescent="0.3">
      <c r="A214" s="116" t="s">
        <v>8</v>
      </c>
      <c r="B214" s="11"/>
      <c r="C214" s="5"/>
      <c r="D214" s="1"/>
      <c r="E214" s="1"/>
      <c r="F214" s="92" t="s">
        <v>190</v>
      </c>
      <c r="G214" s="5"/>
      <c r="H214" s="5"/>
      <c r="I214" s="5"/>
      <c r="J214" s="5"/>
      <c r="K214" s="120"/>
      <c r="L214" s="12"/>
      <c r="M214" s="106"/>
      <c r="O214" s="160"/>
      <c r="P214" s="160"/>
      <c r="Q214" s="160"/>
    </row>
    <row r="215" spans="1:18" s="116" customFormat="1" ht="18" customHeight="1" thickBot="1" x14ac:dyDescent="0.35">
      <c r="A215" s="116" t="s">
        <v>9</v>
      </c>
      <c r="B215" s="13"/>
      <c r="C215" s="6"/>
      <c r="D215" s="9"/>
      <c r="E215" s="9"/>
      <c r="F215" s="96" t="s">
        <v>191</v>
      </c>
      <c r="G215" s="6"/>
      <c r="H215" s="6"/>
      <c r="I215" s="6"/>
      <c r="J215" s="6"/>
      <c r="K215" s="121"/>
      <c r="L215" s="14"/>
      <c r="M215" s="106"/>
      <c r="O215" s="160"/>
      <c r="P215" s="160"/>
      <c r="Q215" s="160"/>
    </row>
    <row r="216" spans="1:18" s="116" customFormat="1" ht="18" customHeight="1" thickBot="1" x14ac:dyDescent="0.35">
      <c r="A216" s="116" t="s">
        <v>7</v>
      </c>
      <c r="B216" s="117">
        <f>MAX(B212)+1</f>
        <v>51</v>
      </c>
      <c r="C216" s="81" t="s">
        <v>244</v>
      </c>
      <c r="D216" s="118"/>
      <c r="E216" s="118" t="s">
        <v>296</v>
      </c>
      <c r="F216" s="83" t="s">
        <v>245</v>
      </c>
      <c r="G216" s="118" t="s">
        <v>128</v>
      </c>
      <c r="H216" s="119">
        <v>6120</v>
      </c>
      <c r="I216" s="118"/>
      <c r="J216" s="118"/>
      <c r="K216" s="85"/>
      <c r="L216" s="100">
        <f t="shared" ref="L216" si="35">ROUND((ROUND(H216,3))*(ROUND(K216,2)),2)</f>
        <v>0</v>
      </c>
      <c r="M216" s="106"/>
      <c r="N216" s="116" t="s">
        <v>246</v>
      </c>
      <c r="O216" s="158"/>
      <c r="P216" s="158"/>
      <c r="Q216" s="158"/>
    </row>
    <row r="217" spans="1:18" s="116" customFormat="1" ht="18" customHeight="1" x14ac:dyDescent="0.3">
      <c r="A217" s="116" t="s">
        <v>6</v>
      </c>
      <c r="B217" s="11"/>
      <c r="C217" s="5"/>
      <c r="D217" s="1"/>
      <c r="E217" s="1"/>
      <c r="F217" s="89" t="s">
        <v>172</v>
      </c>
      <c r="G217" s="5"/>
      <c r="H217" s="5"/>
      <c r="I217" s="5"/>
      <c r="J217" s="5"/>
      <c r="K217" s="120"/>
      <c r="L217" s="12"/>
      <c r="M217" s="106"/>
      <c r="O217" s="158"/>
      <c r="P217" s="158"/>
      <c r="Q217" s="158"/>
    </row>
    <row r="218" spans="1:18" s="116" customFormat="1" ht="18" customHeight="1" x14ac:dyDescent="0.3">
      <c r="A218" s="116" t="s">
        <v>8</v>
      </c>
      <c r="B218" s="11"/>
      <c r="C218" s="5"/>
      <c r="D218" s="1"/>
      <c r="E218" s="1"/>
      <c r="F218" s="92" t="s">
        <v>190</v>
      </c>
      <c r="G218" s="5"/>
      <c r="H218" s="5"/>
      <c r="I218" s="5"/>
      <c r="J218" s="5"/>
      <c r="K218" s="120"/>
      <c r="L218" s="12"/>
      <c r="M218" s="106"/>
      <c r="O218" s="158"/>
      <c r="P218" s="158"/>
      <c r="Q218" s="158"/>
    </row>
    <row r="219" spans="1:18" s="116" customFormat="1" ht="18" customHeight="1" thickBot="1" x14ac:dyDescent="0.35">
      <c r="A219" s="116" t="s">
        <v>9</v>
      </c>
      <c r="B219" s="13"/>
      <c r="C219" s="6"/>
      <c r="D219" s="9"/>
      <c r="E219" s="9"/>
      <c r="F219" s="96" t="s">
        <v>191</v>
      </c>
      <c r="G219" s="6"/>
      <c r="H219" s="6"/>
      <c r="I219" s="6"/>
      <c r="J219" s="6"/>
      <c r="K219" s="121"/>
      <c r="L219" s="14"/>
      <c r="M219" s="106"/>
      <c r="O219" s="158"/>
      <c r="P219" s="158"/>
      <c r="Q219" s="158"/>
    </row>
    <row r="220" spans="1:18" s="103" customFormat="1" ht="18" customHeight="1" thickBot="1" x14ac:dyDescent="0.35">
      <c r="A220" s="103" t="s">
        <v>7</v>
      </c>
      <c r="B220" s="167">
        <f>MAX(B216)+1</f>
        <v>52</v>
      </c>
      <c r="C220" s="110" t="s">
        <v>309</v>
      </c>
      <c r="D220" s="82"/>
      <c r="E220" s="118" t="s">
        <v>296</v>
      </c>
      <c r="F220" s="83" t="s">
        <v>198</v>
      </c>
      <c r="G220" s="118" t="s">
        <v>99</v>
      </c>
      <c r="H220" s="119">
        <v>19</v>
      </c>
      <c r="I220" s="118"/>
      <c r="J220" s="118"/>
      <c r="K220" s="85"/>
      <c r="L220" s="109">
        <f t="shared" ref="L220" si="36">ROUND((ROUND(H220,3))*(ROUND(K220,2)),2)</f>
        <v>0</v>
      </c>
      <c r="O220" s="102"/>
      <c r="P220" s="102"/>
      <c r="Q220" s="102"/>
      <c r="R220" s="102"/>
    </row>
    <row r="221" spans="1:18" s="103" customFormat="1" ht="18" customHeight="1" x14ac:dyDescent="0.3">
      <c r="A221" s="103" t="s">
        <v>6</v>
      </c>
      <c r="B221" s="87"/>
      <c r="C221" s="88"/>
      <c r="D221" s="76"/>
      <c r="E221" s="76"/>
      <c r="F221" s="112" t="s">
        <v>172</v>
      </c>
      <c r="G221" s="88"/>
      <c r="H221" s="88"/>
      <c r="I221" s="88"/>
      <c r="J221" s="88"/>
      <c r="K221" s="90"/>
      <c r="L221" s="91"/>
      <c r="O221" s="102"/>
      <c r="P221" s="102"/>
      <c r="Q221" s="102"/>
      <c r="R221" s="102"/>
    </row>
    <row r="222" spans="1:18" s="103" customFormat="1" ht="18" customHeight="1" x14ac:dyDescent="0.3">
      <c r="A222" s="103" t="s">
        <v>8</v>
      </c>
      <c r="B222" s="87"/>
      <c r="C222" s="88"/>
      <c r="D222" s="76"/>
      <c r="E222" s="76"/>
      <c r="F222" s="113" t="s">
        <v>190</v>
      </c>
      <c r="G222" s="88"/>
      <c r="H222" s="88"/>
      <c r="I222" s="88"/>
      <c r="J222" s="88"/>
      <c r="K222" s="90"/>
      <c r="L222" s="91"/>
      <c r="N222" s="102"/>
      <c r="O222" s="41"/>
      <c r="P222" s="41"/>
      <c r="Q222" s="41"/>
      <c r="R222" s="41"/>
    </row>
    <row r="223" spans="1:18" s="103" customFormat="1" ht="18" customHeight="1" thickBot="1" x14ac:dyDescent="0.35">
      <c r="A223" s="103" t="s">
        <v>9</v>
      </c>
      <c r="B223" s="104"/>
      <c r="C223" s="94"/>
      <c r="D223" s="95"/>
      <c r="E223" s="95"/>
      <c r="F223" s="114" t="s">
        <v>191</v>
      </c>
      <c r="G223" s="94"/>
      <c r="H223" s="94"/>
      <c r="I223" s="94"/>
      <c r="J223" s="94"/>
      <c r="K223" s="97"/>
      <c r="L223" s="105"/>
      <c r="N223" s="102"/>
      <c r="O223" s="41"/>
      <c r="P223" s="41"/>
      <c r="Q223" s="41"/>
      <c r="R223" s="41"/>
    </row>
    <row r="224" spans="1:18" s="116" customFormat="1" ht="18" customHeight="1" thickBot="1" x14ac:dyDescent="0.35">
      <c r="A224" s="116" t="s">
        <v>7</v>
      </c>
      <c r="B224" s="168">
        <f>MAX(B220)+1</f>
        <v>53</v>
      </c>
      <c r="C224" s="81" t="s">
        <v>320</v>
      </c>
      <c r="D224" s="118"/>
      <c r="E224" s="118" t="s">
        <v>296</v>
      </c>
      <c r="F224" s="83" t="s">
        <v>321</v>
      </c>
      <c r="G224" s="118" t="s">
        <v>99</v>
      </c>
      <c r="H224" s="119">
        <v>5</v>
      </c>
      <c r="I224" s="118"/>
      <c r="J224" s="118"/>
      <c r="K224" s="85"/>
      <c r="L224" s="100">
        <f t="shared" ref="L224" si="37">ROUND((ROUND(H224,3))*(ROUND(K224,2)),2)</f>
        <v>0</v>
      </c>
      <c r="M224" s="101"/>
      <c r="N224" s="116" t="s">
        <v>322</v>
      </c>
    </row>
    <row r="225" spans="1:17" s="116" customFormat="1" ht="18" customHeight="1" x14ac:dyDescent="0.3">
      <c r="A225" s="116" t="s">
        <v>6</v>
      </c>
      <c r="B225" s="11"/>
      <c r="C225" s="5"/>
      <c r="D225" s="1"/>
      <c r="E225" s="1"/>
      <c r="F225" s="89" t="s">
        <v>172</v>
      </c>
      <c r="G225" s="5"/>
      <c r="H225" s="5"/>
      <c r="I225" s="5"/>
      <c r="J225" s="5"/>
      <c r="K225" s="120"/>
      <c r="L225" s="12"/>
      <c r="M225" s="5"/>
    </row>
    <row r="226" spans="1:17" s="116" customFormat="1" ht="18" customHeight="1" x14ac:dyDescent="0.3">
      <c r="A226" s="116" t="s">
        <v>8</v>
      </c>
      <c r="B226" s="11"/>
      <c r="C226" s="5"/>
      <c r="D226" s="1"/>
      <c r="E226" s="1"/>
      <c r="F226" s="92" t="s">
        <v>190</v>
      </c>
      <c r="G226" s="5"/>
      <c r="H226" s="5"/>
      <c r="I226" s="5"/>
      <c r="J226" s="5"/>
      <c r="K226" s="120"/>
      <c r="L226" s="12"/>
      <c r="M226" s="5"/>
    </row>
    <row r="227" spans="1:17" s="116" customFormat="1" ht="18" customHeight="1" thickBot="1" x14ac:dyDescent="0.35">
      <c r="A227" s="116" t="s">
        <v>9</v>
      </c>
      <c r="B227" s="13"/>
      <c r="C227" s="6"/>
      <c r="D227" s="9"/>
      <c r="E227" s="9"/>
      <c r="F227" s="96" t="s">
        <v>191</v>
      </c>
      <c r="G227" s="6"/>
      <c r="H227" s="6"/>
      <c r="I227" s="6"/>
      <c r="J227" s="6"/>
      <c r="K227" s="121"/>
      <c r="L227" s="14"/>
      <c r="M227" s="5"/>
    </row>
    <row r="228" spans="1:17" s="116" customFormat="1" ht="18" customHeight="1" thickBot="1" x14ac:dyDescent="0.35">
      <c r="A228" s="116" t="s">
        <v>7</v>
      </c>
      <c r="B228" s="168">
        <f t="shared" ref="B228" si="38">MAX(B224)+1</f>
        <v>54</v>
      </c>
      <c r="C228" s="81" t="s">
        <v>323</v>
      </c>
      <c r="D228" s="118"/>
      <c r="E228" s="118" t="s">
        <v>296</v>
      </c>
      <c r="F228" s="83" t="s">
        <v>324</v>
      </c>
      <c r="G228" s="118" t="s">
        <v>99</v>
      </c>
      <c r="H228" s="119">
        <v>2</v>
      </c>
      <c r="I228" s="118"/>
      <c r="J228" s="118"/>
      <c r="K228" s="85"/>
      <c r="L228" s="100">
        <f t="shared" ref="L228" si="39">ROUND((ROUND(H228,3))*(ROUND(K228,2)),2)</f>
        <v>0</v>
      </c>
      <c r="M228" s="101"/>
      <c r="N228" s="116" t="s">
        <v>325</v>
      </c>
    </row>
    <row r="229" spans="1:17" s="116" customFormat="1" ht="18" customHeight="1" x14ac:dyDescent="0.3">
      <c r="A229" s="116" t="s">
        <v>6</v>
      </c>
      <c r="B229" s="11"/>
      <c r="C229" s="5"/>
      <c r="D229" s="1"/>
      <c r="E229" s="1"/>
      <c r="F229" s="89" t="s">
        <v>172</v>
      </c>
      <c r="G229" s="5"/>
      <c r="H229" s="5"/>
      <c r="I229" s="5"/>
      <c r="J229" s="5"/>
      <c r="K229" s="120"/>
      <c r="L229" s="12"/>
      <c r="M229" s="5"/>
    </row>
    <row r="230" spans="1:17" s="116" customFormat="1" ht="18" customHeight="1" x14ac:dyDescent="0.3">
      <c r="A230" s="116" t="s">
        <v>8</v>
      </c>
      <c r="B230" s="11"/>
      <c r="C230" s="5"/>
      <c r="D230" s="1"/>
      <c r="E230" s="1"/>
      <c r="F230" s="92" t="s">
        <v>190</v>
      </c>
      <c r="G230" s="5"/>
      <c r="H230" s="5"/>
      <c r="I230" s="5"/>
      <c r="J230" s="5"/>
      <c r="K230" s="120"/>
      <c r="L230" s="12"/>
      <c r="M230" s="5"/>
    </row>
    <row r="231" spans="1:17" s="116" customFormat="1" ht="18" customHeight="1" thickBot="1" x14ac:dyDescent="0.35">
      <c r="A231" s="116" t="s">
        <v>9</v>
      </c>
      <c r="B231" s="13"/>
      <c r="C231" s="6"/>
      <c r="D231" s="9"/>
      <c r="E231" s="9"/>
      <c r="F231" s="96" t="s">
        <v>191</v>
      </c>
      <c r="G231" s="6"/>
      <c r="H231" s="6"/>
      <c r="I231" s="6"/>
      <c r="J231" s="6"/>
      <c r="K231" s="121"/>
      <c r="L231" s="14"/>
      <c r="M231" s="5"/>
    </row>
    <row r="232" spans="1:17" s="116" customFormat="1" ht="18" customHeight="1" thickBot="1" x14ac:dyDescent="0.35">
      <c r="A232" s="116" t="s">
        <v>7</v>
      </c>
      <c r="B232" s="168">
        <f>MAX(B228)+1</f>
        <v>55</v>
      </c>
      <c r="C232" s="81" t="s">
        <v>326</v>
      </c>
      <c r="D232" s="118"/>
      <c r="E232" s="118" t="s">
        <v>296</v>
      </c>
      <c r="F232" s="83" t="s">
        <v>327</v>
      </c>
      <c r="G232" s="118" t="s">
        <v>99</v>
      </c>
      <c r="H232" s="119">
        <v>4</v>
      </c>
      <c r="I232" s="118"/>
      <c r="J232" s="118"/>
      <c r="K232" s="85"/>
      <c r="L232" s="100">
        <f t="shared" ref="L232" si="40">ROUND((ROUND(H232,3))*(ROUND(K232,2)),2)</f>
        <v>0</v>
      </c>
      <c r="M232" s="101"/>
      <c r="N232" s="116" t="s">
        <v>325</v>
      </c>
    </row>
    <row r="233" spans="1:17" s="116" customFormat="1" ht="18" customHeight="1" x14ac:dyDescent="0.3">
      <c r="A233" s="116" t="s">
        <v>6</v>
      </c>
      <c r="B233" s="11"/>
      <c r="C233" s="5"/>
      <c r="D233" s="1"/>
      <c r="E233" s="1"/>
      <c r="F233" s="89" t="s">
        <v>172</v>
      </c>
      <c r="G233" s="5"/>
      <c r="H233" s="5"/>
      <c r="I233" s="5"/>
      <c r="J233" s="5"/>
      <c r="K233" s="120"/>
      <c r="L233" s="12"/>
      <c r="M233" s="5"/>
    </row>
    <row r="234" spans="1:17" s="116" customFormat="1" ht="18" customHeight="1" x14ac:dyDescent="0.3">
      <c r="A234" s="116" t="s">
        <v>8</v>
      </c>
      <c r="B234" s="11"/>
      <c r="C234" s="5"/>
      <c r="D234" s="1"/>
      <c r="E234" s="1"/>
      <c r="F234" s="92" t="s">
        <v>190</v>
      </c>
      <c r="G234" s="5"/>
      <c r="H234" s="5"/>
      <c r="I234" s="5"/>
      <c r="J234" s="5"/>
      <c r="K234" s="120"/>
      <c r="L234" s="12"/>
      <c r="M234" s="5"/>
    </row>
    <row r="235" spans="1:17" s="116" customFormat="1" ht="18" customHeight="1" thickBot="1" x14ac:dyDescent="0.35">
      <c r="A235" s="116" t="s">
        <v>9</v>
      </c>
      <c r="B235" s="13"/>
      <c r="C235" s="6"/>
      <c r="D235" s="9"/>
      <c r="E235" s="9"/>
      <c r="F235" s="96" t="s">
        <v>191</v>
      </c>
      <c r="G235" s="6"/>
      <c r="H235" s="6"/>
      <c r="I235" s="6"/>
      <c r="J235" s="6"/>
      <c r="K235" s="121"/>
      <c r="L235" s="14"/>
      <c r="M235" s="5"/>
    </row>
    <row r="236" spans="1:17" s="116" customFormat="1" ht="18" customHeight="1" thickBot="1" x14ac:dyDescent="0.35">
      <c r="A236" s="116" t="s">
        <v>7</v>
      </c>
      <c r="B236" s="117">
        <f>1+MAX($B$13:B235)</f>
        <v>56</v>
      </c>
      <c r="C236" s="81" t="s">
        <v>269</v>
      </c>
      <c r="D236" s="118"/>
      <c r="E236" s="118" t="s">
        <v>296</v>
      </c>
      <c r="F236" s="83" t="s">
        <v>270</v>
      </c>
      <c r="G236" s="118" t="s">
        <v>99</v>
      </c>
      <c r="H236" s="119">
        <v>5</v>
      </c>
      <c r="I236" s="118"/>
      <c r="J236" s="118"/>
      <c r="K236" s="85"/>
      <c r="L236" s="100">
        <f t="shared" ref="L236" si="41">ROUND((ROUND(H236,3))*(ROUND(K236,2)),2)</f>
        <v>0</v>
      </c>
      <c r="M236" s="106"/>
      <c r="N236" s="116" t="s">
        <v>258</v>
      </c>
      <c r="O236" s="158"/>
      <c r="P236" s="158"/>
      <c r="Q236" s="158"/>
    </row>
    <row r="237" spans="1:17" s="116" customFormat="1" ht="18" customHeight="1" x14ac:dyDescent="0.3">
      <c r="A237" s="116" t="s">
        <v>6</v>
      </c>
      <c r="B237" s="11"/>
      <c r="C237" s="5"/>
      <c r="D237" s="1"/>
      <c r="E237" s="1"/>
      <c r="F237" s="89" t="s">
        <v>172</v>
      </c>
      <c r="G237" s="5"/>
      <c r="H237" s="5"/>
      <c r="I237" s="5"/>
      <c r="J237" s="5"/>
      <c r="K237" s="120"/>
      <c r="L237" s="12"/>
      <c r="M237" s="106"/>
      <c r="O237" s="158"/>
      <c r="P237" s="158"/>
      <c r="Q237" s="158"/>
    </row>
    <row r="238" spans="1:17" s="116" customFormat="1" ht="18" customHeight="1" x14ac:dyDescent="0.3">
      <c r="A238" s="116" t="s">
        <v>8</v>
      </c>
      <c r="B238" s="11"/>
      <c r="C238" s="5"/>
      <c r="D238" s="1"/>
      <c r="E238" s="1"/>
      <c r="F238" s="92" t="s">
        <v>190</v>
      </c>
      <c r="G238" s="5"/>
      <c r="H238" s="5"/>
      <c r="I238" s="5"/>
      <c r="J238" s="5"/>
      <c r="K238" s="120"/>
      <c r="L238" s="12"/>
      <c r="M238" s="106"/>
      <c r="O238" s="158"/>
      <c r="P238" s="158"/>
      <c r="Q238" s="158"/>
    </row>
    <row r="239" spans="1:17" s="116" customFormat="1" ht="18" customHeight="1" thickBot="1" x14ac:dyDescent="0.35">
      <c r="A239" s="116" t="s">
        <v>9</v>
      </c>
      <c r="B239" s="13"/>
      <c r="C239" s="6"/>
      <c r="D239" s="9"/>
      <c r="E239" s="9"/>
      <c r="F239" s="96" t="s">
        <v>191</v>
      </c>
      <c r="G239" s="6"/>
      <c r="H239" s="6"/>
      <c r="I239" s="6"/>
      <c r="J239" s="6"/>
      <c r="K239" s="121"/>
      <c r="L239" s="14"/>
      <c r="M239" s="106"/>
      <c r="O239" s="158"/>
      <c r="P239" s="158"/>
      <c r="Q239" s="158"/>
    </row>
    <row r="240" spans="1:17" s="116" customFormat="1" ht="18" customHeight="1" thickBot="1" x14ac:dyDescent="0.35">
      <c r="A240" s="116" t="s">
        <v>7</v>
      </c>
      <c r="B240" s="117">
        <f>MAX(B236)+1</f>
        <v>57</v>
      </c>
      <c r="C240" s="81" t="s">
        <v>271</v>
      </c>
      <c r="D240" s="118"/>
      <c r="E240" s="118" t="s">
        <v>296</v>
      </c>
      <c r="F240" s="83" t="s">
        <v>272</v>
      </c>
      <c r="G240" s="118" t="s">
        <v>99</v>
      </c>
      <c r="H240" s="119">
        <v>5</v>
      </c>
      <c r="I240" s="118"/>
      <c r="J240" s="118"/>
      <c r="K240" s="85"/>
      <c r="L240" s="100">
        <f t="shared" ref="L240" si="42">ROUND((ROUND(H240,3))*(ROUND(K240,2)),2)</f>
        <v>0</v>
      </c>
      <c r="M240" s="106"/>
      <c r="N240" s="116" t="s">
        <v>266</v>
      </c>
      <c r="O240" s="158"/>
      <c r="P240" s="158"/>
      <c r="Q240" s="158"/>
    </row>
    <row r="241" spans="1:18" s="116" customFormat="1" ht="18" customHeight="1" x14ac:dyDescent="0.3">
      <c r="A241" s="116" t="s">
        <v>6</v>
      </c>
      <c r="B241" s="11"/>
      <c r="C241" s="5"/>
      <c r="D241" s="1"/>
      <c r="E241" s="1"/>
      <c r="F241" s="89" t="s">
        <v>172</v>
      </c>
      <c r="G241" s="5"/>
      <c r="H241" s="5"/>
      <c r="I241" s="5"/>
      <c r="J241" s="5"/>
      <c r="K241" s="120"/>
      <c r="L241" s="12"/>
      <c r="M241" s="106"/>
      <c r="O241" s="158"/>
      <c r="P241" s="158"/>
      <c r="Q241" s="158"/>
    </row>
    <row r="242" spans="1:18" s="116" customFormat="1" ht="18" customHeight="1" x14ac:dyDescent="0.3">
      <c r="A242" s="116" t="s">
        <v>8</v>
      </c>
      <c r="B242" s="11"/>
      <c r="C242" s="5"/>
      <c r="D242" s="1"/>
      <c r="E242" s="1"/>
      <c r="F242" s="92" t="s">
        <v>190</v>
      </c>
      <c r="G242" s="5"/>
      <c r="H242" s="5"/>
      <c r="I242" s="5"/>
      <c r="J242" s="5"/>
      <c r="K242" s="120"/>
      <c r="L242" s="12"/>
      <c r="M242" s="106"/>
      <c r="O242" s="158"/>
      <c r="P242" s="158"/>
      <c r="Q242" s="158"/>
    </row>
    <row r="243" spans="1:18" s="116" customFormat="1" ht="18" customHeight="1" thickBot="1" x14ac:dyDescent="0.35">
      <c r="A243" s="116" t="s">
        <v>9</v>
      </c>
      <c r="B243" s="13"/>
      <c r="C243" s="6"/>
      <c r="D243" s="9"/>
      <c r="E243" s="9"/>
      <c r="F243" s="96" t="s">
        <v>191</v>
      </c>
      <c r="G243" s="6"/>
      <c r="H243" s="6"/>
      <c r="I243" s="6"/>
      <c r="J243" s="6"/>
      <c r="K243" s="121"/>
      <c r="L243" s="14"/>
      <c r="M243" s="106"/>
      <c r="O243" s="158"/>
      <c r="P243" s="158"/>
      <c r="Q243" s="158"/>
    </row>
    <row r="244" spans="1:18" s="116" customFormat="1" ht="18" customHeight="1" thickBot="1" x14ac:dyDescent="0.35">
      <c r="A244" s="116" t="s">
        <v>7</v>
      </c>
      <c r="B244" s="117">
        <f>MAX(B240)+1</f>
        <v>58</v>
      </c>
      <c r="C244" s="81" t="s">
        <v>267</v>
      </c>
      <c r="D244" s="118"/>
      <c r="E244" s="118" t="s">
        <v>296</v>
      </c>
      <c r="F244" s="83" t="s">
        <v>268</v>
      </c>
      <c r="G244" s="118" t="s">
        <v>99</v>
      </c>
      <c r="H244" s="119">
        <v>20</v>
      </c>
      <c r="I244" s="118"/>
      <c r="J244" s="118"/>
      <c r="K244" s="85"/>
      <c r="L244" s="100">
        <f t="shared" ref="L244" si="43">ROUND((ROUND(H244,3))*(ROUND(K244,2)),2)</f>
        <v>0</v>
      </c>
      <c r="M244" s="106"/>
      <c r="N244" s="116" t="s">
        <v>258</v>
      </c>
      <c r="O244" s="158"/>
      <c r="P244" s="158"/>
      <c r="Q244" s="158"/>
    </row>
    <row r="245" spans="1:18" s="116" customFormat="1" ht="18" customHeight="1" x14ac:dyDescent="0.3">
      <c r="A245" s="116" t="s">
        <v>6</v>
      </c>
      <c r="B245" s="11"/>
      <c r="C245" s="5"/>
      <c r="D245" s="1"/>
      <c r="E245" s="1"/>
      <c r="F245" s="89" t="s">
        <v>172</v>
      </c>
      <c r="G245" s="5"/>
      <c r="H245" s="5"/>
      <c r="I245" s="5"/>
      <c r="J245" s="5"/>
      <c r="K245" s="120"/>
      <c r="L245" s="12"/>
      <c r="M245" s="106"/>
      <c r="O245" s="158"/>
      <c r="P245" s="158"/>
      <c r="Q245" s="158"/>
    </row>
    <row r="246" spans="1:18" s="116" customFormat="1" ht="18" customHeight="1" x14ac:dyDescent="0.3">
      <c r="A246" s="116" t="s">
        <v>8</v>
      </c>
      <c r="B246" s="11"/>
      <c r="C246" s="5"/>
      <c r="D246" s="1"/>
      <c r="E246" s="1"/>
      <c r="F246" s="92" t="s">
        <v>190</v>
      </c>
      <c r="G246" s="5"/>
      <c r="H246" s="5"/>
      <c r="I246" s="5"/>
      <c r="J246" s="5"/>
      <c r="K246" s="120"/>
      <c r="L246" s="12"/>
      <c r="M246" s="106"/>
      <c r="O246" s="158"/>
      <c r="P246" s="158"/>
      <c r="Q246" s="158"/>
    </row>
    <row r="247" spans="1:18" s="116" customFormat="1" ht="18" customHeight="1" thickBot="1" x14ac:dyDescent="0.35">
      <c r="A247" s="116" t="s">
        <v>9</v>
      </c>
      <c r="B247" s="13"/>
      <c r="C247" s="6"/>
      <c r="D247" s="9"/>
      <c r="E247" s="9"/>
      <c r="F247" s="96" t="s">
        <v>191</v>
      </c>
      <c r="G247" s="6"/>
      <c r="H247" s="6"/>
      <c r="I247" s="6"/>
      <c r="J247" s="6"/>
      <c r="K247" s="121"/>
      <c r="L247" s="14"/>
      <c r="M247" s="106"/>
      <c r="O247" s="158"/>
      <c r="P247" s="158"/>
      <c r="Q247" s="158"/>
    </row>
    <row r="248" spans="1:18" s="116" customFormat="1" ht="18" customHeight="1" thickBot="1" x14ac:dyDescent="0.35">
      <c r="A248" s="116" t="s">
        <v>7</v>
      </c>
      <c r="B248" s="161">
        <f>MAX(B244)+1</f>
        <v>59</v>
      </c>
      <c r="C248" s="81" t="s">
        <v>228</v>
      </c>
      <c r="D248" s="118"/>
      <c r="E248" s="118" t="s">
        <v>296</v>
      </c>
      <c r="F248" s="83" t="s">
        <v>229</v>
      </c>
      <c r="G248" s="118" t="s">
        <v>99</v>
      </c>
      <c r="H248" s="119">
        <v>20</v>
      </c>
      <c r="I248" s="118"/>
      <c r="J248" s="118"/>
      <c r="K248" s="85"/>
      <c r="L248" s="100">
        <f t="shared" ref="L248" si="44">ROUND((ROUND(H248,3))*(ROUND(K248,2)),2)</f>
        <v>0</v>
      </c>
      <c r="M248" s="106"/>
      <c r="O248" s="102"/>
      <c r="P248" s="102"/>
      <c r="Q248" s="102"/>
      <c r="R248" s="102"/>
    </row>
    <row r="249" spans="1:18" s="116" customFormat="1" ht="18" customHeight="1" x14ac:dyDescent="0.3">
      <c r="A249" s="116" t="s">
        <v>6</v>
      </c>
      <c r="B249" s="11"/>
      <c r="C249" s="5"/>
      <c r="D249" s="1"/>
      <c r="E249" s="1"/>
      <c r="F249" s="89" t="s">
        <v>172</v>
      </c>
      <c r="G249" s="5"/>
      <c r="H249" s="5"/>
      <c r="I249" s="5"/>
      <c r="J249" s="5"/>
      <c r="K249" s="120"/>
      <c r="L249" s="12"/>
      <c r="M249" s="106"/>
      <c r="O249" s="102"/>
      <c r="P249" s="102"/>
      <c r="Q249" s="102"/>
      <c r="R249" s="102"/>
    </row>
    <row r="250" spans="1:18" s="116" customFormat="1" ht="18" customHeight="1" x14ac:dyDescent="0.3">
      <c r="A250" s="116" t="s">
        <v>8</v>
      </c>
      <c r="B250" s="11"/>
      <c r="C250" s="5"/>
      <c r="D250" s="1"/>
      <c r="E250" s="1"/>
      <c r="F250" s="92" t="s">
        <v>190</v>
      </c>
      <c r="G250" s="5"/>
      <c r="H250" s="5"/>
      <c r="I250" s="5"/>
      <c r="J250" s="5"/>
      <c r="K250" s="120"/>
      <c r="L250" s="12"/>
      <c r="M250" s="106"/>
      <c r="O250" s="102"/>
      <c r="P250" s="102"/>
      <c r="Q250" s="102"/>
      <c r="R250" s="102"/>
    </row>
    <row r="251" spans="1:18" s="116" customFormat="1" ht="18" customHeight="1" thickBot="1" x14ac:dyDescent="0.35">
      <c r="A251" s="116" t="s">
        <v>9</v>
      </c>
      <c r="B251" s="13"/>
      <c r="C251" s="6"/>
      <c r="D251" s="9"/>
      <c r="E251" s="9"/>
      <c r="F251" s="96" t="s">
        <v>191</v>
      </c>
      <c r="G251" s="6"/>
      <c r="H251" s="6"/>
      <c r="I251" s="6"/>
      <c r="J251" s="6"/>
      <c r="K251" s="121"/>
      <c r="L251" s="14"/>
      <c r="M251" s="106"/>
      <c r="O251" s="102"/>
      <c r="P251" s="102"/>
      <c r="Q251" s="102"/>
      <c r="R251" s="102"/>
    </row>
    <row r="252" spans="1:18" s="116" customFormat="1" ht="18" customHeight="1" thickBot="1" x14ac:dyDescent="0.35">
      <c r="A252" s="116" t="s">
        <v>7</v>
      </c>
      <c r="B252" s="168">
        <f>MAX(B248)+1</f>
        <v>60</v>
      </c>
      <c r="C252" s="81" t="s">
        <v>328</v>
      </c>
      <c r="D252" s="118"/>
      <c r="E252" s="118" t="s">
        <v>296</v>
      </c>
      <c r="F252" s="83" t="s">
        <v>329</v>
      </c>
      <c r="G252" s="118" t="s">
        <v>330</v>
      </c>
      <c r="H252" s="119">
        <v>20</v>
      </c>
      <c r="I252" s="118"/>
      <c r="J252" s="118"/>
      <c r="K252" s="85"/>
      <c r="L252" s="100">
        <f t="shared" ref="L252" si="45">ROUND((ROUND(H252,3))*(ROUND(K252,2)),2)</f>
        <v>0</v>
      </c>
      <c r="M252" s="101"/>
      <c r="N252" s="116" t="s">
        <v>331</v>
      </c>
    </row>
    <row r="253" spans="1:18" s="116" customFormat="1" ht="18" customHeight="1" x14ac:dyDescent="0.3">
      <c r="A253" s="116" t="s">
        <v>6</v>
      </c>
      <c r="B253" s="11"/>
      <c r="C253" s="5"/>
      <c r="D253" s="1"/>
      <c r="E253" s="1"/>
      <c r="F253" s="89" t="s">
        <v>172</v>
      </c>
      <c r="G253" s="5"/>
      <c r="H253" s="5"/>
      <c r="I253" s="5"/>
      <c r="J253" s="5"/>
      <c r="K253" s="120"/>
      <c r="L253" s="12"/>
      <c r="M253" s="5"/>
    </row>
    <row r="254" spans="1:18" s="116" customFormat="1" ht="18" customHeight="1" x14ac:dyDescent="0.3">
      <c r="A254" s="116" t="s">
        <v>8</v>
      </c>
      <c r="B254" s="11"/>
      <c r="C254" s="5"/>
      <c r="D254" s="1"/>
      <c r="E254" s="1"/>
      <c r="F254" s="92" t="s">
        <v>190</v>
      </c>
      <c r="G254" s="5"/>
      <c r="H254" s="5"/>
      <c r="I254" s="5"/>
      <c r="J254" s="5"/>
      <c r="K254" s="120"/>
      <c r="L254" s="12"/>
      <c r="M254" s="5"/>
    </row>
    <row r="255" spans="1:18" s="116" customFormat="1" ht="18" customHeight="1" thickBot="1" x14ac:dyDescent="0.35">
      <c r="A255" s="116" t="s">
        <v>9</v>
      </c>
      <c r="B255" s="13"/>
      <c r="C255" s="6"/>
      <c r="D255" s="9"/>
      <c r="E255" s="9"/>
      <c r="F255" s="96" t="s">
        <v>191</v>
      </c>
      <c r="G255" s="6"/>
      <c r="H255" s="6"/>
      <c r="I255" s="6"/>
      <c r="J255" s="6"/>
      <c r="K255" s="121"/>
      <c r="L255" s="14"/>
      <c r="M255" s="5"/>
    </row>
    <row r="256" spans="1:18" s="116" customFormat="1" ht="18" customHeight="1" thickBot="1" x14ac:dyDescent="0.35">
      <c r="A256" s="116" t="s">
        <v>7</v>
      </c>
      <c r="B256" s="161">
        <f>MAX(B252)+1</f>
        <v>61</v>
      </c>
      <c r="C256" s="81" t="s">
        <v>278</v>
      </c>
      <c r="D256" s="118"/>
      <c r="E256" s="118" t="s">
        <v>296</v>
      </c>
      <c r="F256" s="83" t="s">
        <v>279</v>
      </c>
      <c r="G256" s="118" t="s">
        <v>128</v>
      </c>
      <c r="H256" s="119">
        <v>90</v>
      </c>
      <c r="I256" s="118"/>
      <c r="J256" s="118"/>
      <c r="K256" s="85"/>
      <c r="L256" s="100">
        <f t="shared" ref="L256" si="46">ROUND((ROUND(H256,3))*(ROUND(K256,2)),2)</f>
        <v>0</v>
      </c>
      <c r="M256" s="106"/>
      <c r="N256" s="116" t="s">
        <v>280</v>
      </c>
      <c r="O256" s="158"/>
      <c r="P256" s="158"/>
      <c r="Q256" s="158"/>
    </row>
    <row r="257" spans="1:18" s="116" customFormat="1" ht="18" customHeight="1" x14ac:dyDescent="0.3">
      <c r="A257" s="116" t="s">
        <v>6</v>
      </c>
      <c r="B257" s="11"/>
      <c r="C257" s="5"/>
      <c r="D257" s="1"/>
      <c r="E257" s="1"/>
      <c r="F257" s="89" t="s">
        <v>172</v>
      </c>
      <c r="G257" s="5"/>
      <c r="H257" s="5"/>
      <c r="I257" s="5"/>
      <c r="J257" s="5"/>
      <c r="K257" s="120"/>
      <c r="L257" s="12"/>
      <c r="M257" s="106"/>
      <c r="O257" s="158"/>
      <c r="P257" s="158"/>
      <c r="Q257" s="158"/>
    </row>
    <row r="258" spans="1:18" s="116" customFormat="1" ht="18" customHeight="1" x14ac:dyDescent="0.3">
      <c r="A258" s="116" t="s">
        <v>8</v>
      </c>
      <c r="B258" s="11"/>
      <c r="C258" s="5"/>
      <c r="D258" s="1"/>
      <c r="E258" s="1"/>
      <c r="F258" s="92" t="s">
        <v>190</v>
      </c>
      <c r="G258" s="5"/>
      <c r="H258" s="5"/>
      <c r="I258" s="5"/>
      <c r="J258" s="5"/>
      <c r="K258" s="120"/>
      <c r="L258" s="12"/>
      <c r="M258" s="106"/>
      <c r="O258" s="158"/>
      <c r="P258" s="158"/>
      <c r="Q258" s="158"/>
    </row>
    <row r="259" spans="1:18" s="116" customFormat="1" ht="18" customHeight="1" thickBot="1" x14ac:dyDescent="0.35">
      <c r="A259" s="116" t="s">
        <v>9</v>
      </c>
      <c r="B259" s="13"/>
      <c r="C259" s="6"/>
      <c r="D259" s="9"/>
      <c r="E259" s="9"/>
      <c r="F259" s="96" t="s">
        <v>191</v>
      </c>
      <c r="G259" s="6"/>
      <c r="H259" s="6"/>
      <c r="I259" s="6"/>
      <c r="J259" s="6"/>
      <c r="K259" s="121"/>
      <c r="L259" s="14"/>
      <c r="M259" s="106"/>
      <c r="O259" s="158"/>
      <c r="P259" s="158"/>
      <c r="Q259" s="158"/>
    </row>
    <row r="260" spans="1:18" s="107" customFormat="1" ht="22.5" customHeight="1" thickBot="1" x14ac:dyDescent="0.35">
      <c r="A260" s="103" t="s">
        <v>7</v>
      </c>
      <c r="B260" s="159">
        <f>MAX(B256)+1</f>
        <v>62</v>
      </c>
      <c r="C260" s="81" t="s">
        <v>310</v>
      </c>
      <c r="D260" s="82"/>
      <c r="E260" s="118" t="s">
        <v>296</v>
      </c>
      <c r="F260" s="83" t="s">
        <v>117</v>
      </c>
      <c r="G260" s="118" t="s">
        <v>99</v>
      </c>
      <c r="H260" s="119">
        <v>4</v>
      </c>
      <c r="I260" s="118"/>
      <c r="J260" s="118"/>
      <c r="K260" s="85"/>
      <c r="L260" s="100">
        <f t="shared" ref="L260" si="47">ROUND((ROUND(H260,3))*(ROUND(K260,2)),2)</f>
        <v>0</v>
      </c>
      <c r="M260" s="106"/>
      <c r="N260" s="102"/>
      <c r="O260" s="102"/>
      <c r="P260" s="102"/>
      <c r="Q260" s="102"/>
      <c r="R260" s="102"/>
    </row>
    <row r="261" spans="1:18" s="107" customFormat="1" ht="14.4" x14ac:dyDescent="0.3">
      <c r="A261" s="103" t="s">
        <v>6</v>
      </c>
      <c r="B261" s="87"/>
      <c r="C261" s="88"/>
      <c r="D261" s="76"/>
      <c r="E261" s="76"/>
      <c r="F261" s="89" t="s">
        <v>172</v>
      </c>
      <c r="G261" s="88"/>
      <c r="H261" s="88"/>
      <c r="I261" s="88"/>
      <c r="J261" s="88"/>
      <c r="K261" s="90"/>
      <c r="L261" s="91"/>
      <c r="M261" s="106"/>
      <c r="N261" s="102"/>
      <c r="O261" s="102"/>
      <c r="P261" s="102"/>
      <c r="Q261" s="102"/>
      <c r="R261" s="102"/>
    </row>
    <row r="262" spans="1:18" s="107" customFormat="1" ht="14.4" x14ac:dyDescent="0.3">
      <c r="A262" s="103" t="s">
        <v>8</v>
      </c>
      <c r="B262" s="87"/>
      <c r="C262" s="88"/>
      <c r="D262" s="76"/>
      <c r="E262" s="76"/>
      <c r="F262" s="92" t="s">
        <v>190</v>
      </c>
      <c r="G262" s="88"/>
      <c r="H262" s="88"/>
      <c r="I262" s="88"/>
      <c r="J262" s="88"/>
      <c r="K262" s="90"/>
      <c r="L262" s="91"/>
      <c r="M262" s="106"/>
      <c r="N262" s="102"/>
      <c r="O262" s="102"/>
      <c r="P262" s="102"/>
      <c r="Q262" s="102"/>
      <c r="R262" s="102"/>
    </row>
    <row r="263" spans="1:18" s="107" customFormat="1" ht="15" thickBot="1" x14ac:dyDescent="0.35">
      <c r="A263" s="103" t="s">
        <v>9</v>
      </c>
      <c r="B263" s="104"/>
      <c r="C263" s="94"/>
      <c r="D263" s="95"/>
      <c r="E263" s="95"/>
      <c r="F263" s="96" t="s">
        <v>191</v>
      </c>
      <c r="G263" s="94"/>
      <c r="H263" s="94"/>
      <c r="I263" s="94"/>
      <c r="J263" s="94"/>
      <c r="K263" s="97"/>
      <c r="L263" s="105"/>
      <c r="M263" s="106"/>
      <c r="N263" s="102"/>
      <c r="O263" s="102"/>
      <c r="P263" s="102"/>
      <c r="Q263" s="102"/>
      <c r="R263" s="102"/>
    </row>
    <row r="264" spans="1:18" s="116" customFormat="1" ht="18" customHeight="1" thickBot="1" x14ac:dyDescent="0.35">
      <c r="A264" s="116" t="s">
        <v>7</v>
      </c>
      <c r="B264" s="161">
        <f>MAX(B260)+1</f>
        <v>63</v>
      </c>
      <c r="C264" s="81">
        <v>702211</v>
      </c>
      <c r="D264" s="118"/>
      <c r="E264" s="118" t="s">
        <v>296</v>
      </c>
      <c r="F264" s="83" t="s">
        <v>230</v>
      </c>
      <c r="G264" s="118" t="s">
        <v>128</v>
      </c>
      <c r="H264" s="119">
        <v>36</v>
      </c>
      <c r="I264" s="118"/>
      <c r="J264" s="118"/>
      <c r="K264" s="85"/>
      <c r="L264" s="100">
        <f t="shared" ref="L264" si="48">ROUND((ROUND(H264,3))*(ROUND(K264,2)),2)</f>
        <v>0</v>
      </c>
      <c r="M264" s="106"/>
      <c r="O264" s="102"/>
      <c r="P264" s="102"/>
      <c r="Q264" s="102"/>
    </row>
    <row r="265" spans="1:18" s="116" customFormat="1" ht="18" customHeight="1" x14ac:dyDescent="0.3">
      <c r="A265" s="116" t="s">
        <v>6</v>
      </c>
      <c r="B265" s="11"/>
      <c r="C265" s="5"/>
      <c r="D265" s="1"/>
      <c r="E265" s="1"/>
      <c r="F265" s="89" t="s">
        <v>172</v>
      </c>
      <c r="G265" s="5"/>
      <c r="H265" s="5"/>
      <c r="I265" s="5"/>
      <c r="J265" s="5"/>
      <c r="K265" s="120"/>
      <c r="L265" s="12"/>
      <c r="M265" s="106"/>
      <c r="O265" s="102"/>
      <c r="P265" s="102"/>
      <c r="Q265" s="102"/>
    </row>
    <row r="266" spans="1:18" s="116" customFormat="1" ht="18" customHeight="1" x14ac:dyDescent="0.3">
      <c r="A266" s="116" t="s">
        <v>8</v>
      </c>
      <c r="B266" s="11"/>
      <c r="C266" s="5"/>
      <c r="D266" s="1"/>
      <c r="E266" s="1"/>
      <c r="F266" s="92" t="s">
        <v>190</v>
      </c>
      <c r="G266" s="5"/>
      <c r="H266" s="5"/>
      <c r="I266" s="5"/>
      <c r="J266" s="5"/>
      <c r="K266" s="120"/>
      <c r="L266" s="12"/>
      <c r="M266" s="106"/>
      <c r="N266" s="102"/>
      <c r="O266" s="102"/>
      <c r="P266" s="102"/>
      <c r="Q266" s="102"/>
    </row>
    <row r="267" spans="1:18" s="116" customFormat="1" ht="18" customHeight="1" thickBot="1" x14ac:dyDescent="0.35">
      <c r="A267" s="116" t="s">
        <v>9</v>
      </c>
      <c r="B267" s="13"/>
      <c r="C267" s="6"/>
      <c r="D267" s="9"/>
      <c r="E267" s="9"/>
      <c r="F267" s="96" t="s">
        <v>191</v>
      </c>
      <c r="G267" s="6"/>
      <c r="H267" s="6"/>
      <c r="I267" s="6"/>
      <c r="J267" s="6"/>
      <c r="K267" s="121"/>
      <c r="L267" s="14"/>
      <c r="M267" s="106"/>
      <c r="N267" s="102"/>
      <c r="O267" s="102"/>
      <c r="P267" s="102"/>
      <c r="Q267" s="102"/>
    </row>
    <row r="268" spans="1:18" s="103" customFormat="1" ht="18" customHeight="1" thickBot="1" x14ac:dyDescent="0.35">
      <c r="A268" s="103" t="s">
        <v>7</v>
      </c>
      <c r="B268" s="159">
        <f>MAX(B264)+1</f>
        <v>64</v>
      </c>
      <c r="C268" s="81">
        <v>701005</v>
      </c>
      <c r="D268" s="82"/>
      <c r="E268" s="118" t="s">
        <v>296</v>
      </c>
      <c r="F268" s="83" t="s">
        <v>130</v>
      </c>
      <c r="G268" s="118" t="s">
        <v>99</v>
      </c>
      <c r="H268" s="119">
        <v>25</v>
      </c>
      <c r="I268" s="118"/>
      <c r="J268" s="118"/>
      <c r="K268" s="85"/>
      <c r="L268" s="100">
        <f t="shared" ref="L268" si="49">ROUND((ROUND(H268,3))*(ROUND(K268,2)),2)</f>
        <v>0</v>
      </c>
      <c r="P268" s="142"/>
      <c r="Q268" s="142"/>
    </row>
    <row r="269" spans="1:18" s="103" customFormat="1" ht="18" customHeight="1" x14ac:dyDescent="0.3">
      <c r="A269" s="103" t="s">
        <v>6</v>
      </c>
      <c r="B269" s="87"/>
      <c r="C269" s="88"/>
      <c r="D269" s="76"/>
      <c r="E269" s="76"/>
      <c r="F269" s="89" t="s">
        <v>172</v>
      </c>
      <c r="G269" s="88"/>
      <c r="H269" s="88"/>
      <c r="I269" s="88"/>
      <c r="J269" s="88"/>
      <c r="K269" s="90"/>
      <c r="L269" s="91"/>
      <c r="P269" s="142"/>
      <c r="Q269" s="142"/>
    </row>
    <row r="270" spans="1:18" s="103" customFormat="1" ht="18" customHeight="1" x14ac:dyDescent="0.3">
      <c r="A270" s="103" t="s">
        <v>8</v>
      </c>
      <c r="B270" s="87"/>
      <c r="C270" s="88"/>
      <c r="D270" s="76"/>
      <c r="E270" s="76"/>
      <c r="F270" s="92" t="s">
        <v>190</v>
      </c>
      <c r="G270" s="88"/>
      <c r="H270" s="88"/>
      <c r="I270" s="88"/>
      <c r="J270" s="88"/>
      <c r="K270" s="90"/>
      <c r="L270" s="91"/>
      <c r="P270" s="142"/>
      <c r="Q270" s="142"/>
    </row>
    <row r="271" spans="1:18" s="103" customFormat="1" ht="18" customHeight="1" thickBot="1" x14ac:dyDescent="0.35">
      <c r="A271" s="103" t="s">
        <v>9</v>
      </c>
      <c r="B271" s="104"/>
      <c r="C271" s="94"/>
      <c r="D271" s="95"/>
      <c r="E271" s="95"/>
      <c r="F271" s="96" t="s">
        <v>191</v>
      </c>
      <c r="G271" s="94"/>
      <c r="H271" s="94"/>
      <c r="I271" s="94"/>
      <c r="J271" s="94"/>
      <c r="K271" s="97"/>
      <c r="L271" s="105"/>
      <c r="P271" s="142"/>
      <c r="Q271" s="142"/>
    </row>
    <row r="272" spans="1:18" s="107" customFormat="1" ht="15" thickBot="1" x14ac:dyDescent="0.35">
      <c r="A272" s="103" t="s">
        <v>7</v>
      </c>
      <c r="B272" s="159">
        <f>MAX(B268)+1</f>
        <v>65</v>
      </c>
      <c r="C272" s="81" t="s">
        <v>311</v>
      </c>
      <c r="D272" s="82"/>
      <c r="E272" s="118" t="s">
        <v>296</v>
      </c>
      <c r="F272" s="83" t="s">
        <v>312</v>
      </c>
      <c r="G272" s="118" t="s">
        <v>128</v>
      </c>
      <c r="H272" s="119">
        <v>100</v>
      </c>
      <c r="I272" s="118"/>
      <c r="J272" s="118"/>
      <c r="K272" s="85"/>
      <c r="L272" s="100">
        <f t="shared" ref="L272" si="50">ROUND((ROUND(H272,3))*(ROUND(K272,2)),2)</f>
        <v>0</v>
      </c>
      <c r="M272" s="106"/>
      <c r="N272" s="103"/>
    </row>
    <row r="273" spans="1:17" s="107" customFormat="1" ht="14.4" x14ac:dyDescent="0.3">
      <c r="A273" s="103" t="s">
        <v>6</v>
      </c>
      <c r="B273" s="87"/>
      <c r="C273" s="88"/>
      <c r="D273" s="76"/>
      <c r="E273" s="76"/>
      <c r="F273" s="89" t="s">
        <v>172</v>
      </c>
      <c r="G273" s="88"/>
      <c r="H273" s="88"/>
      <c r="I273" s="88"/>
      <c r="J273" s="88"/>
      <c r="K273" s="90"/>
      <c r="L273" s="91"/>
      <c r="M273" s="106"/>
      <c r="N273" s="103"/>
    </row>
    <row r="274" spans="1:17" s="107" customFormat="1" ht="14.4" x14ac:dyDescent="0.3">
      <c r="A274" s="103" t="s">
        <v>8</v>
      </c>
      <c r="B274" s="87"/>
      <c r="C274" s="88"/>
      <c r="D274" s="76"/>
      <c r="E274" s="76"/>
      <c r="F274" s="92" t="s">
        <v>173</v>
      </c>
      <c r="G274" s="88"/>
      <c r="H274" s="88"/>
      <c r="I274" s="88"/>
      <c r="J274" s="88"/>
      <c r="K274" s="90"/>
      <c r="L274" s="91"/>
      <c r="M274" s="106"/>
      <c r="N274" s="103"/>
    </row>
    <row r="275" spans="1:17" s="107" customFormat="1" ht="15" thickBot="1" x14ac:dyDescent="0.35">
      <c r="A275" s="103" t="s">
        <v>9</v>
      </c>
      <c r="B275" s="104"/>
      <c r="C275" s="94"/>
      <c r="D275" s="95"/>
      <c r="E275" s="95"/>
      <c r="F275" s="96" t="s">
        <v>96</v>
      </c>
      <c r="G275" s="94"/>
      <c r="H275" s="94"/>
      <c r="I275" s="94"/>
      <c r="J275" s="94"/>
      <c r="K275" s="97"/>
      <c r="L275" s="105"/>
      <c r="M275" s="106"/>
      <c r="N275" s="103"/>
    </row>
    <row r="276" spans="1:17" s="102" customFormat="1" ht="14.4" thickBot="1" x14ac:dyDescent="0.25">
      <c r="A276" s="76" t="s">
        <v>7</v>
      </c>
      <c r="B276" s="159">
        <f>MAX(B256:B272)+1</f>
        <v>66</v>
      </c>
      <c r="C276" s="110" t="s">
        <v>157</v>
      </c>
      <c r="D276" s="82"/>
      <c r="E276" s="118" t="s">
        <v>296</v>
      </c>
      <c r="F276" s="83" t="s">
        <v>158</v>
      </c>
      <c r="G276" s="118" t="s">
        <v>128</v>
      </c>
      <c r="H276" s="119">
        <v>100</v>
      </c>
      <c r="I276" s="118"/>
      <c r="J276" s="118"/>
      <c r="K276" s="85"/>
      <c r="L276" s="109">
        <f t="shared" ref="L276" si="51">ROUND((ROUND(H276,3))*(ROUND(K276,2)),2)</f>
        <v>0</v>
      </c>
      <c r="M276" s="108"/>
      <c r="N276" s="86"/>
    </row>
    <row r="277" spans="1:17" s="102" customFormat="1" ht="14.4" x14ac:dyDescent="0.3">
      <c r="A277" s="103" t="s">
        <v>6</v>
      </c>
      <c r="B277" s="87"/>
      <c r="C277" s="88"/>
      <c r="D277" s="76"/>
      <c r="E277" s="76"/>
      <c r="F277" s="112" t="s">
        <v>85</v>
      </c>
      <c r="G277" s="88"/>
      <c r="H277" s="88"/>
      <c r="I277" s="88"/>
      <c r="J277" s="88"/>
      <c r="K277" s="90"/>
      <c r="L277" s="91"/>
      <c r="M277" s="88"/>
      <c r="N277" s="86"/>
    </row>
    <row r="278" spans="1:17" s="102" customFormat="1" ht="14.4" x14ac:dyDescent="0.3">
      <c r="A278" s="103" t="s">
        <v>8</v>
      </c>
      <c r="B278" s="87"/>
      <c r="C278" s="88"/>
      <c r="D278" s="76"/>
      <c r="E278" s="76"/>
      <c r="F278" s="113" t="s">
        <v>86</v>
      </c>
      <c r="G278" s="88"/>
      <c r="H278" s="88"/>
      <c r="I278" s="88"/>
      <c r="J278" s="88"/>
      <c r="K278" s="90"/>
      <c r="L278" s="91"/>
      <c r="M278" s="88"/>
      <c r="N278" s="86"/>
    </row>
    <row r="279" spans="1:17" s="102" customFormat="1" ht="15" thickBot="1" x14ac:dyDescent="0.35">
      <c r="A279" s="103" t="s">
        <v>9</v>
      </c>
      <c r="B279" s="104"/>
      <c r="C279" s="94"/>
      <c r="D279" s="95"/>
      <c r="E279" s="95"/>
      <c r="F279" s="114" t="s">
        <v>96</v>
      </c>
      <c r="G279" s="94"/>
      <c r="H279" s="94"/>
      <c r="I279" s="94"/>
      <c r="J279" s="94"/>
      <c r="K279" s="97"/>
      <c r="L279" s="105"/>
      <c r="M279" s="88"/>
      <c r="N279" s="86"/>
    </row>
    <row r="280" spans="1:17" s="116" customFormat="1" ht="18" customHeight="1" thickBot="1" x14ac:dyDescent="0.35">
      <c r="A280" s="116" t="s">
        <v>7</v>
      </c>
      <c r="B280" s="117">
        <f>MAX(B276)+1</f>
        <v>67</v>
      </c>
      <c r="C280" s="81" t="s">
        <v>291</v>
      </c>
      <c r="D280" s="118"/>
      <c r="E280" s="118" t="s">
        <v>296</v>
      </c>
      <c r="F280" s="83" t="s">
        <v>292</v>
      </c>
      <c r="G280" s="118" t="s">
        <v>99</v>
      </c>
      <c r="H280" s="119">
        <v>2</v>
      </c>
      <c r="I280" s="118"/>
      <c r="J280" s="118"/>
      <c r="K280" s="85"/>
      <c r="L280" s="100">
        <f t="shared" ref="L280:L284" si="52">ROUND((ROUND(H280,3))*(ROUND(K280,2)),2)</f>
        <v>0</v>
      </c>
      <c r="M280" s="106"/>
      <c r="N280" s="116" t="s">
        <v>293</v>
      </c>
      <c r="O280" s="158"/>
      <c r="P280" s="158"/>
      <c r="Q280" s="158"/>
    </row>
    <row r="281" spans="1:17" s="116" customFormat="1" ht="18" customHeight="1" x14ac:dyDescent="0.3">
      <c r="A281" s="116" t="s">
        <v>6</v>
      </c>
      <c r="B281" s="11"/>
      <c r="C281" s="5"/>
      <c r="D281" s="1"/>
      <c r="E281" s="1"/>
      <c r="F281" s="89" t="s">
        <v>172</v>
      </c>
      <c r="G281" s="5"/>
      <c r="H281" s="5"/>
      <c r="I281" s="5"/>
      <c r="J281" s="5"/>
      <c r="K281" s="120"/>
      <c r="L281" s="12"/>
      <c r="M281" s="106"/>
      <c r="O281" s="158"/>
      <c r="P281" s="158"/>
      <c r="Q281" s="158"/>
    </row>
    <row r="282" spans="1:17" s="116" customFormat="1" ht="18" customHeight="1" x14ac:dyDescent="0.3">
      <c r="A282" s="116" t="s">
        <v>8</v>
      </c>
      <c r="B282" s="11"/>
      <c r="C282" s="5"/>
      <c r="D282" s="1"/>
      <c r="E282" s="1"/>
      <c r="F282" s="92" t="s">
        <v>190</v>
      </c>
      <c r="G282" s="5"/>
      <c r="H282" s="5"/>
      <c r="I282" s="5"/>
      <c r="J282" s="5"/>
      <c r="K282" s="120"/>
      <c r="L282" s="12"/>
      <c r="M282" s="106"/>
      <c r="O282" s="158"/>
      <c r="P282" s="158"/>
      <c r="Q282" s="158"/>
    </row>
    <row r="283" spans="1:17" s="116" customFormat="1" ht="18" customHeight="1" thickBot="1" x14ac:dyDescent="0.35">
      <c r="A283" s="116" t="s">
        <v>9</v>
      </c>
      <c r="B283" s="13"/>
      <c r="C283" s="6"/>
      <c r="D283" s="9"/>
      <c r="E283" s="9"/>
      <c r="F283" s="96" t="s">
        <v>191</v>
      </c>
      <c r="G283" s="6"/>
      <c r="H283" s="6"/>
      <c r="I283" s="6"/>
      <c r="J283" s="6"/>
      <c r="K283" s="121"/>
      <c r="L283" s="14"/>
      <c r="M283" s="106"/>
      <c r="O283" s="158"/>
      <c r="P283" s="158"/>
      <c r="Q283" s="158"/>
    </row>
    <row r="284" spans="1:17" s="116" customFormat="1" ht="18" customHeight="1" thickBot="1" x14ac:dyDescent="0.35">
      <c r="A284" s="116" t="s">
        <v>7</v>
      </c>
      <c r="B284" s="117">
        <f>MAX(B280)+1</f>
        <v>68</v>
      </c>
      <c r="C284" s="81" t="s">
        <v>294</v>
      </c>
      <c r="D284" s="118"/>
      <c r="E284" s="118" t="s">
        <v>296</v>
      </c>
      <c r="F284" s="83" t="s">
        <v>295</v>
      </c>
      <c r="G284" s="118" t="s">
        <v>99</v>
      </c>
      <c r="H284" s="119">
        <v>2</v>
      </c>
      <c r="I284" s="118"/>
      <c r="J284" s="118"/>
      <c r="K284" s="85"/>
      <c r="L284" s="100">
        <f t="shared" si="52"/>
        <v>0</v>
      </c>
      <c r="M284" s="106"/>
      <c r="N284" s="116" t="s">
        <v>266</v>
      </c>
      <c r="O284" s="158"/>
      <c r="P284" s="158"/>
      <c r="Q284" s="158"/>
    </row>
    <row r="285" spans="1:17" s="116" customFormat="1" ht="18" customHeight="1" x14ac:dyDescent="0.3">
      <c r="A285" s="116" t="s">
        <v>6</v>
      </c>
      <c r="B285" s="11"/>
      <c r="C285" s="5"/>
      <c r="D285" s="1"/>
      <c r="E285" s="1"/>
      <c r="F285" s="89" t="s">
        <v>172</v>
      </c>
      <c r="G285" s="5"/>
      <c r="H285" s="5"/>
      <c r="I285" s="5"/>
      <c r="J285" s="5"/>
      <c r="K285" s="120"/>
      <c r="L285" s="12"/>
      <c r="M285" s="106"/>
      <c r="O285" s="158"/>
      <c r="P285" s="158"/>
      <c r="Q285" s="158"/>
    </row>
    <row r="286" spans="1:17" s="116" customFormat="1" ht="18" customHeight="1" x14ac:dyDescent="0.3">
      <c r="A286" s="116" t="s">
        <v>8</v>
      </c>
      <c r="B286" s="11"/>
      <c r="C286" s="5"/>
      <c r="D286" s="1"/>
      <c r="E286" s="1"/>
      <c r="F286" s="92" t="s">
        <v>190</v>
      </c>
      <c r="G286" s="5"/>
      <c r="H286" s="5"/>
      <c r="I286" s="5"/>
      <c r="J286" s="5"/>
      <c r="K286" s="120"/>
      <c r="L286" s="12"/>
      <c r="M286" s="106"/>
      <c r="O286" s="158"/>
      <c r="P286" s="158"/>
      <c r="Q286" s="158"/>
    </row>
    <row r="287" spans="1:17" s="116" customFormat="1" ht="18" customHeight="1" thickBot="1" x14ac:dyDescent="0.35">
      <c r="A287" s="116" t="s">
        <v>9</v>
      </c>
      <c r="B287" s="13"/>
      <c r="C287" s="6"/>
      <c r="D287" s="9"/>
      <c r="E287" s="9"/>
      <c r="F287" s="96" t="s">
        <v>191</v>
      </c>
      <c r="G287" s="6"/>
      <c r="H287" s="6"/>
      <c r="I287" s="6"/>
      <c r="J287" s="6"/>
      <c r="K287" s="121"/>
      <c r="L287" s="14"/>
      <c r="M287" s="106"/>
      <c r="O287" s="158"/>
      <c r="P287" s="158"/>
      <c r="Q287" s="158"/>
    </row>
    <row r="288" spans="1:17" s="102" customFormat="1" ht="14.4" thickBot="1" x14ac:dyDescent="0.25">
      <c r="A288" s="76" t="s">
        <v>7</v>
      </c>
      <c r="B288" s="159">
        <f>1+MAX($B$13:B287)</f>
        <v>69</v>
      </c>
      <c r="C288" s="110" t="s">
        <v>159</v>
      </c>
      <c r="D288" s="82"/>
      <c r="E288" s="118" t="s">
        <v>296</v>
      </c>
      <c r="F288" s="83" t="s">
        <v>313</v>
      </c>
      <c r="G288" s="118" t="s">
        <v>99</v>
      </c>
      <c r="H288" s="119">
        <v>8</v>
      </c>
      <c r="I288" s="118"/>
      <c r="J288" s="118"/>
      <c r="K288" s="85"/>
      <c r="L288" s="109">
        <f t="shared" ref="L288" si="53">ROUND((ROUND(H288,3))*(ROUND(K288,2)),2)</f>
        <v>0</v>
      </c>
      <c r="M288" s="108"/>
      <c r="N288" s="86"/>
    </row>
    <row r="289" spans="1:17" s="102" customFormat="1" ht="14.4" x14ac:dyDescent="0.3">
      <c r="A289" s="103" t="s">
        <v>6</v>
      </c>
      <c r="B289" s="87"/>
      <c r="C289" s="88"/>
      <c r="D289" s="76"/>
      <c r="E289" s="76"/>
      <c r="F289" s="112" t="s">
        <v>85</v>
      </c>
      <c r="G289" s="88"/>
      <c r="H289" s="88"/>
      <c r="I289" s="88"/>
      <c r="J289" s="88"/>
      <c r="K289" s="90"/>
      <c r="L289" s="91"/>
      <c r="M289" s="88"/>
      <c r="N289" s="86"/>
    </row>
    <row r="290" spans="1:17" s="102" customFormat="1" ht="14.4" x14ac:dyDescent="0.3">
      <c r="A290" s="103" t="s">
        <v>8</v>
      </c>
      <c r="B290" s="87"/>
      <c r="C290" s="88"/>
      <c r="D290" s="76"/>
      <c r="E290" s="76"/>
      <c r="F290" s="113" t="s">
        <v>86</v>
      </c>
      <c r="G290" s="88"/>
      <c r="H290" s="88"/>
      <c r="I290" s="88"/>
      <c r="J290" s="88"/>
      <c r="K290" s="90"/>
      <c r="L290" s="91"/>
      <c r="M290" s="88"/>
      <c r="N290" s="86"/>
    </row>
    <row r="291" spans="1:17" s="102" customFormat="1" ht="15" thickBot="1" x14ac:dyDescent="0.35">
      <c r="A291" s="103" t="s">
        <v>9</v>
      </c>
      <c r="B291" s="104"/>
      <c r="C291" s="94"/>
      <c r="D291" s="95"/>
      <c r="E291" s="95"/>
      <c r="F291" s="114" t="s">
        <v>96</v>
      </c>
      <c r="G291" s="94"/>
      <c r="H291" s="94"/>
      <c r="I291" s="94"/>
      <c r="J291" s="94"/>
      <c r="K291" s="97"/>
      <c r="L291" s="105"/>
      <c r="M291" s="88"/>
      <c r="N291" s="86"/>
    </row>
    <row r="292" spans="1:17" s="102" customFormat="1" ht="14.4" thickBot="1" x14ac:dyDescent="0.25">
      <c r="A292" s="76" t="s">
        <v>7</v>
      </c>
      <c r="B292" s="159">
        <f>MAX(B288)+1</f>
        <v>70</v>
      </c>
      <c r="C292" s="110" t="s">
        <v>160</v>
      </c>
      <c r="D292" s="82"/>
      <c r="E292" s="118" t="s">
        <v>296</v>
      </c>
      <c r="F292" s="83" t="s">
        <v>161</v>
      </c>
      <c r="G292" s="118" t="s">
        <v>99</v>
      </c>
      <c r="H292" s="119">
        <v>8</v>
      </c>
      <c r="I292" s="118"/>
      <c r="J292" s="118"/>
      <c r="K292" s="85"/>
      <c r="L292" s="109">
        <f t="shared" ref="L292" si="54">ROUND((ROUND(H292,3))*(ROUND(K292,2)),2)</f>
        <v>0</v>
      </c>
      <c r="M292" s="108"/>
      <c r="N292" s="86"/>
    </row>
    <row r="293" spans="1:17" s="102" customFormat="1" ht="14.4" x14ac:dyDescent="0.3">
      <c r="A293" s="103" t="s">
        <v>6</v>
      </c>
      <c r="B293" s="87"/>
      <c r="C293" s="88"/>
      <c r="D293" s="76"/>
      <c r="E293" s="76"/>
      <c r="F293" s="112" t="s">
        <v>85</v>
      </c>
      <c r="G293" s="88"/>
      <c r="H293" s="88"/>
      <c r="I293" s="88"/>
      <c r="J293" s="88"/>
      <c r="K293" s="90"/>
      <c r="L293" s="91"/>
      <c r="M293" s="88"/>
      <c r="N293" s="86"/>
    </row>
    <row r="294" spans="1:17" s="102" customFormat="1" ht="14.4" x14ac:dyDescent="0.3">
      <c r="A294" s="103" t="s">
        <v>8</v>
      </c>
      <c r="B294" s="87"/>
      <c r="C294" s="88"/>
      <c r="D294" s="76"/>
      <c r="E294" s="76"/>
      <c r="F294" s="113" t="s">
        <v>86</v>
      </c>
      <c r="G294" s="88"/>
      <c r="H294" s="88"/>
      <c r="I294" s="88"/>
      <c r="J294" s="88"/>
      <c r="K294" s="90"/>
      <c r="L294" s="91"/>
      <c r="M294" s="88"/>
      <c r="N294" s="86"/>
    </row>
    <row r="295" spans="1:17" s="102" customFormat="1" ht="15" thickBot="1" x14ac:dyDescent="0.35">
      <c r="A295" s="103" t="s">
        <v>9</v>
      </c>
      <c r="B295" s="87"/>
      <c r="C295" s="88"/>
      <c r="D295" s="76"/>
      <c r="E295" s="76"/>
      <c r="F295" s="114" t="s">
        <v>96</v>
      </c>
      <c r="G295" s="88"/>
      <c r="H295" s="88"/>
      <c r="I295" s="88"/>
      <c r="J295" s="88"/>
      <c r="K295" s="90"/>
      <c r="L295" s="91"/>
      <c r="M295" s="88"/>
      <c r="N295" s="86"/>
    </row>
    <row r="296" spans="1:17" s="102" customFormat="1" ht="13.8" thickBot="1" x14ac:dyDescent="0.25">
      <c r="A296" s="124" t="s">
        <v>88</v>
      </c>
      <c r="B296" s="125" t="s">
        <v>114</v>
      </c>
      <c r="C296" s="126" t="s">
        <v>115</v>
      </c>
      <c r="D296" s="127"/>
      <c r="E296" s="127"/>
      <c r="F296" s="128" t="s">
        <v>139</v>
      </c>
      <c r="G296" s="126"/>
      <c r="H296" s="126"/>
      <c r="I296" s="126"/>
      <c r="J296" s="126"/>
      <c r="K296" s="129"/>
      <c r="L296" s="130">
        <f>SUM(L176:L294)</f>
        <v>0</v>
      </c>
      <c r="M296" s="76"/>
      <c r="N296" s="76"/>
    </row>
    <row r="297" spans="1:17" s="102" customFormat="1" ht="13.8" thickBot="1" x14ac:dyDescent="0.25">
      <c r="A297" s="69" t="s">
        <v>33</v>
      </c>
      <c r="B297" s="70" t="s">
        <v>21</v>
      </c>
      <c r="C297" s="71">
        <v>3</v>
      </c>
      <c r="D297" s="72"/>
      <c r="E297" s="72"/>
      <c r="F297" s="73" t="s">
        <v>247</v>
      </c>
      <c r="G297" s="71"/>
      <c r="H297" s="71"/>
      <c r="I297" s="71"/>
      <c r="J297" s="71"/>
      <c r="K297" s="74"/>
      <c r="L297" s="75"/>
      <c r="M297" s="76"/>
      <c r="N297" s="76"/>
    </row>
    <row r="298" spans="1:17" s="116" customFormat="1" ht="18" customHeight="1" thickBot="1" x14ac:dyDescent="0.35">
      <c r="A298" s="116" t="s">
        <v>7</v>
      </c>
      <c r="B298" s="117">
        <f>MAX(B292)+1</f>
        <v>71</v>
      </c>
      <c r="C298" s="81" t="s">
        <v>248</v>
      </c>
      <c r="D298" s="118"/>
      <c r="E298" s="118" t="s">
        <v>296</v>
      </c>
      <c r="F298" s="83" t="s">
        <v>249</v>
      </c>
      <c r="G298" s="118" t="s">
        <v>128</v>
      </c>
      <c r="H298" s="119">
        <v>18240</v>
      </c>
      <c r="I298" s="118"/>
      <c r="J298" s="118"/>
      <c r="K298" s="85"/>
      <c r="L298" s="100">
        <f t="shared" ref="L298" si="55">ROUND((ROUND(H298,3))*(ROUND(K298,2)),2)</f>
        <v>0</v>
      </c>
      <c r="M298" s="106"/>
      <c r="N298" s="116" t="s">
        <v>250</v>
      </c>
      <c r="O298" s="158"/>
      <c r="P298" s="158"/>
      <c r="Q298" s="158"/>
    </row>
    <row r="299" spans="1:17" s="116" customFormat="1" ht="18" customHeight="1" x14ac:dyDescent="0.3">
      <c r="A299" s="116" t="s">
        <v>6</v>
      </c>
      <c r="B299" s="11"/>
      <c r="C299" s="5"/>
      <c r="D299" s="1"/>
      <c r="E299" s="1"/>
      <c r="F299" s="89" t="s">
        <v>172</v>
      </c>
      <c r="G299" s="5"/>
      <c r="H299" s="5"/>
      <c r="I299" s="5"/>
      <c r="J299" s="5"/>
      <c r="K299" s="120"/>
      <c r="L299" s="12"/>
      <c r="M299" s="106"/>
      <c r="O299" s="158"/>
      <c r="P299" s="158"/>
      <c r="Q299" s="158"/>
    </row>
    <row r="300" spans="1:17" s="116" customFormat="1" ht="18" customHeight="1" x14ac:dyDescent="0.3">
      <c r="A300" s="116" t="s">
        <v>8</v>
      </c>
      <c r="B300" s="11"/>
      <c r="C300" s="5"/>
      <c r="D300" s="1"/>
      <c r="E300" s="1"/>
      <c r="F300" s="92" t="s">
        <v>190</v>
      </c>
      <c r="G300" s="5"/>
      <c r="H300" s="5"/>
      <c r="I300" s="5"/>
      <c r="J300" s="5"/>
      <c r="K300" s="120"/>
      <c r="L300" s="12"/>
      <c r="M300" s="106"/>
      <c r="O300" s="158"/>
      <c r="P300" s="158"/>
      <c r="Q300" s="158"/>
    </row>
    <row r="301" spans="1:17" s="116" customFormat="1" ht="18" customHeight="1" thickBot="1" x14ac:dyDescent="0.35">
      <c r="A301" s="116" t="s">
        <v>9</v>
      </c>
      <c r="B301" s="13"/>
      <c r="C301" s="6"/>
      <c r="D301" s="9"/>
      <c r="E301" s="9"/>
      <c r="F301" s="96" t="s">
        <v>191</v>
      </c>
      <c r="G301" s="6"/>
      <c r="H301" s="6"/>
      <c r="I301" s="6"/>
      <c r="J301" s="6"/>
      <c r="K301" s="121"/>
      <c r="L301" s="14"/>
      <c r="M301" s="106"/>
      <c r="O301" s="158"/>
      <c r="P301" s="158"/>
      <c r="Q301" s="158"/>
    </row>
    <row r="302" spans="1:17" s="116" customFormat="1" ht="18" customHeight="1" thickBot="1" x14ac:dyDescent="0.35">
      <c r="A302" s="116" t="s">
        <v>7</v>
      </c>
      <c r="B302" s="117">
        <f>MAX(B298)+1</f>
        <v>72</v>
      </c>
      <c r="C302" s="81" t="s">
        <v>251</v>
      </c>
      <c r="D302" s="118"/>
      <c r="E302" s="118" t="s">
        <v>296</v>
      </c>
      <c r="F302" s="83" t="s">
        <v>252</v>
      </c>
      <c r="G302" s="118" t="s">
        <v>128</v>
      </c>
      <c r="H302" s="119">
        <v>18240</v>
      </c>
      <c r="I302" s="118"/>
      <c r="J302" s="118"/>
      <c r="K302" s="85"/>
      <c r="L302" s="100">
        <f t="shared" ref="L302" si="56">ROUND((ROUND(H302,3))*(ROUND(K302,2)),2)</f>
        <v>0</v>
      </c>
      <c r="M302" s="106"/>
      <c r="N302" s="116" t="s">
        <v>246</v>
      </c>
      <c r="O302" s="158"/>
      <c r="P302" s="158"/>
      <c r="Q302" s="158"/>
    </row>
    <row r="303" spans="1:17" s="116" customFormat="1" ht="18" customHeight="1" x14ac:dyDescent="0.3">
      <c r="A303" s="116" t="s">
        <v>6</v>
      </c>
      <c r="B303" s="11"/>
      <c r="C303" s="5"/>
      <c r="D303" s="1"/>
      <c r="E303" s="1"/>
      <c r="F303" s="89" t="s">
        <v>172</v>
      </c>
      <c r="G303" s="5"/>
      <c r="H303" s="5"/>
      <c r="I303" s="5"/>
      <c r="J303" s="5"/>
      <c r="K303" s="120"/>
      <c r="L303" s="12"/>
      <c r="M303" s="106"/>
      <c r="O303" s="158"/>
      <c r="P303" s="158"/>
      <c r="Q303" s="158"/>
    </row>
    <row r="304" spans="1:17" s="116" customFormat="1" ht="18" customHeight="1" x14ac:dyDescent="0.3">
      <c r="A304" s="116" t="s">
        <v>8</v>
      </c>
      <c r="B304" s="11"/>
      <c r="C304" s="5"/>
      <c r="D304" s="1"/>
      <c r="E304" s="1"/>
      <c r="F304" s="92" t="s">
        <v>190</v>
      </c>
      <c r="G304" s="5"/>
      <c r="H304" s="5"/>
      <c r="I304" s="5"/>
      <c r="J304" s="5"/>
      <c r="K304" s="120"/>
      <c r="L304" s="12"/>
      <c r="M304" s="106"/>
      <c r="O304" s="158"/>
      <c r="P304" s="158"/>
      <c r="Q304" s="158"/>
    </row>
    <row r="305" spans="1:17" s="116" customFormat="1" ht="18" customHeight="1" thickBot="1" x14ac:dyDescent="0.35">
      <c r="A305" s="116" t="s">
        <v>9</v>
      </c>
      <c r="B305" s="13"/>
      <c r="C305" s="6"/>
      <c r="D305" s="9"/>
      <c r="E305" s="9"/>
      <c r="F305" s="96" t="s">
        <v>191</v>
      </c>
      <c r="G305" s="6"/>
      <c r="H305" s="6"/>
      <c r="I305" s="6"/>
      <c r="J305" s="6"/>
      <c r="K305" s="121"/>
      <c r="L305" s="14"/>
      <c r="M305" s="106"/>
      <c r="O305" s="158"/>
      <c r="P305" s="158"/>
      <c r="Q305" s="158"/>
    </row>
    <row r="306" spans="1:17" s="116" customFormat="1" ht="18" customHeight="1" thickBot="1" x14ac:dyDescent="0.35">
      <c r="A306" s="116" t="s">
        <v>7</v>
      </c>
      <c r="B306" s="117">
        <f>MAX(B302)+1</f>
        <v>73</v>
      </c>
      <c r="C306" s="81" t="s">
        <v>253</v>
      </c>
      <c r="D306" s="118"/>
      <c r="E306" s="118" t="s">
        <v>296</v>
      </c>
      <c r="F306" s="83" t="s">
        <v>254</v>
      </c>
      <c r="G306" s="118" t="s">
        <v>128</v>
      </c>
      <c r="H306" s="119">
        <v>18240</v>
      </c>
      <c r="I306" s="118"/>
      <c r="J306" s="118"/>
      <c r="K306" s="85"/>
      <c r="L306" s="100">
        <f t="shared" ref="L306" si="57">ROUND((ROUND(H306,3))*(ROUND(K306,2)),2)</f>
        <v>0</v>
      </c>
      <c r="M306" s="106"/>
      <c r="N306" s="116" t="s">
        <v>255</v>
      </c>
      <c r="O306" s="158"/>
      <c r="P306" s="158"/>
      <c r="Q306" s="158"/>
    </row>
    <row r="307" spans="1:17" s="116" customFormat="1" ht="18" customHeight="1" x14ac:dyDescent="0.3">
      <c r="A307" s="116" t="s">
        <v>6</v>
      </c>
      <c r="B307" s="11"/>
      <c r="C307" s="5"/>
      <c r="D307" s="1"/>
      <c r="E307" s="1"/>
      <c r="F307" s="89" t="s">
        <v>172</v>
      </c>
      <c r="G307" s="5"/>
      <c r="H307" s="5"/>
      <c r="I307" s="5"/>
      <c r="J307" s="5"/>
      <c r="K307" s="120"/>
      <c r="L307" s="12"/>
      <c r="M307" s="106"/>
      <c r="O307" s="158"/>
      <c r="P307" s="158"/>
      <c r="Q307" s="158"/>
    </row>
    <row r="308" spans="1:17" s="116" customFormat="1" ht="18" customHeight="1" x14ac:dyDescent="0.3">
      <c r="A308" s="116" t="s">
        <v>8</v>
      </c>
      <c r="B308" s="11"/>
      <c r="C308" s="5"/>
      <c r="D308" s="1"/>
      <c r="E308" s="1"/>
      <c r="F308" s="92" t="s">
        <v>190</v>
      </c>
      <c r="G308" s="5"/>
      <c r="H308" s="5"/>
      <c r="I308" s="5"/>
      <c r="J308" s="5"/>
      <c r="K308" s="120"/>
      <c r="L308" s="12"/>
      <c r="M308" s="106"/>
      <c r="O308" s="158"/>
      <c r="P308" s="158"/>
      <c r="Q308" s="158"/>
    </row>
    <row r="309" spans="1:17" s="116" customFormat="1" ht="18" customHeight="1" thickBot="1" x14ac:dyDescent="0.35">
      <c r="A309" s="116" t="s">
        <v>9</v>
      </c>
      <c r="B309" s="13"/>
      <c r="C309" s="6"/>
      <c r="D309" s="9"/>
      <c r="E309" s="9"/>
      <c r="F309" s="96" t="s">
        <v>191</v>
      </c>
      <c r="G309" s="6"/>
      <c r="H309" s="6"/>
      <c r="I309" s="6"/>
      <c r="J309" s="6"/>
      <c r="K309" s="121"/>
      <c r="L309" s="14"/>
      <c r="M309" s="106"/>
      <c r="O309" s="158"/>
      <c r="P309" s="158"/>
      <c r="Q309" s="158"/>
    </row>
    <row r="310" spans="1:17" s="116" customFormat="1" ht="18" customHeight="1" thickBot="1" x14ac:dyDescent="0.35">
      <c r="A310" s="116" t="s">
        <v>7</v>
      </c>
      <c r="B310" s="161">
        <f>MAX(B306)+1</f>
        <v>74</v>
      </c>
      <c r="C310" s="81" t="s">
        <v>256</v>
      </c>
      <c r="D310" s="118"/>
      <c r="E310" s="118" t="s">
        <v>296</v>
      </c>
      <c r="F310" s="83" t="s">
        <v>257</v>
      </c>
      <c r="G310" s="118" t="s">
        <v>99</v>
      </c>
      <c r="H310" s="119">
        <v>54</v>
      </c>
      <c r="I310" s="118"/>
      <c r="J310" s="118"/>
      <c r="K310" s="85"/>
      <c r="L310" s="100">
        <f t="shared" ref="L310" si="58">ROUND((ROUND(H310,3))*(ROUND(K310,2)),2)</f>
        <v>0</v>
      </c>
      <c r="M310" s="106"/>
      <c r="N310" s="116" t="s">
        <v>258</v>
      </c>
      <c r="O310" s="158"/>
      <c r="P310" s="158"/>
      <c r="Q310" s="158"/>
    </row>
    <row r="311" spans="1:17" s="116" customFormat="1" ht="18" customHeight="1" x14ac:dyDescent="0.3">
      <c r="A311" s="116" t="s">
        <v>6</v>
      </c>
      <c r="B311" s="11"/>
      <c r="C311" s="5"/>
      <c r="D311" s="1"/>
      <c r="E311" s="1"/>
      <c r="F311" s="89" t="s">
        <v>172</v>
      </c>
      <c r="G311" s="5"/>
      <c r="H311" s="5"/>
      <c r="I311" s="5"/>
      <c r="J311" s="5"/>
      <c r="K311" s="120"/>
      <c r="L311" s="12"/>
      <c r="M311" s="106"/>
      <c r="O311" s="158"/>
      <c r="P311" s="158"/>
      <c r="Q311" s="158"/>
    </row>
    <row r="312" spans="1:17" s="116" customFormat="1" ht="18" customHeight="1" x14ac:dyDescent="0.3">
      <c r="A312" s="116" t="s">
        <v>8</v>
      </c>
      <c r="B312" s="11"/>
      <c r="C312" s="5"/>
      <c r="D312" s="1"/>
      <c r="E312" s="1"/>
      <c r="F312" s="92" t="s">
        <v>190</v>
      </c>
      <c r="G312" s="5"/>
      <c r="H312" s="5"/>
      <c r="I312" s="5"/>
      <c r="J312" s="5"/>
      <c r="K312" s="120"/>
      <c r="L312" s="12"/>
      <c r="M312" s="106"/>
      <c r="O312" s="158"/>
      <c r="P312" s="158"/>
      <c r="Q312" s="158"/>
    </row>
    <row r="313" spans="1:17" s="116" customFormat="1" ht="18" customHeight="1" thickBot="1" x14ac:dyDescent="0.35">
      <c r="A313" s="116" t="s">
        <v>9</v>
      </c>
      <c r="B313" s="13"/>
      <c r="C313" s="6"/>
      <c r="D313" s="9"/>
      <c r="E313" s="9"/>
      <c r="F313" s="96" t="s">
        <v>191</v>
      </c>
      <c r="G313" s="6"/>
      <c r="H313" s="6"/>
      <c r="I313" s="6"/>
      <c r="J313" s="6"/>
      <c r="K313" s="121"/>
      <c r="L313" s="14"/>
      <c r="M313" s="106"/>
      <c r="O313" s="158"/>
      <c r="P313" s="158"/>
      <c r="Q313" s="158"/>
    </row>
    <row r="314" spans="1:17" s="116" customFormat="1" ht="18" customHeight="1" thickBot="1" x14ac:dyDescent="0.35">
      <c r="A314" s="116" t="s">
        <v>7</v>
      </c>
      <c r="B314" s="161">
        <f>MAX(B310)+1</f>
        <v>75</v>
      </c>
      <c r="C314" s="122" t="s">
        <v>264</v>
      </c>
      <c r="D314" s="118"/>
      <c r="E314" s="118" t="s">
        <v>296</v>
      </c>
      <c r="F314" s="83" t="s">
        <v>265</v>
      </c>
      <c r="G314" s="118" t="s">
        <v>99</v>
      </c>
      <c r="H314" s="119">
        <v>54</v>
      </c>
      <c r="I314" s="118"/>
      <c r="J314" s="118"/>
      <c r="K314" s="85"/>
      <c r="L314" s="100">
        <f t="shared" ref="L314" si="59">ROUND((ROUND(H314,3))*(ROUND(K314,2)),2)</f>
        <v>0</v>
      </c>
      <c r="M314" s="106"/>
      <c r="N314" s="116" t="s">
        <v>266</v>
      </c>
      <c r="O314" s="158"/>
      <c r="P314" s="158"/>
      <c r="Q314" s="158"/>
    </row>
    <row r="315" spans="1:17" s="116" customFormat="1" ht="18" customHeight="1" x14ac:dyDescent="0.3">
      <c r="A315" s="116" t="s">
        <v>6</v>
      </c>
      <c r="B315" s="11"/>
      <c r="C315" s="5"/>
      <c r="D315" s="1"/>
      <c r="E315" s="1"/>
      <c r="F315" s="89" t="s">
        <v>172</v>
      </c>
      <c r="G315" s="5"/>
      <c r="H315" s="5"/>
      <c r="I315" s="5"/>
      <c r="J315" s="5"/>
      <c r="K315" s="120"/>
      <c r="L315" s="12"/>
      <c r="M315" s="106"/>
      <c r="O315" s="158"/>
      <c r="P315" s="158"/>
      <c r="Q315" s="158"/>
    </row>
    <row r="316" spans="1:17" s="116" customFormat="1" ht="18" customHeight="1" x14ac:dyDescent="0.3">
      <c r="A316" s="116" t="s">
        <v>8</v>
      </c>
      <c r="B316" s="11"/>
      <c r="C316" s="5"/>
      <c r="D316" s="1"/>
      <c r="E316" s="1"/>
      <c r="F316" s="92" t="s">
        <v>190</v>
      </c>
      <c r="G316" s="5"/>
      <c r="H316" s="5"/>
      <c r="I316" s="5"/>
      <c r="J316" s="5"/>
      <c r="K316" s="120"/>
      <c r="L316" s="12"/>
      <c r="M316" s="106"/>
      <c r="O316" s="158"/>
      <c r="P316" s="158"/>
      <c r="Q316" s="158"/>
    </row>
    <row r="317" spans="1:17" s="116" customFormat="1" ht="18" customHeight="1" thickBot="1" x14ac:dyDescent="0.35">
      <c r="A317" s="116" t="s">
        <v>9</v>
      </c>
      <c r="B317" s="13"/>
      <c r="C317" s="6"/>
      <c r="D317" s="9"/>
      <c r="E317" s="9"/>
      <c r="F317" s="96" t="s">
        <v>191</v>
      </c>
      <c r="G317" s="6"/>
      <c r="H317" s="6"/>
      <c r="I317" s="6"/>
      <c r="J317" s="6"/>
      <c r="K317" s="121"/>
      <c r="L317" s="14"/>
      <c r="M317" s="106"/>
      <c r="O317" s="158"/>
      <c r="P317" s="158"/>
      <c r="Q317" s="158"/>
    </row>
    <row r="318" spans="1:17" s="116" customFormat="1" ht="18" customHeight="1" thickBot="1" x14ac:dyDescent="0.35">
      <c r="A318" s="116" t="s">
        <v>7</v>
      </c>
      <c r="B318" s="117">
        <f>MAX(B314)+1</f>
        <v>76</v>
      </c>
      <c r="C318" s="81" t="s">
        <v>259</v>
      </c>
      <c r="D318" s="118"/>
      <c r="E318" s="118" t="s">
        <v>296</v>
      </c>
      <c r="F318" s="83" t="s">
        <v>260</v>
      </c>
      <c r="G318" s="118" t="s">
        <v>261</v>
      </c>
      <c r="H318" s="119">
        <v>12</v>
      </c>
      <c r="I318" s="118"/>
      <c r="J318" s="118"/>
      <c r="K318" s="85"/>
      <c r="L318" s="100">
        <f t="shared" ref="L318" si="60">ROUND((ROUND(H318,3))*(ROUND(K318,2)),2)</f>
        <v>0</v>
      </c>
      <c r="M318" s="106"/>
      <c r="N318" s="116" t="s">
        <v>262</v>
      </c>
      <c r="O318" s="158"/>
      <c r="P318" s="158"/>
      <c r="Q318" s="158"/>
    </row>
    <row r="319" spans="1:17" s="116" customFormat="1" ht="18" customHeight="1" x14ac:dyDescent="0.3">
      <c r="A319" s="116" t="s">
        <v>6</v>
      </c>
      <c r="B319" s="11"/>
      <c r="C319" s="5"/>
      <c r="D319" s="1"/>
      <c r="E319" s="1"/>
      <c r="F319" s="89" t="s">
        <v>172</v>
      </c>
      <c r="G319" s="5"/>
      <c r="H319" s="5"/>
      <c r="I319" s="5"/>
      <c r="J319" s="5"/>
      <c r="K319" s="120"/>
      <c r="L319" s="12"/>
      <c r="M319" s="106"/>
      <c r="O319" s="158"/>
      <c r="P319" s="158"/>
      <c r="Q319" s="158"/>
    </row>
    <row r="320" spans="1:17" s="116" customFormat="1" ht="18" customHeight="1" x14ac:dyDescent="0.3">
      <c r="A320" s="116" t="s">
        <v>8</v>
      </c>
      <c r="B320" s="11"/>
      <c r="C320" s="5"/>
      <c r="D320" s="1"/>
      <c r="E320" s="1"/>
      <c r="F320" s="92" t="s">
        <v>190</v>
      </c>
      <c r="G320" s="5"/>
      <c r="H320" s="5"/>
      <c r="I320" s="5"/>
      <c r="J320" s="5"/>
      <c r="K320" s="120"/>
      <c r="L320" s="12"/>
      <c r="M320" s="106"/>
      <c r="O320" s="158"/>
      <c r="P320" s="158"/>
      <c r="Q320" s="158"/>
    </row>
    <row r="321" spans="1:17" s="116" customFormat="1" ht="18" customHeight="1" thickBot="1" x14ac:dyDescent="0.35">
      <c r="A321" s="116" t="s">
        <v>9</v>
      </c>
      <c r="B321" s="13"/>
      <c r="C321" s="6"/>
      <c r="D321" s="9"/>
      <c r="E321" s="9"/>
      <c r="F321" s="96" t="s">
        <v>191</v>
      </c>
      <c r="G321" s="6"/>
      <c r="H321" s="6"/>
      <c r="I321" s="6"/>
      <c r="J321" s="6"/>
      <c r="K321" s="121"/>
      <c r="L321" s="14"/>
      <c r="M321" s="106"/>
      <c r="O321" s="158"/>
      <c r="P321" s="158"/>
      <c r="Q321" s="158"/>
    </row>
    <row r="322" spans="1:17" s="116" customFormat="1" ht="18" customHeight="1" thickBot="1" x14ac:dyDescent="0.35">
      <c r="A322" s="116" t="s">
        <v>7</v>
      </c>
      <c r="B322" s="161">
        <f>MAX(B318)+1</f>
        <v>77</v>
      </c>
      <c r="C322" s="81">
        <v>701005</v>
      </c>
      <c r="D322" s="118"/>
      <c r="E322" s="118" t="s">
        <v>296</v>
      </c>
      <c r="F322" s="83" t="s">
        <v>130</v>
      </c>
      <c r="G322" s="118" t="s">
        <v>99</v>
      </c>
      <c r="H322" s="119">
        <v>54</v>
      </c>
      <c r="I322" s="118"/>
      <c r="J322" s="118"/>
      <c r="K322" s="85"/>
      <c r="L322" s="100">
        <f t="shared" ref="L322" si="61">ROUND((ROUND(H322,3))*(ROUND(K322,2)),2)</f>
        <v>0</v>
      </c>
      <c r="M322" s="106"/>
      <c r="N322" s="116" t="s">
        <v>263</v>
      </c>
      <c r="O322" s="158"/>
      <c r="P322" s="158"/>
      <c r="Q322" s="158"/>
    </row>
    <row r="323" spans="1:17" s="116" customFormat="1" ht="18" customHeight="1" x14ac:dyDescent="0.3">
      <c r="A323" s="116" t="s">
        <v>6</v>
      </c>
      <c r="B323" s="11"/>
      <c r="C323" s="5"/>
      <c r="D323" s="1"/>
      <c r="E323" s="1"/>
      <c r="F323" s="89" t="s">
        <v>172</v>
      </c>
      <c r="G323" s="5"/>
      <c r="H323" s="5"/>
      <c r="I323" s="5"/>
      <c r="J323" s="5"/>
      <c r="K323" s="120"/>
      <c r="L323" s="12"/>
      <c r="M323" s="106"/>
      <c r="O323" s="158"/>
      <c r="P323" s="158"/>
      <c r="Q323" s="158"/>
    </row>
    <row r="324" spans="1:17" s="116" customFormat="1" ht="18" customHeight="1" x14ac:dyDescent="0.3">
      <c r="A324" s="116" t="s">
        <v>8</v>
      </c>
      <c r="B324" s="11"/>
      <c r="C324" s="5"/>
      <c r="D324" s="1"/>
      <c r="E324" s="1"/>
      <c r="F324" s="92" t="s">
        <v>190</v>
      </c>
      <c r="G324" s="5"/>
      <c r="H324" s="5"/>
      <c r="I324" s="5"/>
      <c r="J324" s="5"/>
      <c r="K324" s="120"/>
      <c r="L324" s="12"/>
      <c r="M324" s="106"/>
      <c r="O324" s="158"/>
      <c r="P324" s="158"/>
      <c r="Q324" s="158"/>
    </row>
    <row r="325" spans="1:17" s="116" customFormat="1" ht="18" customHeight="1" thickBot="1" x14ac:dyDescent="0.35">
      <c r="A325" s="116" t="s">
        <v>9</v>
      </c>
      <c r="B325" s="13"/>
      <c r="C325" s="6"/>
      <c r="D325" s="9"/>
      <c r="E325" s="9"/>
      <c r="F325" s="96" t="s">
        <v>191</v>
      </c>
      <c r="G325" s="6"/>
      <c r="H325" s="6"/>
      <c r="I325" s="6"/>
      <c r="J325" s="6"/>
      <c r="K325" s="121"/>
      <c r="L325" s="14"/>
      <c r="M325" s="106"/>
      <c r="O325" s="158"/>
      <c r="P325" s="158"/>
      <c r="Q325" s="158"/>
    </row>
    <row r="326" spans="1:17" s="116" customFormat="1" ht="18" customHeight="1" thickBot="1" x14ac:dyDescent="0.35">
      <c r="A326" s="116" t="s">
        <v>7</v>
      </c>
      <c r="B326" s="117">
        <f>MAX(B322)+1</f>
        <v>78</v>
      </c>
      <c r="C326" s="81" t="s">
        <v>281</v>
      </c>
      <c r="D326" s="118"/>
      <c r="E326" s="118" t="s">
        <v>296</v>
      </c>
      <c r="F326" s="83" t="s">
        <v>282</v>
      </c>
      <c r="G326" s="118" t="s">
        <v>99</v>
      </c>
      <c r="H326" s="119">
        <v>1</v>
      </c>
      <c r="I326" s="118"/>
      <c r="J326" s="118"/>
      <c r="K326" s="85"/>
      <c r="L326" s="100">
        <f t="shared" ref="L326" si="62">ROUND((ROUND(H326,3))*(ROUND(K326,2)),2)</f>
        <v>0</v>
      </c>
      <c r="M326" s="106"/>
      <c r="N326" s="116" t="s">
        <v>283</v>
      </c>
      <c r="O326" s="158"/>
      <c r="P326" s="158"/>
      <c r="Q326" s="158"/>
    </row>
    <row r="327" spans="1:17" s="116" customFormat="1" ht="18" customHeight="1" x14ac:dyDescent="0.3">
      <c r="A327" s="116" t="s">
        <v>6</v>
      </c>
      <c r="B327" s="11"/>
      <c r="C327" s="5"/>
      <c r="D327" s="1"/>
      <c r="E327" s="1"/>
      <c r="F327" s="89" t="s">
        <v>172</v>
      </c>
      <c r="G327" s="5"/>
      <c r="H327" s="5"/>
      <c r="I327" s="5"/>
      <c r="J327" s="5"/>
      <c r="K327" s="120"/>
      <c r="L327" s="12"/>
      <c r="M327" s="106"/>
      <c r="O327" s="158"/>
      <c r="P327" s="158"/>
      <c r="Q327" s="158"/>
    </row>
    <row r="328" spans="1:17" s="116" customFormat="1" ht="18" customHeight="1" x14ac:dyDescent="0.3">
      <c r="A328" s="116" t="s">
        <v>8</v>
      </c>
      <c r="B328" s="11"/>
      <c r="C328" s="5"/>
      <c r="D328" s="1"/>
      <c r="E328" s="1"/>
      <c r="F328" s="92" t="s">
        <v>190</v>
      </c>
      <c r="G328" s="5"/>
      <c r="H328" s="5"/>
      <c r="I328" s="5"/>
      <c r="J328" s="5"/>
      <c r="K328" s="120"/>
      <c r="L328" s="12"/>
      <c r="M328" s="106"/>
      <c r="O328" s="158"/>
      <c r="P328" s="158"/>
      <c r="Q328" s="158"/>
    </row>
    <row r="329" spans="1:17" s="116" customFormat="1" ht="18" customHeight="1" thickBot="1" x14ac:dyDescent="0.35">
      <c r="A329" s="116" t="s">
        <v>9</v>
      </c>
      <c r="B329" s="13"/>
      <c r="C329" s="6"/>
      <c r="D329" s="9"/>
      <c r="E329" s="9"/>
      <c r="F329" s="96" t="s">
        <v>191</v>
      </c>
      <c r="G329" s="6"/>
      <c r="H329" s="6"/>
      <c r="I329" s="6"/>
      <c r="J329" s="6"/>
      <c r="K329" s="121"/>
      <c r="L329" s="14"/>
      <c r="M329" s="106"/>
      <c r="O329" s="158"/>
      <c r="P329" s="158"/>
      <c r="Q329" s="158"/>
    </row>
    <row r="330" spans="1:17" s="116" customFormat="1" ht="18" customHeight="1" thickBot="1" x14ac:dyDescent="0.35">
      <c r="A330" s="116" t="s">
        <v>7</v>
      </c>
      <c r="B330" s="117">
        <f>MAX(B326)+1</f>
        <v>79</v>
      </c>
      <c r="C330" s="81" t="s">
        <v>284</v>
      </c>
      <c r="D330" s="118"/>
      <c r="E330" s="118" t="s">
        <v>296</v>
      </c>
      <c r="F330" s="83" t="s">
        <v>285</v>
      </c>
      <c r="G330" s="118" t="s">
        <v>99</v>
      </c>
      <c r="H330" s="119">
        <v>1</v>
      </c>
      <c r="I330" s="118"/>
      <c r="J330" s="118"/>
      <c r="K330" s="85"/>
      <c r="L330" s="100">
        <f t="shared" ref="L330" si="63">ROUND((ROUND(H330,3))*(ROUND(K330,2)),2)</f>
        <v>0</v>
      </c>
      <c r="M330" s="106"/>
      <c r="N330" s="116" t="s">
        <v>286</v>
      </c>
      <c r="O330" s="158"/>
      <c r="P330" s="158"/>
      <c r="Q330" s="158"/>
    </row>
    <row r="331" spans="1:17" s="116" customFormat="1" ht="18" customHeight="1" x14ac:dyDescent="0.3">
      <c r="A331" s="116" t="s">
        <v>6</v>
      </c>
      <c r="B331" s="11"/>
      <c r="C331" s="5"/>
      <c r="D331" s="1"/>
      <c r="E331" s="1"/>
      <c r="F331" s="89" t="s">
        <v>172</v>
      </c>
      <c r="G331" s="5"/>
      <c r="H331" s="5"/>
      <c r="I331" s="5"/>
      <c r="J331" s="5"/>
      <c r="K331" s="120"/>
      <c r="L331" s="12"/>
      <c r="M331" s="106"/>
      <c r="O331" s="158"/>
      <c r="P331" s="158"/>
      <c r="Q331" s="158"/>
    </row>
    <row r="332" spans="1:17" s="116" customFormat="1" ht="18" customHeight="1" x14ac:dyDescent="0.3">
      <c r="A332" s="116" t="s">
        <v>8</v>
      </c>
      <c r="B332" s="11"/>
      <c r="C332" s="5"/>
      <c r="D332" s="1"/>
      <c r="E332" s="1"/>
      <c r="F332" s="92" t="s">
        <v>190</v>
      </c>
      <c r="G332" s="5"/>
      <c r="H332" s="5"/>
      <c r="I332" s="5"/>
      <c r="J332" s="5"/>
      <c r="K332" s="120"/>
      <c r="L332" s="12"/>
      <c r="M332" s="106"/>
      <c r="O332" s="158"/>
      <c r="P332" s="158"/>
      <c r="Q332" s="158"/>
    </row>
    <row r="333" spans="1:17" s="116" customFormat="1" ht="18" customHeight="1" thickBot="1" x14ac:dyDescent="0.35">
      <c r="A333" s="116" t="s">
        <v>9</v>
      </c>
      <c r="B333" s="13"/>
      <c r="C333" s="6"/>
      <c r="D333" s="9"/>
      <c r="E333" s="9"/>
      <c r="F333" s="96" t="s">
        <v>191</v>
      </c>
      <c r="G333" s="6"/>
      <c r="H333" s="6"/>
      <c r="I333" s="6"/>
      <c r="J333" s="6"/>
      <c r="K333" s="121"/>
      <c r="L333" s="14"/>
      <c r="M333" s="106"/>
      <c r="O333" s="158"/>
      <c r="P333" s="158"/>
      <c r="Q333" s="158"/>
    </row>
    <row r="334" spans="1:17" s="102" customFormat="1" ht="13.8" thickBot="1" x14ac:dyDescent="0.25">
      <c r="A334" s="124" t="s">
        <v>88</v>
      </c>
      <c r="B334" s="125" t="s">
        <v>114</v>
      </c>
      <c r="C334" s="126" t="s">
        <v>115</v>
      </c>
      <c r="D334" s="127"/>
      <c r="E334" s="127"/>
      <c r="F334" s="128" t="s">
        <v>247</v>
      </c>
      <c r="G334" s="126"/>
      <c r="H334" s="126"/>
      <c r="I334" s="126"/>
      <c r="J334" s="126"/>
      <c r="K334" s="129"/>
      <c r="L334" s="130">
        <f>SUM(L298:L333)</f>
        <v>0</v>
      </c>
      <c r="M334" s="76"/>
      <c r="N334" s="76"/>
    </row>
    <row r="335" spans="1:17" s="102" customFormat="1" ht="15" thickBot="1" x14ac:dyDescent="0.35">
      <c r="A335" s="69" t="s">
        <v>33</v>
      </c>
      <c r="B335" s="70" t="s">
        <v>21</v>
      </c>
      <c r="C335" s="71">
        <v>4</v>
      </c>
      <c r="D335" s="72"/>
      <c r="E335" s="72"/>
      <c r="F335" s="73" t="s">
        <v>140</v>
      </c>
      <c r="G335" s="71"/>
      <c r="H335" s="71"/>
      <c r="I335" s="71"/>
      <c r="J335" s="71"/>
      <c r="K335" s="74"/>
      <c r="L335" s="75"/>
      <c r="M335" s="139"/>
    </row>
    <row r="336" spans="1:17" s="102" customFormat="1" ht="15" thickBot="1" x14ac:dyDescent="0.35">
      <c r="A336" s="76" t="s">
        <v>7</v>
      </c>
      <c r="B336" s="159">
        <f>MAX(B330)+1</f>
        <v>80</v>
      </c>
      <c r="C336" s="110" t="s">
        <v>144</v>
      </c>
      <c r="D336" s="132"/>
      <c r="E336" s="82" t="s">
        <v>104</v>
      </c>
      <c r="F336" s="111" t="s">
        <v>131</v>
      </c>
      <c r="G336" s="82" t="s">
        <v>132</v>
      </c>
      <c r="H336" s="84">
        <v>5.4009999999999998</v>
      </c>
      <c r="I336" s="133"/>
      <c r="J336" s="134" t="str">
        <f>IF(I336=0,"",I336*H336)</f>
        <v/>
      </c>
      <c r="K336" s="115"/>
      <c r="L336" s="109">
        <f>ROUND((ROUND(H336,3))*(ROUND(K336,2)),2)</f>
        <v>0</v>
      </c>
      <c r="M336" s="139"/>
    </row>
    <row r="337" spans="1:16" s="102" customFormat="1" ht="14.4" x14ac:dyDescent="0.3">
      <c r="A337" s="103" t="s">
        <v>6</v>
      </c>
      <c r="B337" s="87"/>
      <c r="C337" s="88"/>
      <c r="D337" s="76"/>
      <c r="E337" s="76"/>
      <c r="F337" s="112" t="s">
        <v>204</v>
      </c>
      <c r="G337" s="88"/>
      <c r="H337" s="88"/>
      <c r="I337" s="88"/>
      <c r="J337" s="88"/>
      <c r="K337" s="90"/>
      <c r="L337" s="91"/>
      <c r="M337" s="76"/>
    </row>
    <row r="338" spans="1:16" s="102" customFormat="1" ht="14.4" x14ac:dyDescent="0.3">
      <c r="A338" s="103" t="s">
        <v>8</v>
      </c>
      <c r="B338" s="87"/>
      <c r="C338" s="88"/>
      <c r="D338" s="76"/>
      <c r="E338" s="76"/>
      <c r="F338" s="113" t="s">
        <v>86</v>
      </c>
      <c r="G338" s="88"/>
      <c r="H338" s="88"/>
      <c r="I338" s="88"/>
      <c r="J338" s="88"/>
      <c r="K338" s="90"/>
      <c r="L338" s="91"/>
      <c r="M338" s="76"/>
    </row>
    <row r="339" spans="1:16" s="102" customFormat="1" ht="41.4" thickBot="1" x14ac:dyDescent="0.35">
      <c r="A339" s="103" t="s">
        <v>9</v>
      </c>
      <c r="B339" s="93"/>
      <c r="C339" s="135"/>
      <c r="D339" s="136"/>
      <c r="E339" s="136"/>
      <c r="F339" s="114" t="s">
        <v>133</v>
      </c>
      <c r="G339" s="135"/>
      <c r="H339" s="135"/>
      <c r="I339" s="135"/>
      <c r="J339" s="135"/>
      <c r="K339" s="137"/>
      <c r="L339" s="98"/>
      <c r="M339" s="76"/>
    </row>
    <row r="340" spans="1:16" s="102" customFormat="1" ht="15" thickBot="1" x14ac:dyDescent="0.35">
      <c r="A340" s="76" t="s">
        <v>7</v>
      </c>
      <c r="B340" s="159">
        <f>MAX(B336)+1</f>
        <v>81</v>
      </c>
      <c r="C340" s="110">
        <v>709210</v>
      </c>
      <c r="D340" s="132"/>
      <c r="E340" s="118" t="s">
        <v>296</v>
      </c>
      <c r="F340" s="83" t="s">
        <v>134</v>
      </c>
      <c r="G340" s="118" t="s">
        <v>99</v>
      </c>
      <c r="H340" s="119">
        <v>6</v>
      </c>
      <c r="I340" s="118"/>
      <c r="J340" s="118"/>
      <c r="K340" s="85"/>
      <c r="L340" s="109">
        <f t="shared" ref="L340" si="64">ROUND((ROUND(H340,3))*(ROUND(K340,2)),2)</f>
        <v>0</v>
      </c>
      <c r="M340" s="139"/>
    </row>
    <row r="341" spans="1:16" s="102" customFormat="1" ht="14.4" x14ac:dyDescent="0.3">
      <c r="A341" s="103" t="s">
        <v>6</v>
      </c>
      <c r="B341" s="87"/>
      <c r="C341" s="88"/>
      <c r="D341" s="76"/>
      <c r="E341" s="76"/>
      <c r="F341" s="89" t="s">
        <v>172</v>
      </c>
      <c r="G341" s="88"/>
      <c r="H341" s="88"/>
      <c r="I341" s="88"/>
      <c r="J341" s="88"/>
      <c r="K341" s="90"/>
      <c r="L341" s="91"/>
      <c r="M341" s="88"/>
      <c r="N341" s="86"/>
    </row>
    <row r="342" spans="1:16" s="102" customFormat="1" ht="14.4" x14ac:dyDescent="0.3">
      <c r="A342" s="103" t="s">
        <v>8</v>
      </c>
      <c r="B342" s="87"/>
      <c r="C342" s="88"/>
      <c r="D342" s="76"/>
      <c r="E342" s="76"/>
      <c r="F342" s="92" t="s">
        <v>173</v>
      </c>
      <c r="G342" s="88"/>
      <c r="H342" s="88"/>
      <c r="I342" s="88"/>
      <c r="J342" s="88"/>
      <c r="K342" s="90"/>
      <c r="L342" s="91"/>
      <c r="M342" s="88"/>
      <c r="N342" s="86"/>
    </row>
    <row r="343" spans="1:16" s="102" customFormat="1" ht="15" thickBot="1" x14ac:dyDescent="0.35">
      <c r="A343" s="103" t="s">
        <v>9</v>
      </c>
      <c r="B343" s="104"/>
      <c r="C343" s="94"/>
      <c r="D343" s="95"/>
      <c r="E343" s="95"/>
      <c r="F343" s="96" t="s">
        <v>96</v>
      </c>
      <c r="G343" s="94"/>
      <c r="H343" s="94"/>
      <c r="I343" s="94"/>
      <c r="J343" s="94"/>
      <c r="K343" s="97"/>
      <c r="L343" s="105"/>
      <c r="M343" s="88"/>
      <c r="N343" s="86"/>
    </row>
    <row r="344" spans="1:16" s="102" customFormat="1" ht="15" thickBot="1" x14ac:dyDescent="0.35">
      <c r="A344" s="76" t="s">
        <v>7</v>
      </c>
      <c r="B344" s="159">
        <f>MAX(B335:B340)+1</f>
        <v>82</v>
      </c>
      <c r="C344" s="110" t="s">
        <v>145</v>
      </c>
      <c r="D344" s="82"/>
      <c r="E344" s="82" t="s">
        <v>104</v>
      </c>
      <c r="F344" s="111" t="s">
        <v>135</v>
      </c>
      <c r="G344" s="82" t="s">
        <v>121</v>
      </c>
      <c r="H344" s="84">
        <v>1</v>
      </c>
      <c r="I344" s="82"/>
      <c r="J344" s="82"/>
      <c r="K344" s="115"/>
      <c r="L344" s="109">
        <f>ROUND((ROUND(H344,3))*(ROUND(K344,2)),2)</f>
        <v>0</v>
      </c>
      <c r="M344" s="103"/>
      <c r="N344" s="131"/>
    </row>
    <row r="345" spans="1:16" s="102" customFormat="1" ht="14.4" x14ac:dyDescent="0.3">
      <c r="A345" s="103" t="s">
        <v>6</v>
      </c>
      <c r="B345" s="87"/>
      <c r="C345" s="88"/>
      <c r="D345" s="76"/>
      <c r="E345" s="76"/>
      <c r="F345" s="112" t="s">
        <v>85</v>
      </c>
      <c r="G345" s="88"/>
      <c r="H345" s="88"/>
      <c r="I345" s="88"/>
      <c r="J345" s="88"/>
      <c r="K345" s="90"/>
      <c r="L345" s="91"/>
      <c r="M345" s="103"/>
      <c r="N345" s="131"/>
    </row>
    <row r="346" spans="1:16" s="102" customFormat="1" ht="14.4" x14ac:dyDescent="0.3">
      <c r="A346" s="103" t="s">
        <v>8</v>
      </c>
      <c r="B346" s="87"/>
      <c r="C346" s="88"/>
      <c r="D346" s="76"/>
      <c r="E346" s="76"/>
      <c r="F346" s="113" t="s">
        <v>86</v>
      </c>
      <c r="G346" s="88"/>
      <c r="H346" s="88"/>
      <c r="I346" s="88"/>
      <c r="J346" s="88"/>
      <c r="K346" s="90"/>
      <c r="L346" s="91"/>
      <c r="M346" s="103"/>
      <c r="N346" s="131"/>
    </row>
    <row r="347" spans="1:16" s="102" customFormat="1" ht="15" thickBot="1" x14ac:dyDescent="0.35">
      <c r="A347" s="103" t="s">
        <v>9</v>
      </c>
      <c r="B347" s="104"/>
      <c r="C347" s="94"/>
      <c r="D347" s="95"/>
      <c r="E347" s="95"/>
      <c r="F347" s="114" t="s">
        <v>136</v>
      </c>
      <c r="G347" s="94"/>
      <c r="H347" s="94"/>
      <c r="I347" s="94"/>
      <c r="J347" s="94"/>
      <c r="K347" s="97"/>
      <c r="L347" s="105"/>
      <c r="M347" s="103"/>
      <c r="N347" s="131"/>
    </row>
    <row r="348" spans="1:16" s="103" customFormat="1" ht="15" thickBot="1" x14ac:dyDescent="0.35">
      <c r="A348" s="103" t="s">
        <v>7</v>
      </c>
      <c r="B348" s="159">
        <f>MAX(B344)+1</f>
        <v>83</v>
      </c>
      <c r="C348" s="81">
        <v>13183</v>
      </c>
      <c r="D348" s="82"/>
      <c r="E348" s="118" t="s">
        <v>296</v>
      </c>
      <c r="F348" s="83" t="s">
        <v>196</v>
      </c>
      <c r="G348" s="118" t="s">
        <v>120</v>
      </c>
      <c r="H348" s="119">
        <v>50</v>
      </c>
      <c r="I348" s="118"/>
      <c r="J348" s="118"/>
      <c r="K348" s="85"/>
      <c r="L348" s="100">
        <f t="shared" ref="L348" si="65">ROUND((ROUND(H348,3))*(ROUND(K348,2)),2)</f>
        <v>0</v>
      </c>
      <c r="M348" s="108"/>
      <c r="N348" s="86"/>
    </row>
    <row r="349" spans="1:16" s="103" customFormat="1" ht="14.4" x14ac:dyDescent="0.3">
      <c r="A349" s="103" t="s">
        <v>6</v>
      </c>
      <c r="B349" s="87"/>
      <c r="C349" s="88"/>
      <c r="D349" s="76"/>
      <c r="E349" s="76"/>
      <c r="F349" s="89" t="s">
        <v>202</v>
      </c>
      <c r="G349" s="88"/>
      <c r="H349" s="88"/>
      <c r="I349" s="88"/>
      <c r="J349" s="88"/>
      <c r="K349" s="90"/>
      <c r="L349" s="91"/>
      <c r="M349" s="88"/>
      <c r="N349" s="86"/>
    </row>
    <row r="350" spans="1:16" s="103" customFormat="1" ht="14.4" x14ac:dyDescent="0.3">
      <c r="A350" s="103" t="s">
        <v>8</v>
      </c>
      <c r="B350" s="87"/>
      <c r="C350" s="88"/>
      <c r="D350" s="76"/>
      <c r="E350" s="76"/>
      <c r="F350" s="92" t="s">
        <v>289</v>
      </c>
      <c r="G350" s="88"/>
      <c r="H350" s="88"/>
      <c r="I350" s="88"/>
      <c r="J350" s="88"/>
      <c r="K350" s="90"/>
      <c r="L350" s="91"/>
      <c r="M350" s="88"/>
      <c r="N350" s="86"/>
      <c r="P350" s="138"/>
    </row>
    <row r="351" spans="1:16" s="102" customFormat="1" ht="15" thickBot="1" x14ac:dyDescent="0.35">
      <c r="A351" s="103" t="s">
        <v>9</v>
      </c>
      <c r="B351" s="104"/>
      <c r="C351" s="94"/>
      <c r="D351" s="95"/>
      <c r="E351" s="95"/>
      <c r="F351" s="114" t="s">
        <v>191</v>
      </c>
      <c r="G351" s="94"/>
      <c r="H351" s="94"/>
      <c r="I351" s="94"/>
      <c r="J351" s="94"/>
      <c r="K351" s="97"/>
      <c r="L351" s="105"/>
      <c r="M351" s="103"/>
      <c r="N351" s="131"/>
    </row>
    <row r="352" spans="1:16" s="102" customFormat="1" ht="14.4" thickBot="1" x14ac:dyDescent="0.25">
      <c r="A352" s="76" t="s">
        <v>7</v>
      </c>
      <c r="B352" s="159">
        <f>MAX(B335:B351)+1</f>
        <v>84</v>
      </c>
      <c r="C352" s="81">
        <v>13283</v>
      </c>
      <c r="D352" s="82"/>
      <c r="E352" s="82" t="s">
        <v>296</v>
      </c>
      <c r="F352" s="111" t="s">
        <v>197</v>
      </c>
      <c r="G352" s="82" t="s">
        <v>120</v>
      </c>
      <c r="H352" s="84">
        <v>1701.3150000000001</v>
      </c>
      <c r="I352" s="82"/>
      <c r="J352" s="82"/>
      <c r="K352" s="85"/>
      <c r="L352" s="109">
        <f t="shared" ref="L352" si="66">ROUND((ROUND(H352,3))*(ROUND(K352,2)),2)</f>
        <v>0</v>
      </c>
      <c r="M352" s="108"/>
      <c r="N352" s="86"/>
    </row>
    <row r="353" spans="1:14" s="102" customFormat="1" ht="14.4" x14ac:dyDescent="0.3">
      <c r="A353" s="103" t="s">
        <v>6</v>
      </c>
      <c r="B353" s="87"/>
      <c r="C353" s="88"/>
      <c r="D353" s="76"/>
      <c r="E353" s="76"/>
      <c r="F353" s="112" t="s">
        <v>85</v>
      </c>
      <c r="G353" s="88"/>
      <c r="H353" s="88"/>
      <c r="I353" s="88"/>
      <c r="J353" s="88"/>
      <c r="K353" s="90"/>
      <c r="L353" s="91"/>
      <c r="M353" s="88"/>
      <c r="N353" s="86"/>
    </row>
    <row r="354" spans="1:14" s="102" customFormat="1" ht="14.4" x14ac:dyDescent="0.3">
      <c r="A354" s="103" t="s">
        <v>8</v>
      </c>
      <c r="B354" s="87"/>
      <c r="C354" s="88"/>
      <c r="D354" s="76"/>
      <c r="E354" s="76"/>
      <c r="F354" s="113" t="s">
        <v>287</v>
      </c>
      <c r="G354" s="88"/>
      <c r="H354" s="88"/>
      <c r="I354" s="88"/>
      <c r="J354" s="88"/>
      <c r="K354" s="90"/>
      <c r="L354" s="91"/>
      <c r="M354" s="88"/>
      <c r="N354" s="86"/>
    </row>
    <row r="355" spans="1:14" s="102" customFormat="1" ht="15" thickBot="1" x14ac:dyDescent="0.35">
      <c r="A355" s="103" t="s">
        <v>9</v>
      </c>
      <c r="B355" s="104"/>
      <c r="C355" s="94"/>
      <c r="D355" s="95"/>
      <c r="E355" s="95"/>
      <c r="F355" s="114" t="s">
        <v>191</v>
      </c>
      <c r="G355" s="94"/>
      <c r="H355" s="94"/>
      <c r="I355" s="94"/>
      <c r="J355" s="94"/>
      <c r="K355" s="97"/>
      <c r="L355" s="105"/>
      <c r="M355" s="103"/>
      <c r="N355" s="131"/>
    </row>
    <row r="356" spans="1:14" s="102" customFormat="1" ht="14.4" thickBot="1" x14ac:dyDescent="0.25">
      <c r="A356" s="76" t="s">
        <v>7</v>
      </c>
      <c r="B356" s="159">
        <f>MAX(B340:B352)+1</f>
        <v>85</v>
      </c>
      <c r="C356" s="81">
        <v>17411</v>
      </c>
      <c r="D356" s="82"/>
      <c r="E356" s="82" t="s">
        <v>296</v>
      </c>
      <c r="F356" s="83" t="s">
        <v>118</v>
      </c>
      <c r="G356" s="82" t="s">
        <v>120</v>
      </c>
      <c r="H356" s="84">
        <f>H348+H352</f>
        <v>1751.3150000000001</v>
      </c>
      <c r="I356" s="82"/>
      <c r="J356" s="82"/>
      <c r="K356" s="85"/>
      <c r="L356" s="100">
        <f t="shared" ref="L356" si="67">ROUND((ROUND(H356,3))*(ROUND(K356,2)),2)</f>
        <v>0</v>
      </c>
      <c r="M356" s="101"/>
      <c r="N356" s="86"/>
    </row>
    <row r="357" spans="1:14" s="102" customFormat="1" ht="14.4" x14ac:dyDescent="0.3">
      <c r="A357" s="103" t="s">
        <v>6</v>
      </c>
      <c r="B357" s="87"/>
      <c r="C357" s="88"/>
      <c r="D357" s="76"/>
      <c r="E357" s="76"/>
      <c r="F357" s="89" t="s">
        <v>85</v>
      </c>
      <c r="G357" s="88"/>
      <c r="H357" s="88"/>
      <c r="I357" s="88"/>
      <c r="J357" s="88"/>
      <c r="K357" s="90"/>
      <c r="L357" s="91"/>
      <c r="M357" s="88"/>
      <c r="N357" s="86"/>
    </row>
    <row r="358" spans="1:14" s="102" customFormat="1" ht="14.4" x14ac:dyDescent="0.3">
      <c r="A358" s="103" t="s">
        <v>8</v>
      </c>
      <c r="B358" s="87"/>
      <c r="C358" s="88"/>
      <c r="D358" s="76"/>
      <c r="E358" s="76"/>
      <c r="F358" s="92" t="s">
        <v>86</v>
      </c>
      <c r="G358" s="88"/>
      <c r="H358" s="88"/>
      <c r="I358" s="88"/>
      <c r="J358" s="88"/>
      <c r="K358" s="90"/>
      <c r="L358" s="91"/>
      <c r="M358" s="88"/>
      <c r="N358" s="86"/>
    </row>
    <row r="359" spans="1:14" s="102" customFormat="1" ht="15" thickBot="1" x14ac:dyDescent="0.35">
      <c r="A359" s="103" t="s">
        <v>9</v>
      </c>
      <c r="B359" s="104"/>
      <c r="C359" s="94"/>
      <c r="D359" s="95"/>
      <c r="E359" s="95"/>
      <c r="F359" s="96" t="s">
        <v>96</v>
      </c>
      <c r="G359" s="94"/>
      <c r="H359" s="94"/>
      <c r="I359" s="94"/>
      <c r="J359" s="94"/>
      <c r="K359" s="97"/>
      <c r="L359" s="105"/>
      <c r="M359" s="88"/>
      <c r="N359" s="86"/>
    </row>
    <row r="360" spans="1:14" s="102" customFormat="1" ht="14.4" thickBot="1" x14ac:dyDescent="0.25">
      <c r="A360" s="76" t="s">
        <v>7</v>
      </c>
      <c r="B360" s="159">
        <f>MAX(B344:B356)+1</f>
        <v>86</v>
      </c>
      <c r="C360" s="81">
        <v>702312</v>
      </c>
      <c r="D360" s="82"/>
      <c r="E360" s="82" t="s">
        <v>296</v>
      </c>
      <c r="F360" s="83" t="s">
        <v>119</v>
      </c>
      <c r="G360" s="82" t="s">
        <v>128</v>
      </c>
      <c r="H360" s="84">
        <v>5401</v>
      </c>
      <c r="I360" s="82"/>
      <c r="J360" s="82"/>
      <c r="K360" s="85"/>
      <c r="L360" s="100">
        <f t="shared" ref="L360" si="68">ROUND((ROUND(H360,3))*(ROUND(K360,2)),2)</f>
        <v>0</v>
      </c>
      <c r="M360" s="101"/>
      <c r="N360" s="86"/>
    </row>
    <row r="361" spans="1:14" s="102" customFormat="1" ht="14.4" x14ac:dyDescent="0.3">
      <c r="A361" s="103" t="s">
        <v>6</v>
      </c>
      <c r="B361" s="87"/>
      <c r="C361" s="88"/>
      <c r="D361" s="76"/>
      <c r="E361" s="76"/>
      <c r="F361" s="89" t="s">
        <v>85</v>
      </c>
      <c r="G361" s="88"/>
      <c r="H361" s="88"/>
      <c r="I361" s="88"/>
      <c r="J361" s="88"/>
      <c r="K361" s="90"/>
      <c r="L361" s="91"/>
      <c r="M361" s="88"/>
      <c r="N361" s="86"/>
    </row>
    <row r="362" spans="1:14" s="102" customFormat="1" ht="14.4" x14ac:dyDescent="0.3">
      <c r="A362" s="103" t="s">
        <v>8</v>
      </c>
      <c r="B362" s="87"/>
      <c r="C362" s="88"/>
      <c r="D362" s="76"/>
      <c r="E362" s="76"/>
      <c r="F362" s="92" t="s">
        <v>86</v>
      </c>
      <c r="G362" s="88"/>
      <c r="H362" s="88"/>
      <c r="I362" s="88"/>
      <c r="J362" s="88"/>
      <c r="K362" s="90"/>
      <c r="L362" s="91"/>
      <c r="M362" s="88"/>
      <c r="N362" s="86"/>
    </row>
    <row r="363" spans="1:14" s="102" customFormat="1" ht="15" thickBot="1" x14ac:dyDescent="0.35">
      <c r="A363" s="103" t="s">
        <v>9</v>
      </c>
      <c r="B363" s="104"/>
      <c r="C363" s="94"/>
      <c r="D363" s="95"/>
      <c r="E363" s="95"/>
      <c r="F363" s="96" t="s">
        <v>96</v>
      </c>
      <c r="G363" s="94"/>
      <c r="H363" s="94"/>
      <c r="I363" s="94"/>
      <c r="J363" s="94"/>
      <c r="K363" s="97"/>
      <c r="L363" s="105"/>
      <c r="M363" s="88"/>
      <c r="N363" s="86"/>
    </row>
    <row r="364" spans="1:14" s="102" customFormat="1" ht="14.4" thickBot="1" x14ac:dyDescent="0.25">
      <c r="A364" s="76" t="s">
        <v>7</v>
      </c>
      <c r="B364" s="167">
        <f>MAX(B352:B360)+1</f>
        <v>87</v>
      </c>
      <c r="C364" s="81">
        <v>14173</v>
      </c>
      <c r="D364" s="82"/>
      <c r="E364" s="82" t="s">
        <v>296</v>
      </c>
      <c r="F364" s="83" t="s">
        <v>137</v>
      </c>
      <c r="G364" s="82" t="s">
        <v>128</v>
      </c>
      <c r="H364" s="84">
        <v>186</v>
      </c>
      <c r="I364" s="82"/>
      <c r="J364" s="82"/>
      <c r="K364" s="85"/>
      <c r="L364" s="100">
        <f t="shared" ref="L364" si="69">ROUND((ROUND(H364,3))*(ROUND(K364,2)),2)</f>
        <v>0</v>
      </c>
      <c r="M364" s="101"/>
      <c r="N364" s="86"/>
    </row>
    <row r="365" spans="1:14" s="102" customFormat="1" ht="14.4" x14ac:dyDescent="0.3">
      <c r="A365" s="103" t="s">
        <v>6</v>
      </c>
      <c r="B365" s="87"/>
      <c r="C365" s="88"/>
      <c r="D365" s="76"/>
      <c r="E365" s="76"/>
      <c r="F365" s="89" t="s">
        <v>85</v>
      </c>
      <c r="G365" s="88"/>
      <c r="H365" s="88"/>
      <c r="I365" s="88"/>
      <c r="J365" s="88"/>
      <c r="K365" s="90"/>
      <c r="L365" s="91"/>
      <c r="M365" s="88"/>
      <c r="N365" s="86"/>
    </row>
    <row r="366" spans="1:14" s="102" customFormat="1" ht="14.4" x14ac:dyDescent="0.3">
      <c r="A366" s="103" t="s">
        <v>8</v>
      </c>
      <c r="B366" s="87"/>
      <c r="C366" s="88"/>
      <c r="D366" s="76"/>
      <c r="E366" s="76"/>
      <c r="F366" s="92" t="s">
        <v>86</v>
      </c>
      <c r="G366" s="88"/>
      <c r="H366" s="88"/>
      <c r="I366" s="88"/>
      <c r="J366" s="88"/>
      <c r="K366" s="90"/>
      <c r="L366" s="91"/>
      <c r="M366" s="88"/>
      <c r="N366" s="86"/>
    </row>
    <row r="367" spans="1:14" s="102" customFormat="1" ht="15" thickBot="1" x14ac:dyDescent="0.35">
      <c r="A367" s="103" t="s">
        <v>9</v>
      </c>
      <c r="B367" s="104"/>
      <c r="C367" s="94"/>
      <c r="D367" s="95"/>
      <c r="E367" s="95"/>
      <c r="F367" s="96" t="s">
        <v>96</v>
      </c>
      <c r="G367" s="94"/>
      <c r="H367" s="94"/>
      <c r="I367" s="94"/>
      <c r="J367" s="94"/>
      <c r="K367" s="97"/>
      <c r="L367" s="105"/>
      <c r="M367" s="88"/>
      <c r="N367" s="86"/>
    </row>
    <row r="368" spans="1:14" s="102" customFormat="1" ht="14.4" thickBot="1" x14ac:dyDescent="0.25">
      <c r="A368" s="76" t="s">
        <v>7</v>
      </c>
      <c r="B368" s="99">
        <f>MAX(B364:B367)+1</f>
        <v>88</v>
      </c>
      <c r="C368" s="81">
        <v>18210</v>
      </c>
      <c r="D368" s="82"/>
      <c r="E368" s="82" t="s">
        <v>296</v>
      </c>
      <c r="F368" s="83" t="s">
        <v>138</v>
      </c>
      <c r="G368" s="82" t="s">
        <v>120</v>
      </c>
      <c r="H368" s="84">
        <v>810.15</v>
      </c>
      <c r="I368" s="82"/>
      <c r="J368" s="82"/>
      <c r="K368" s="85"/>
      <c r="L368" s="100">
        <f t="shared" ref="L368" si="70">ROUND((ROUND(H368,3))*(ROUND(K368,2)),2)</f>
        <v>0</v>
      </c>
      <c r="M368" s="88"/>
      <c r="N368" s="86"/>
    </row>
    <row r="369" spans="1:14" s="102" customFormat="1" ht="14.4" x14ac:dyDescent="0.3">
      <c r="A369" s="103" t="s">
        <v>6</v>
      </c>
      <c r="B369" s="87"/>
      <c r="C369" s="88"/>
      <c r="D369" s="76"/>
      <c r="E369" s="76"/>
      <c r="F369" s="89" t="s">
        <v>85</v>
      </c>
      <c r="G369" s="88"/>
      <c r="H369" s="88"/>
      <c r="I369" s="88"/>
      <c r="J369" s="88"/>
      <c r="K369" s="90"/>
      <c r="L369" s="91"/>
      <c r="M369" s="88"/>
      <c r="N369" s="86"/>
    </row>
    <row r="370" spans="1:14" s="102" customFormat="1" ht="14.4" x14ac:dyDescent="0.3">
      <c r="A370" s="103" t="s">
        <v>8</v>
      </c>
      <c r="B370" s="87"/>
      <c r="C370" s="88"/>
      <c r="D370" s="76"/>
      <c r="E370" s="76"/>
      <c r="F370" s="92" t="s">
        <v>288</v>
      </c>
      <c r="G370" s="88"/>
      <c r="H370" s="88"/>
      <c r="I370" s="88"/>
      <c r="J370" s="88"/>
      <c r="K370" s="90"/>
      <c r="L370" s="91"/>
      <c r="M370" s="88"/>
      <c r="N370" s="86"/>
    </row>
    <row r="371" spans="1:14" s="102" customFormat="1" ht="15" thickBot="1" x14ac:dyDescent="0.35">
      <c r="A371" s="103" t="s">
        <v>9</v>
      </c>
      <c r="B371" s="104"/>
      <c r="C371" s="94"/>
      <c r="D371" s="95"/>
      <c r="E371" s="95"/>
      <c r="F371" s="96" t="s">
        <v>96</v>
      </c>
      <c r="G371" s="94"/>
      <c r="H371" s="94"/>
      <c r="I371" s="94"/>
      <c r="J371" s="94"/>
      <c r="K371" s="97"/>
      <c r="L371" s="105"/>
      <c r="M371" s="101"/>
      <c r="N371" s="86"/>
    </row>
    <row r="372" spans="1:14" s="102" customFormat="1" ht="14.4" thickBot="1" x14ac:dyDescent="0.25">
      <c r="A372" s="76" t="s">
        <v>7</v>
      </c>
      <c r="B372" s="159">
        <f>MAX(B368)+1</f>
        <v>89</v>
      </c>
      <c r="C372" s="81">
        <v>465922</v>
      </c>
      <c r="D372" s="82"/>
      <c r="E372" s="82" t="s">
        <v>296</v>
      </c>
      <c r="F372" s="83" t="s">
        <v>156</v>
      </c>
      <c r="G372" s="82" t="s">
        <v>187</v>
      </c>
      <c r="H372" s="84">
        <v>25.2</v>
      </c>
      <c r="I372" s="82"/>
      <c r="J372" s="82"/>
      <c r="K372" s="85"/>
      <c r="L372" s="100">
        <f t="shared" ref="L372" si="71">ROUND((ROUND(H372,3))*(ROUND(K372,2)),2)</f>
        <v>0</v>
      </c>
      <c r="M372" s="88"/>
      <c r="N372" s="86"/>
    </row>
    <row r="373" spans="1:14" s="102" customFormat="1" ht="14.4" x14ac:dyDescent="0.3">
      <c r="A373" s="103" t="s">
        <v>6</v>
      </c>
      <c r="B373" s="87"/>
      <c r="C373" s="88"/>
      <c r="D373" s="76"/>
      <c r="E373" s="76"/>
      <c r="F373" s="89" t="s">
        <v>206</v>
      </c>
      <c r="G373" s="88"/>
      <c r="H373" s="88"/>
      <c r="I373" s="88"/>
      <c r="J373" s="88"/>
      <c r="K373" s="90"/>
      <c r="L373" s="91"/>
      <c r="M373" s="88"/>
      <c r="N373" s="86"/>
    </row>
    <row r="374" spans="1:14" s="102" customFormat="1" ht="14.4" x14ac:dyDescent="0.3">
      <c r="A374" s="103" t="s">
        <v>8</v>
      </c>
      <c r="B374" s="87"/>
      <c r="C374" s="88"/>
      <c r="D374" s="76"/>
      <c r="E374" s="76"/>
      <c r="F374" s="92" t="s">
        <v>205</v>
      </c>
      <c r="G374" s="88"/>
      <c r="H374" s="88"/>
      <c r="I374" s="88"/>
      <c r="J374" s="88"/>
      <c r="K374" s="90"/>
      <c r="L374" s="91"/>
      <c r="M374" s="88"/>
      <c r="N374" s="86"/>
    </row>
    <row r="375" spans="1:14" s="102" customFormat="1" ht="15" thickBot="1" x14ac:dyDescent="0.35">
      <c r="A375" s="103" t="s">
        <v>9</v>
      </c>
      <c r="B375" s="104"/>
      <c r="C375" s="94"/>
      <c r="D375" s="95"/>
      <c r="E375" s="95"/>
      <c r="F375" s="96" t="s">
        <v>96</v>
      </c>
      <c r="G375" s="94"/>
      <c r="H375" s="94"/>
      <c r="I375" s="94"/>
      <c r="J375" s="94"/>
      <c r="K375" s="97"/>
      <c r="L375" s="105"/>
      <c r="M375" s="88"/>
      <c r="N375" s="86"/>
    </row>
    <row r="376" spans="1:14" s="102" customFormat="1" ht="13.5" customHeight="1" thickBot="1" x14ac:dyDescent="0.25">
      <c r="A376" s="1" t="s">
        <v>7</v>
      </c>
      <c r="B376" s="168">
        <f>MAX(B372)+1</f>
        <v>90</v>
      </c>
      <c r="C376" s="81" t="s">
        <v>342</v>
      </c>
      <c r="D376" s="118"/>
      <c r="E376" s="118" t="s">
        <v>296</v>
      </c>
      <c r="F376" s="83" t="s">
        <v>343</v>
      </c>
      <c r="G376" s="118" t="s">
        <v>318</v>
      </c>
      <c r="H376" s="119">
        <v>500</v>
      </c>
      <c r="I376" s="118"/>
      <c r="J376" s="118"/>
      <c r="K376" s="85"/>
      <c r="L376" s="100">
        <f t="shared" ref="L376" si="72">ROUND((ROUND(H376,3))*(ROUND(K376,2)),2)</f>
        <v>0</v>
      </c>
      <c r="M376" s="88"/>
      <c r="N376" s="86"/>
    </row>
    <row r="377" spans="1:14" s="102" customFormat="1" ht="12.75" customHeight="1" x14ac:dyDescent="0.2">
      <c r="A377" s="1" t="s">
        <v>6</v>
      </c>
      <c r="B377" s="11"/>
      <c r="C377" s="5"/>
      <c r="D377" s="1"/>
      <c r="E377" s="1"/>
      <c r="F377" s="89" t="s">
        <v>172</v>
      </c>
      <c r="G377" s="5"/>
      <c r="H377" s="5"/>
      <c r="I377" s="5"/>
      <c r="J377" s="5"/>
      <c r="K377" s="120"/>
      <c r="L377" s="12"/>
      <c r="M377" s="88"/>
      <c r="N377" s="86"/>
    </row>
    <row r="378" spans="1:14" s="102" customFormat="1" ht="12.75" customHeight="1" x14ac:dyDescent="0.2">
      <c r="A378" s="1" t="s">
        <v>8</v>
      </c>
      <c r="B378" s="11"/>
      <c r="C378" s="5"/>
      <c r="D378" s="1"/>
      <c r="E378" s="1"/>
      <c r="F378" s="92" t="s">
        <v>190</v>
      </c>
      <c r="G378" s="5"/>
      <c r="H378" s="5"/>
      <c r="I378" s="5"/>
      <c r="J378" s="5"/>
      <c r="K378" s="120"/>
      <c r="L378" s="12"/>
      <c r="M378" s="88"/>
      <c r="N378" s="86"/>
    </row>
    <row r="379" spans="1:14" s="102" customFormat="1" ht="12.75" customHeight="1" thickBot="1" x14ac:dyDescent="0.25">
      <c r="A379" s="1" t="s">
        <v>9</v>
      </c>
      <c r="B379" s="13"/>
      <c r="C379" s="6"/>
      <c r="D379" s="9"/>
      <c r="E379" s="9"/>
      <c r="F379" s="96" t="s">
        <v>191</v>
      </c>
      <c r="G379" s="6"/>
      <c r="H379" s="6"/>
      <c r="I379" s="6"/>
      <c r="J379" s="6"/>
      <c r="K379" s="121"/>
      <c r="L379" s="14"/>
      <c r="M379" s="88"/>
      <c r="N379" s="86"/>
    </row>
    <row r="380" spans="1:14" s="102" customFormat="1" ht="13.8" thickBot="1" x14ac:dyDescent="0.25">
      <c r="A380" s="76" t="s">
        <v>7</v>
      </c>
      <c r="B380" s="99">
        <f>1+MAX($B$13:B379)</f>
        <v>91</v>
      </c>
      <c r="C380" s="110" t="s">
        <v>162</v>
      </c>
      <c r="D380" s="82"/>
      <c r="E380" s="82" t="s">
        <v>104</v>
      </c>
      <c r="F380" s="111" t="s">
        <v>146</v>
      </c>
      <c r="G380" s="82" t="s">
        <v>121</v>
      </c>
      <c r="H380" s="84">
        <v>1</v>
      </c>
      <c r="I380" s="82"/>
      <c r="J380" s="82"/>
      <c r="K380" s="115"/>
      <c r="L380" s="109">
        <f t="shared" ref="L380" si="73">ROUND((ROUND(H380,3))*(ROUND(K380,2)),2)</f>
        <v>0</v>
      </c>
      <c r="M380" s="88"/>
      <c r="N380" s="131"/>
    </row>
    <row r="381" spans="1:14" s="102" customFormat="1" ht="14.4" x14ac:dyDescent="0.3">
      <c r="A381" s="103" t="s">
        <v>6</v>
      </c>
      <c r="B381" s="87"/>
      <c r="C381" s="88"/>
      <c r="D381" s="76"/>
      <c r="E381" s="76"/>
      <c r="F381" s="112" t="s">
        <v>85</v>
      </c>
      <c r="G381" s="88"/>
      <c r="H381" s="88"/>
      <c r="I381" s="88"/>
      <c r="J381" s="88"/>
      <c r="K381" s="90"/>
      <c r="L381" s="91"/>
      <c r="M381" s="103"/>
      <c r="N381" s="131"/>
    </row>
    <row r="382" spans="1:14" s="102" customFormat="1" ht="14.4" x14ac:dyDescent="0.3">
      <c r="A382" s="103" t="s">
        <v>8</v>
      </c>
      <c r="B382" s="87"/>
      <c r="C382" s="88"/>
      <c r="D382" s="76"/>
      <c r="E382" s="76"/>
      <c r="F382" s="113" t="s">
        <v>86</v>
      </c>
      <c r="G382" s="88"/>
      <c r="H382" s="88"/>
      <c r="I382" s="88"/>
      <c r="J382" s="88"/>
      <c r="K382" s="90"/>
      <c r="L382" s="91"/>
      <c r="M382" s="103"/>
      <c r="N382" s="76"/>
    </row>
    <row r="383" spans="1:14" s="102" customFormat="1" ht="15" thickBot="1" x14ac:dyDescent="0.35">
      <c r="A383" s="103" t="s">
        <v>9</v>
      </c>
      <c r="B383" s="104"/>
      <c r="C383" s="94"/>
      <c r="D383" s="95"/>
      <c r="E383" s="95"/>
      <c r="F383" s="114" t="s">
        <v>147</v>
      </c>
      <c r="G383" s="94"/>
      <c r="H383" s="94"/>
      <c r="I383" s="94"/>
      <c r="J383" s="94"/>
      <c r="K383" s="97"/>
      <c r="L383" s="105"/>
      <c r="M383" s="103"/>
      <c r="N383" s="131"/>
    </row>
    <row r="384" spans="1:14" s="102" customFormat="1" ht="15" thickBot="1" x14ac:dyDescent="0.35">
      <c r="A384" s="124" t="s">
        <v>88</v>
      </c>
      <c r="B384" s="125" t="s">
        <v>114</v>
      </c>
      <c r="C384" s="126" t="s">
        <v>115</v>
      </c>
      <c r="D384" s="127"/>
      <c r="E384" s="127"/>
      <c r="F384" s="128" t="s">
        <v>140</v>
      </c>
      <c r="G384" s="126"/>
      <c r="H384" s="126"/>
      <c r="I384" s="126"/>
      <c r="J384" s="126"/>
      <c r="K384" s="129"/>
      <c r="L384" s="130">
        <f>SUM(L335:L383)</f>
        <v>0</v>
      </c>
      <c r="M384" s="103"/>
      <c r="N384" s="131"/>
    </row>
    <row r="385" spans="1:19" ht="15" thickBot="1" x14ac:dyDescent="0.35">
      <c r="A385" s="69" t="s">
        <v>33</v>
      </c>
      <c r="B385" s="70" t="s">
        <v>21</v>
      </c>
      <c r="C385" s="71">
        <v>5</v>
      </c>
      <c r="D385" s="72"/>
      <c r="E385" s="72"/>
      <c r="F385" s="73" t="s">
        <v>332</v>
      </c>
      <c r="G385" s="71"/>
      <c r="H385" s="71"/>
      <c r="I385" s="71"/>
      <c r="J385" s="71"/>
      <c r="K385" s="74"/>
      <c r="L385" s="75"/>
      <c r="N385" s="116"/>
      <c r="O385" s="116"/>
      <c r="P385" s="116"/>
      <c r="Q385" s="116"/>
      <c r="R385" s="116"/>
      <c r="S385" s="116"/>
    </row>
    <row r="386" spans="1:19" s="76" customFormat="1" ht="13.5" customHeight="1" thickBot="1" x14ac:dyDescent="0.35">
      <c r="A386" s="76" t="s">
        <v>7</v>
      </c>
      <c r="B386" s="167">
        <f>1+MAX($B$13:B385)</f>
        <v>92</v>
      </c>
      <c r="C386" s="110" t="s">
        <v>337</v>
      </c>
      <c r="D386" s="82" t="s">
        <v>215</v>
      </c>
      <c r="E386" s="82" t="s">
        <v>104</v>
      </c>
      <c r="F386" s="111" t="s">
        <v>333</v>
      </c>
      <c r="G386" s="82" t="s">
        <v>99</v>
      </c>
      <c r="H386" s="84">
        <v>2</v>
      </c>
      <c r="I386" s="82"/>
      <c r="J386" s="82"/>
      <c r="K386" s="115"/>
      <c r="L386" s="109">
        <f>ROUND((ROUND(H386,3)*ROUND(K386,2)),2)</f>
        <v>0</v>
      </c>
      <c r="N386" s="86"/>
    </row>
    <row r="387" spans="1:19" s="76" customFormat="1" ht="10.199999999999999" customHeight="1" x14ac:dyDescent="0.3">
      <c r="A387" s="76" t="s">
        <v>6</v>
      </c>
      <c r="B387" s="87"/>
      <c r="C387" s="88"/>
      <c r="F387" s="112" t="s">
        <v>334</v>
      </c>
      <c r="G387" s="88"/>
      <c r="H387" s="88"/>
      <c r="I387" s="88"/>
      <c r="J387" s="88"/>
      <c r="K387" s="90"/>
      <c r="L387" s="91"/>
      <c r="N387" s="86"/>
    </row>
    <row r="388" spans="1:19" s="76" customFormat="1" ht="24.75" customHeight="1" x14ac:dyDescent="0.3">
      <c r="A388" s="76" t="s">
        <v>8</v>
      </c>
      <c r="B388" s="87"/>
      <c r="C388" s="88"/>
      <c r="F388" s="169" t="s">
        <v>335</v>
      </c>
      <c r="G388" s="88"/>
      <c r="H388" s="88"/>
      <c r="I388" s="88"/>
      <c r="J388" s="88"/>
      <c r="K388" s="90"/>
      <c r="L388" s="91"/>
      <c r="N388" s="86"/>
    </row>
    <row r="389" spans="1:19" s="76" customFormat="1" ht="39" customHeight="1" thickBot="1" x14ac:dyDescent="0.35">
      <c r="A389" s="76" t="s">
        <v>9</v>
      </c>
      <c r="B389" s="93"/>
      <c r="C389" s="94"/>
      <c r="D389" s="95"/>
      <c r="E389" s="95"/>
      <c r="F389" s="114" t="s">
        <v>336</v>
      </c>
      <c r="G389" s="94"/>
      <c r="H389" s="94"/>
      <c r="I389" s="94"/>
      <c r="J389" s="94"/>
      <c r="K389" s="97"/>
      <c r="L389" s="98"/>
      <c r="N389" s="86"/>
    </row>
    <row r="390" spans="1:19" ht="15" thickBot="1" x14ac:dyDescent="0.35">
      <c r="A390" s="124" t="s">
        <v>88</v>
      </c>
      <c r="B390" s="125" t="s">
        <v>114</v>
      </c>
      <c r="C390" s="126" t="s">
        <v>115</v>
      </c>
      <c r="D390" s="127"/>
      <c r="E390" s="127"/>
      <c r="F390" s="128" t="s">
        <v>332</v>
      </c>
      <c r="G390" s="126"/>
      <c r="H390" s="126"/>
      <c r="I390" s="126"/>
      <c r="J390" s="126"/>
      <c r="K390" s="129"/>
      <c r="L390" s="130">
        <f>SUM(L386:L389)</f>
        <v>0</v>
      </c>
      <c r="N390" s="116"/>
      <c r="O390" s="116"/>
      <c r="P390" s="116"/>
      <c r="Q390" s="116"/>
      <c r="R390" s="116"/>
      <c r="S390" s="116"/>
    </row>
    <row r="391" spans="1:19" ht="14.4" x14ac:dyDescent="0.3">
      <c r="N391" s="116"/>
      <c r="O391" s="116"/>
      <c r="P391" s="116"/>
      <c r="Q391" s="116"/>
      <c r="R391" s="116"/>
      <c r="S391" s="116"/>
    </row>
    <row r="392" spans="1:19" ht="14.4" x14ac:dyDescent="0.3">
      <c r="N392" s="116"/>
      <c r="O392" s="116"/>
      <c r="P392" s="116"/>
      <c r="Q392" s="116"/>
      <c r="R392" s="116"/>
      <c r="S392" s="116"/>
    </row>
    <row r="393" spans="1:19" ht="14.4" x14ac:dyDescent="0.3">
      <c r="N393" s="116"/>
      <c r="O393" s="116"/>
      <c r="P393" s="116"/>
      <c r="Q393" s="116"/>
      <c r="R393" s="116"/>
      <c r="S393" s="116"/>
    </row>
    <row r="394" spans="1:19" ht="14.4" x14ac:dyDescent="0.3">
      <c r="N394" s="116"/>
      <c r="O394" s="116"/>
      <c r="P394" s="116"/>
      <c r="Q394" s="116"/>
      <c r="R394" s="116"/>
      <c r="S394" s="116"/>
    </row>
    <row r="395" spans="1:19" ht="14.4" x14ac:dyDescent="0.3">
      <c r="N395" s="116"/>
      <c r="O395" s="116"/>
      <c r="P395" s="116"/>
      <c r="Q395" s="116"/>
      <c r="R395" s="116"/>
      <c r="S395" s="116"/>
    </row>
    <row r="396" spans="1:19" ht="14.4" x14ac:dyDescent="0.3">
      <c r="N396" s="116"/>
      <c r="O396" s="116"/>
      <c r="P396" s="116"/>
      <c r="Q396" s="116"/>
      <c r="R396" s="116"/>
      <c r="S396" s="116"/>
    </row>
  </sheetData>
  <sheetProtection password="A3B1" sheet="1" objects="1" scenarios="1" formatCells="0" formatColumns="0" formatRows="0" insertColumns="0" insertRows="0" deleteColumns="0" deleteRows="0" sort="0" autoFilter="0"/>
  <autoFilter ref="A12:L384" xr:uid="{00000000-0009-0000-0000-000000000000}"/>
  <mergeCells count="29">
    <mergeCell ref="G10:G12"/>
    <mergeCell ref="E10:E12"/>
    <mergeCell ref="I8:J8"/>
    <mergeCell ref="B2:C2"/>
    <mergeCell ref="I2:J2"/>
    <mergeCell ref="F10:F12"/>
    <mergeCell ref="B1:C1"/>
    <mergeCell ref="K2:L2"/>
    <mergeCell ref="K10:L11"/>
    <mergeCell ref="I10:I12"/>
    <mergeCell ref="J10:J12"/>
    <mergeCell ref="B4:D4"/>
    <mergeCell ref="I5:J5"/>
    <mergeCell ref="F5:H5"/>
    <mergeCell ref="B7:D7"/>
    <mergeCell ref="B10:B12"/>
    <mergeCell ref="H10:H12"/>
    <mergeCell ref="C10:C12"/>
    <mergeCell ref="D10:D12"/>
    <mergeCell ref="B9:J9"/>
    <mergeCell ref="I7:J7"/>
    <mergeCell ref="I4:J4"/>
    <mergeCell ref="K3:L3"/>
    <mergeCell ref="I6:J6"/>
    <mergeCell ref="F6:H6"/>
    <mergeCell ref="F7:H7"/>
    <mergeCell ref="B8:D8"/>
    <mergeCell ref="G8:H8"/>
    <mergeCell ref="D3:E3"/>
  </mergeCells>
  <conditionalFormatting sqref="F6">
    <cfRule type="expression" dxfId="185" priority="1804">
      <formula>$E$5="Ostatní"</formula>
    </cfRule>
    <cfRule type="expression" dxfId="184" priority="1806">
      <formula>$E$6="Ostatní"</formula>
    </cfRule>
  </conditionalFormatting>
  <conditionalFormatting sqref="F2">
    <cfRule type="expression" dxfId="183" priority="1802">
      <formula>IF($F$2="Název stavby","Vybarvit",IF($F$2="","Vybarvit",""))="Vybarvit"</formula>
    </cfRule>
  </conditionalFormatting>
  <conditionalFormatting sqref="D3">
    <cfRule type="expression" dxfId="182" priority="1801">
      <formula>IF($D$3="SO XX-XX-XX","Vybarvit",IF($D$3="","Vybarvit",""))="Vybarvit"</formula>
    </cfRule>
  </conditionalFormatting>
  <conditionalFormatting sqref="F3">
    <cfRule type="expression" dxfId="181" priority="1800">
      <formula>IF($F$3="Název SO/PS","Vybarvit",IF($F$3="","Vybarvit",""))="Vybarvit"</formula>
    </cfRule>
  </conditionalFormatting>
  <conditionalFormatting sqref="F8">
    <cfRule type="expression" dxfId="180" priority="1799">
      <formula>IF($F$8="Obchodní název firmy/společnosti, v případě fyzické osoby podnikající  IČO","Vybarvit",IF($F$8="","Vybarvit",""))="Vybarvit"</formula>
    </cfRule>
  </conditionalFormatting>
  <conditionalFormatting sqref="G8:H8">
    <cfRule type="expression" dxfId="179" priority="1798">
      <formula>IF($G$8="Titul Jméno Příjmení","Vybarvit",IF($G$8="","Vybarvit",""))="Vybarvit"</formula>
    </cfRule>
  </conditionalFormatting>
  <conditionalFormatting sqref="K7">
    <cfRule type="expression" dxfId="178" priority="1772">
      <formula>$K$7=""</formula>
    </cfRule>
  </conditionalFormatting>
  <conditionalFormatting sqref="K6">
    <cfRule type="expression" dxfId="177" priority="1771">
      <formula>$K$6=""</formula>
    </cfRule>
  </conditionalFormatting>
  <conditionalFormatting sqref="K5">
    <cfRule type="expression" dxfId="176" priority="1770">
      <formula>$K$5=""</formula>
    </cfRule>
  </conditionalFormatting>
  <conditionalFormatting sqref="K4">
    <cfRule type="expression" dxfId="175" priority="1769">
      <formula>$K$4=""</formula>
    </cfRule>
  </conditionalFormatting>
  <conditionalFormatting sqref="L4">
    <cfRule type="expression" dxfId="174" priority="1768">
      <formula>$L$4=""</formula>
    </cfRule>
  </conditionalFormatting>
  <conditionalFormatting sqref="E8">
    <cfRule type="expression" dxfId="173" priority="1767">
      <formula>$E$8=""</formula>
    </cfRule>
  </conditionalFormatting>
  <conditionalFormatting sqref="E7">
    <cfRule type="expression" dxfId="172" priority="1766">
      <formula>$E$7=""</formula>
    </cfRule>
  </conditionalFormatting>
  <conditionalFormatting sqref="E6">
    <cfRule type="expression" dxfId="171" priority="1765">
      <formula>$E$6=""</formula>
    </cfRule>
  </conditionalFormatting>
  <conditionalFormatting sqref="E5">
    <cfRule type="expression" dxfId="170" priority="1764">
      <formula>$E$5=""</formula>
    </cfRule>
  </conditionalFormatting>
  <conditionalFormatting sqref="E4">
    <cfRule type="expression" dxfId="169" priority="1762">
      <formula>$E$4=""</formula>
    </cfRule>
  </conditionalFormatting>
  <conditionalFormatting sqref="C14 C297 F326:F333 F280:F287">
    <cfRule type="expression" dxfId="168" priority="1761">
      <formula>C14=""</formula>
    </cfRule>
  </conditionalFormatting>
  <conditionalFormatting sqref="F14">
    <cfRule type="expression" dxfId="167" priority="1759">
      <formula>IF(F14="Název položky","Vyznačit",IF(F14="","Vyznačit",""))="Vyznačit"</formula>
    </cfRule>
  </conditionalFormatting>
  <conditionalFormatting sqref="F15">
    <cfRule type="expression" dxfId="166" priority="1758">
      <formula>IF(F15="popis položky","Vyznačit",IF(F15="","Vyznačit",""))="Vyznačit"</formula>
    </cfRule>
  </conditionalFormatting>
  <conditionalFormatting sqref="F16">
    <cfRule type="expression" dxfId="165" priority="1757">
      <formula>IF(F16="výkaz výměr","Vyznačit",IF(F16="","Vyznačit",""))="Vyznačit"</formula>
    </cfRule>
  </conditionalFormatting>
  <conditionalFormatting sqref="F17">
    <cfRule type="expression" dxfId="164" priority="1756">
      <formula>IF(F17="Technická specifikace","Vyznačit",IF(F17="","Vyznačit",""))="Vyznačit"</formula>
    </cfRule>
  </conditionalFormatting>
  <conditionalFormatting sqref="G14">
    <cfRule type="expression" dxfId="163" priority="1755">
      <formula>G14=""</formula>
    </cfRule>
  </conditionalFormatting>
  <conditionalFormatting sqref="H14">
    <cfRule type="expression" dxfId="162" priority="1754">
      <formula>H14=""</formula>
    </cfRule>
  </conditionalFormatting>
  <conditionalFormatting sqref="I14">
    <cfRule type="expression" dxfId="161" priority="1753">
      <formula>I14=""</formula>
    </cfRule>
  </conditionalFormatting>
  <conditionalFormatting sqref="J14">
    <cfRule type="expression" dxfId="160" priority="1752">
      <formula>J14=""</formula>
    </cfRule>
  </conditionalFormatting>
  <conditionalFormatting sqref="K14">
    <cfRule type="expression" dxfId="159" priority="1751">
      <formula>K14=""</formula>
    </cfRule>
  </conditionalFormatting>
  <conditionalFormatting sqref="D14">
    <cfRule type="expression" dxfId="158" priority="1750">
      <formula>D14=""</formula>
    </cfRule>
  </conditionalFormatting>
  <conditionalFormatting sqref="C13">
    <cfRule type="expression" dxfId="157" priority="1272">
      <formula>C13=""</formula>
    </cfRule>
  </conditionalFormatting>
  <conditionalFormatting sqref="F13 F297">
    <cfRule type="expression" dxfId="156" priority="1271">
      <formula>F13="Název dílu"</formula>
    </cfRule>
  </conditionalFormatting>
  <conditionalFormatting sqref="C175">
    <cfRule type="expression" dxfId="155" priority="307">
      <formula>C175=""</formula>
    </cfRule>
  </conditionalFormatting>
  <conditionalFormatting sqref="F175">
    <cfRule type="expression" dxfId="154" priority="306">
      <formula>F175="Název dílu"</formula>
    </cfRule>
  </conditionalFormatting>
  <conditionalFormatting sqref="K8">
    <cfRule type="expression" dxfId="153" priority="284">
      <formula>$K$8=""</formula>
    </cfRule>
  </conditionalFormatting>
  <conditionalFormatting sqref="C384">
    <cfRule type="expression" dxfId="152" priority="271">
      <formula>C384=""</formula>
    </cfRule>
  </conditionalFormatting>
  <conditionalFormatting sqref="F384">
    <cfRule type="expression" dxfId="151" priority="270">
      <formula>F384="Název dílu"</formula>
    </cfRule>
  </conditionalFormatting>
  <conditionalFormatting sqref="C296">
    <cfRule type="expression" dxfId="150" priority="257">
      <formula>C296=""</formula>
    </cfRule>
  </conditionalFormatting>
  <conditionalFormatting sqref="F296">
    <cfRule type="expression" dxfId="149" priority="256">
      <formula>F296="Název dílu"</formula>
    </cfRule>
  </conditionalFormatting>
  <conditionalFormatting sqref="I340">
    <cfRule type="expression" dxfId="148" priority="251">
      <formula>I340=""</formula>
    </cfRule>
  </conditionalFormatting>
  <conditionalFormatting sqref="D340">
    <cfRule type="expression" dxfId="147" priority="249">
      <formula>D340=""</formula>
    </cfRule>
  </conditionalFormatting>
  <conditionalFormatting sqref="J340">
    <cfRule type="expression" dxfId="146" priority="250">
      <formula>J340=""</formula>
    </cfRule>
  </conditionalFormatting>
  <conditionalFormatting sqref="C335">
    <cfRule type="expression" dxfId="145" priority="206">
      <formula>C335=""</formula>
    </cfRule>
  </conditionalFormatting>
  <conditionalFormatting sqref="F335">
    <cfRule type="expression" dxfId="144" priority="205">
      <formula>F335="Název dílu"</formula>
    </cfRule>
  </conditionalFormatting>
  <conditionalFormatting sqref="I336">
    <cfRule type="expression" dxfId="143" priority="204">
      <formula>I336=""</formula>
    </cfRule>
  </conditionalFormatting>
  <conditionalFormatting sqref="D336">
    <cfRule type="expression" dxfId="142" priority="202">
      <formula>D336=""</formula>
    </cfRule>
  </conditionalFormatting>
  <conditionalFormatting sqref="J336">
    <cfRule type="expression" dxfId="141" priority="203">
      <formula>J336=""</formula>
    </cfRule>
  </conditionalFormatting>
  <conditionalFormatting sqref="C174">
    <cfRule type="expression" dxfId="140" priority="199">
      <formula>C174=""</formula>
    </cfRule>
  </conditionalFormatting>
  <conditionalFormatting sqref="F174">
    <cfRule type="expression" dxfId="139" priority="198">
      <formula>F174="Název dílu"</formula>
    </cfRule>
  </conditionalFormatting>
  <conditionalFormatting sqref="C302">
    <cfRule type="expression" dxfId="138" priority="195">
      <formula>C302=""</formula>
    </cfRule>
  </conditionalFormatting>
  <conditionalFormatting sqref="E302">
    <cfRule type="expression" dxfId="137" priority="194">
      <formula>E302=""</formula>
    </cfRule>
  </conditionalFormatting>
  <conditionalFormatting sqref="F302">
    <cfRule type="expression" dxfId="136" priority="193">
      <formula>F302=""</formula>
    </cfRule>
  </conditionalFormatting>
  <conditionalFormatting sqref="F303">
    <cfRule type="expression" dxfId="135" priority="192">
      <formula>F303=""</formula>
    </cfRule>
  </conditionalFormatting>
  <conditionalFormatting sqref="F304">
    <cfRule type="expression" dxfId="134" priority="191">
      <formula>F304=""</formula>
    </cfRule>
  </conditionalFormatting>
  <conditionalFormatting sqref="F305:F321">
    <cfRule type="expression" dxfId="133" priority="190">
      <formula>F305=""</formula>
    </cfRule>
  </conditionalFormatting>
  <conditionalFormatting sqref="G302">
    <cfRule type="expression" dxfId="132" priority="189">
      <formula>G302=""</formula>
    </cfRule>
  </conditionalFormatting>
  <conditionalFormatting sqref="H302">
    <cfRule type="expression" dxfId="131" priority="188">
      <formula>H302=""</formula>
    </cfRule>
  </conditionalFormatting>
  <conditionalFormatting sqref="I302">
    <cfRule type="expression" dxfId="130" priority="187">
      <formula>I302=""</formula>
    </cfRule>
  </conditionalFormatting>
  <conditionalFormatting sqref="J302">
    <cfRule type="expression" dxfId="129" priority="186">
      <formula>J302=""</formula>
    </cfRule>
  </conditionalFormatting>
  <conditionalFormatting sqref="K302">
    <cfRule type="expression" dxfId="128" priority="185">
      <formula>K302=""</formula>
    </cfRule>
  </conditionalFormatting>
  <conditionalFormatting sqref="D302">
    <cfRule type="expression" dxfId="127" priority="184">
      <formula>D302=""</formula>
    </cfRule>
  </conditionalFormatting>
  <conditionalFormatting sqref="C334">
    <cfRule type="expression" dxfId="126" priority="183">
      <formula>C334=""</formula>
    </cfRule>
  </conditionalFormatting>
  <conditionalFormatting sqref="F334">
    <cfRule type="expression" dxfId="125" priority="182">
      <formula>F334="Název dílu"</formula>
    </cfRule>
  </conditionalFormatting>
  <conditionalFormatting sqref="C298">
    <cfRule type="expression" dxfId="124" priority="181">
      <formula>C298=""</formula>
    </cfRule>
  </conditionalFormatting>
  <conditionalFormatting sqref="E298">
    <cfRule type="expression" dxfId="123" priority="180">
      <formula>E298=""</formula>
    </cfRule>
  </conditionalFormatting>
  <conditionalFormatting sqref="F298">
    <cfRule type="expression" dxfId="122" priority="179">
      <formula>F298=""</formula>
    </cfRule>
  </conditionalFormatting>
  <conditionalFormatting sqref="F299">
    <cfRule type="expression" dxfId="121" priority="178">
      <formula>F299=""</formula>
    </cfRule>
  </conditionalFormatting>
  <conditionalFormatting sqref="F300">
    <cfRule type="expression" dxfId="120" priority="177">
      <formula>F300=""</formula>
    </cfRule>
  </conditionalFormatting>
  <conditionalFormatting sqref="F301">
    <cfRule type="expression" dxfId="119" priority="176">
      <formula>F301=""</formula>
    </cfRule>
  </conditionalFormatting>
  <conditionalFormatting sqref="G298">
    <cfRule type="expression" dxfId="118" priority="175">
      <formula>G298=""</formula>
    </cfRule>
  </conditionalFormatting>
  <conditionalFormatting sqref="H298">
    <cfRule type="expression" dxfId="117" priority="174">
      <formula>H298=""</formula>
    </cfRule>
  </conditionalFormatting>
  <conditionalFormatting sqref="I298">
    <cfRule type="expression" dxfId="116" priority="173">
      <formula>I298=""</formula>
    </cfRule>
  </conditionalFormatting>
  <conditionalFormatting sqref="J298">
    <cfRule type="expression" dxfId="115" priority="172">
      <formula>J298=""</formula>
    </cfRule>
  </conditionalFormatting>
  <conditionalFormatting sqref="K298">
    <cfRule type="expression" dxfId="114" priority="171">
      <formula>K298=""</formula>
    </cfRule>
  </conditionalFormatting>
  <conditionalFormatting sqref="D298">
    <cfRule type="expression" dxfId="113" priority="170">
      <formula>D298=""</formula>
    </cfRule>
  </conditionalFormatting>
  <conditionalFormatting sqref="F322:F325">
    <cfRule type="expression" dxfId="112" priority="169">
      <formula>F322=""</formula>
    </cfRule>
  </conditionalFormatting>
  <conditionalFormatting sqref="C122">
    <cfRule type="expression" dxfId="111" priority="168">
      <formula>C122=""</formula>
    </cfRule>
  </conditionalFormatting>
  <conditionalFormatting sqref="F122:F125">
    <cfRule type="expression" dxfId="110" priority="167">
      <formula>F122="Název dílu"</formula>
    </cfRule>
  </conditionalFormatting>
  <conditionalFormatting sqref="C154">
    <cfRule type="expression" dxfId="109" priority="166">
      <formula>C154=""</formula>
    </cfRule>
  </conditionalFormatting>
  <conditionalFormatting sqref="E154">
    <cfRule type="expression" dxfId="108" priority="165">
      <formula>E154=""</formula>
    </cfRule>
  </conditionalFormatting>
  <conditionalFormatting sqref="F154">
    <cfRule type="expression" dxfId="107" priority="164">
      <formula>F154=""</formula>
    </cfRule>
  </conditionalFormatting>
  <conditionalFormatting sqref="F155">
    <cfRule type="expression" dxfId="106" priority="163">
      <formula>F155=""</formula>
    </cfRule>
  </conditionalFormatting>
  <conditionalFormatting sqref="F156">
    <cfRule type="expression" dxfId="105" priority="162">
      <formula>F156=""</formula>
    </cfRule>
  </conditionalFormatting>
  <conditionalFormatting sqref="F157">
    <cfRule type="expression" dxfId="104" priority="161">
      <formula>F157=""</formula>
    </cfRule>
  </conditionalFormatting>
  <conditionalFormatting sqref="G154">
    <cfRule type="expression" dxfId="103" priority="160">
      <formula>G154=""</formula>
    </cfRule>
  </conditionalFormatting>
  <conditionalFormatting sqref="H154">
    <cfRule type="expression" dxfId="102" priority="159">
      <formula>H154=""</formula>
    </cfRule>
  </conditionalFormatting>
  <conditionalFormatting sqref="I154">
    <cfRule type="expression" dxfId="101" priority="158">
      <formula>I154=""</formula>
    </cfRule>
  </conditionalFormatting>
  <conditionalFormatting sqref="J154">
    <cfRule type="expression" dxfId="100" priority="157">
      <formula>J154=""</formula>
    </cfRule>
  </conditionalFormatting>
  <conditionalFormatting sqref="K154">
    <cfRule type="expression" dxfId="99" priority="156">
      <formula>K154=""</formula>
    </cfRule>
  </conditionalFormatting>
  <conditionalFormatting sqref="D154">
    <cfRule type="expression" dxfId="98" priority="155">
      <formula>D154=""</formula>
    </cfRule>
  </conditionalFormatting>
  <conditionalFormatting sqref="C224">
    <cfRule type="expression" dxfId="97" priority="154">
      <formula>C224=""</formula>
    </cfRule>
  </conditionalFormatting>
  <conditionalFormatting sqref="E224">
    <cfRule type="expression" dxfId="96" priority="153">
      <formula>E224=""</formula>
    </cfRule>
  </conditionalFormatting>
  <conditionalFormatting sqref="F224">
    <cfRule type="expression" dxfId="95" priority="152">
      <formula>F224=""</formula>
    </cfRule>
  </conditionalFormatting>
  <conditionalFormatting sqref="F225">
    <cfRule type="expression" dxfId="94" priority="151">
      <formula>F225=""</formula>
    </cfRule>
  </conditionalFormatting>
  <conditionalFormatting sqref="F226">
    <cfRule type="expression" dxfId="93" priority="150">
      <formula>F226=""</formula>
    </cfRule>
  </conditionalFormatting>
  <conditionalFormatting sqref="F227">
    <cfRule type="expression" dxfId="92" priority="149">
      <formula>F227=""</formula>
    </cfRule>
  </conditionalFormatting>
  <conditionalFormatting sqref="G224">
    <cfRule type="expression" dxfId="91" priority="148">
      <formula>G224=""</formula>
    </cfRule>
  </conditionalFormatting>
  <conditionalFormatting sqref="H224">
    <cfRule type="expression" dxfId="90" priority="147">
      <formula>H224=""</formula>
    </cfRule>
  </conditionalFormatting>
  <conditionalFormatting sqref="I224">
    <cfRule type="expression" dxfId="89" priority="146">
      <formula>I224=""</formula>
    </cfRule>
  </conditionalFormatting>
  <conditionalFormatting sqref="J224">
    <cfRule type="expression" dxfId="88" priority="145">
      <formula>J224=""</formula>
    </cfRule>
  </conditionalFormatting>
  <conditionalFormatting sqref="K224">
    <cfRule type="expression" dxfId="87" priority="144">
      <formula>K224=""</formula>
    </cfRule>
  </conditionalFormatting>
  <conditionalFormatting sqref="D224">
    <cfRule type="expression" dxfId="86" priority="143">
      <formula>D224=""</formula>
    </cfRule>
  </conditionalFormatting>
  <conditionalFormatting sqref="C228">
    <cfRule type="expression" dxfId="85" priority="142">
      <formula>C228=""</formula>
    </cfRule>
  </conditionalFormatting>
  <conditionalFormatting sqref="E228">
    <cfRule type="expression" dxfId="84" priority="141">
      <formula>E228=""</formula>
    </cfRule>
  </conditionalFormatting>
  <conditionalFormatting sqref="F228">
    <cfRule type="expression" dxfId="83" priority="140">
      <formula>F228=""</formula>
    </cfRule>
  </conditionalFormatting>
  <conditionalFormatting sqref="F229">
    <cfRule type="expression" dxfId="82" priority="139">
      <formula>F229=""</formula>
    </cfRule>
  </conditionalFormatting>
  <conditionalFormatting sqref="F230">
    <cfRule type="expression" dxfId="81" priority="138">
      <formula>F230=""</formula>
    </cfRule>
  </conditionalFormatting>
  <conditionalFormatting sqref="F231">
    <cfRule type="expression" dxfId="80" priority="137">
      <formula>F231=""</formula>
    </cfRule>
  </conditionalFormatting>
  <conditionalFormatting sqref="G228">
    <cfRule type="expression" dxfId="79" priority="136">
      <formula>G228=""</formula>
    </cfRule>
  </conditionalFormatting>
  <conditionalFormatting sqref="H228">
    <cfRule type="expression" dxfId="78" priority="135">
      <formula>H228=""</formula>
    </cfRule>
  </conditionalFormatting>
  <conditionalFormatting sqref="I228">
    <cfRule type="expression" dxfId="77" priority="134">
      <formula>I228=""</formula>
    </cfRule>
  </conditionalFormatting>
  <conditionalFormatting sqref="J228">
    <cfRule type="expression" dxfId="76" priority="133">
      <formula>J228=""</formula>
    </cfRule>
  </conditionalFormatting>
  <conditionalFormatting sqref="K228">
    <cfRule type="expression" dxfId="75" priority="132">
      <formula>K228=""</formula>
    </cfRule>
  </conditionalFormatting>
  <conditionalFormatting sqref="D228">
    <cfRule type="expression" dxfId="74" priority="131">
      <formula>D228=""</formula>
    </cfRule>
  </conditionalFormatting>
  <conditionalFormatting sqref="C232">
    <cfRule type="expression" dxfId="73" priority="130">
      <formula>C232=""</formula>
    </cfRule>
  </conditionalFormatting>
  <conditionalFormatting sqref="E232">
    <cfRule type="expression" dxfId="72" priority="129">
      <formula>E232=""</formula>
    </cfRule>
  </conditionalFormatting>
  <conditionalFormatting sqref="F232">
    <cfRule type="expression" dxfId="71" priority="128">
      <formula>F232=""</formula>
    </cfRule>
  </conditionalFormatting>
  <conditionalFormatting sqref="F233">
    <cfRule type="expression" dxfId="70" priority="127">
      <formula>F233=""</formula>
    </cfRule>
  </conditionalFormatting>
  <conditionalFormatting sqref="F234">
    <cfRule type="expression" dxfId="69" priority="126">
      <formula>F234=""</formula>
    </cfRule>
  </conditionalFormatting>
  <conditionalFormatting sqref="F235">
    <cfRule type="expression" dxfId="68" priority="125">
      <formula>F235=""</formula>
    </cfRule>
  </conditionalFormatting>
  <conditionalFormatting sqref="G232">
    <cfRule type="expression" dxfId="67" priority="124">
      <formula>G232=""</formula>
    </cfRule>
  </conditionalFormatting>
  <conditionalFormatting sqref="H232">
    <cfRule type="expression" dxfId="66" priority="123">
      <formula>H232=""</formula>
    </cfRule>
  </conditionalFormatting>
  <conditionalFormatting sqref="I232">
    <cfRule type="expression" dxfId="65" priority="122">
      <formula>I232=""</formula>
    </cfRule>
  </conditionalFormatting>
  <conditionalFormatting sqref="J232">
    <cfRule type="expression" dxfId="64" priority="121">
      <formula>J232=""</formula>
    </cfRule>
  </conditionalFormatting>
  <conditionalFormatting sqref="K232">
    <cfRule type="expression" dxfId="63" priority="120">
      <formula>K232=""</formula>
    </cfRule>
  </conditionalFormatting>
  <conditionalFormatting sqref="D232">
    <cfRule type="expression" dxfId="62" priority="119">
      <formula>D232=""</formula>
    </cfRule>
  </conditionalFormatting>
  <conditionalFormatting sqref="C252">
    <cfRule type="expression" dxfId="61" priority="118">
      <formula>C252=""</formula>
    </cfRule>
  </conditionalFormatting>
  <conditionalFormatting sqref="E252">
    <cfRule type="expression" dxfId="60" priority="117">
      <formula>E252=""</formula>
    </cfRule>
  </conditionalFormatting>
  <conditionalFormatting sqref="F252">
    <cfRule type="expression" dxfId="59" priority="116">
      <formula>F252=""</formula>
    </cfRule>
  </conditionalFormatting>
  <conditionalFormatting sqref="F253">
    <cfRule type="expression" dxfId="58" priority="115">
      <formula>F253=""</formula>
    </cfRule>
  </conditionalFormatting>
  <conditionalFormatting sqref="F254">
    <cfRule type="expression" dxfId="57" priority="114">
      <formula>F254=""</formula>
    </cfRule>
  </conditionalFormatting>
  <conditionalFormatting sqref="F255">
    <cfRule type="expression" dxfId="56" priority="113">
      <formula>F255=""</formula>
    </cfRule>
  </conditionalFormatting>
  <conditionalFormatting sqref="G252">
    <cfRule type="expression" dxfId="55" priority="112">
      <formula>G252=""</formula>
    </cfRule>
  </conditionalFormatting>
  <conditionalFormatting sqref="H252">
    <cfRule type="expression" dxfId="54" priority="111">
      <formula>H252=""</formula>
    </cfRule>
  </conditionalFormatting>
  <conditionalFormatting sqref="I252">
    <cfRule type="expression" dxfId="53" priority="110">
      <formula>I252=""</formula>
    </cfRule>
  </conditionalFormatting>
  <conditionalFormatting sqref="J252">
    <cfRule type="expression" dxfId="52" priority="109">
      <formula>J252=""</formula>
    </cfRule>
  </conditionalFormatting>
  <conditionalFormatting sqref="K252">
    <cfRule type="expression" dxfId="51" priority="108">
      <formula>K252=""</formula>
    </cfRule>
  </conditionalFormatting>
  <conditionalFormatting sqref="D252">
    <cfRule type="expression" dxfId="50" priority="107">
      <formula>D252=""</formula>
    </cfRule>
  </conditionalFormatting>
  <conditionalFormatting sqref="C385">
    <cfRule type="expression" dxfId="49" priority="106">
      <formula>C385=""</formula>
    </cfRule>
  </conditionalFormatting>
  <conditionalFormatting sqref="F385">
    <cfRule type="expression" dxfId="48" priority="105">
      <formula>F385="Název dílu"</formula>
    </cfRule>
  </conditionalFormatting>
  <conditionalFormatting sqref="C390">
    <cfRule type="expression" dxfId="47" priority="92">
      <formula>C390=""</formula>
    </cfRule>
  </conditionalFormatting>
  <conditionalFormatting sqref="F390">
    <cfRule type="expression" dxfId="46" priority="91">
      <formula>F390="Název dílu"</formula>
    </cfRule>
  </conditionalFormatting>
  <conditionalFormatting sqref="C386">
    <cfRule type="expression" dxfId="45" priority="90">
      <formula>C386=""</formula>
    </cfRule>
  </conditionalFormatting>
  <conditionalFormatting sqref="F386">
    <cfRule type="expression" dxfId="44" priority="89">
      <formula>IF(F386="Název položky","Vyznačit",IF(F386="","Vyznačit",""))="Vyznačit"</formula>
    </cfRule>
  </conditionalFormatting>
  <conditionalFormatting sqref="F389">
    <cfRule type="expression" dxfId="43" priority="88">
      <formula>IF(F389="Technická specifikace","Vyznačit",IF(F389="","Vyznačit",""))="Vyznačit"</formula>
    </cfRule>
  </conditionalFormatting>
  <conditionalFormatting sqref="G386">
    <cfRule type="expression" dxfId="42" priority="87">
      <formula>G386=""</formula>
    </cfRule>
  </conditionalFormatting>
  <conditionalFormatting sqref="H386">
    <cfRule type="expression" dxfId="41" priority="86">
      <formula>H386=""</formula>
    </cfRule>
  </conditionalFormatting>
  <conditionalFormatting sqref="I386">
    <cfRule type="expression" dxfId="40" priority="85">
      <formula>I386=""</formula>
    </cfRule>
  </conditionalFormatting>
  <conditionalFormatting sqref="J386">
    <cfRule type="expression" dxfId="39" priority="84">
      <formula>J386=""</formula>
    </cfRule>
  </conditionalFormatting>
  <conditionalFormatting sqref="K386">
    <cfRule type="expression" dxfId="38" priority="83">
      <formula>K386=""</formula>
    </cfRule>
  </conditionalFormatting>
  <conditionalFormatting sqref="D386">
    <cfRule type="expression" dxfId="37" priority="82">
      <formula>D386=""</formula>
    </cfRule>
  </conditionalFormatting>
  <conditionalFormatting sqref="F387">
    <cfRule type="expression" dxfId="36" priority="81">
      <formula>IF(F387="popis položky","Vyznačit",IF(F387="","Vyznačit",""))="Vyznačit"</formula>
    </cfRule>
  </conditionalFormatting>
  <conditionalFormatting sqref="C158">
    <cfRule type="expression" dxfId="35" priority="58">
      <formula>C158=""</formula>
    </cfRule>
  </conditionalFormatting>
  <conditionalFormatting sqref="F158">
    <cfRule type="expression" dxfId="34" priority="57">
      <formula>IF(F158="Název položky","Vyznačit",IF(F158="","Vyznačit",""))="Vyznačit"</formula>
    </cfRule>
  </conditionalFormatting>
  <conditionalFormatting sqref="F161">
    <cfRule type="expression" dxfId="33" priority="56">
      <formula>IF(F161="Technická specifikace","Vyznačit",IF(F161="","Vyznačit",""))="Vyznačit"</formula>
    </cfRule>
  </conditionalFormatting>
  <conditionalFormatting sqref="G158">
    <cfRule type="expression" dxfId="32" priority="55">
      <formula>G158=""</formula>
    </cfRule>
  </conditionalFormatting>
  <conditionalFormatting sqref="H158">
    <cfRule type="expression" dxfId="31" priority="54">
      <formula>H158=""</formula>
    </cfRule>
  </conditionalFormatting>
  <conditionalFormatting sqref="I158">
    <cfRule type="expression" dxfId="30" priority="53">
      <formula>I158=""</formula>
    </cfRule>
  </conditionalFormatting>
  <conditionalFormatting sqref="J158">
    <cfRule type="expression" dxfId="29" priority="52">
      <formula>J158=""</formula>
    </cfRule>
  </conditionalFormatting>
  <conditionalFormatting sqref="K158">
    <cfRule type="expression" dxfId="28" priority="51">
      <formula>K158=""</formula>
    </cfRule>
  </conditionalFormatting>
  <conditionalFormatting sqref="D158">
    <cfRule type="expression" dxfId="27" priority="50">
      <formula>D158=""</formula>
    </cfRule>
  </conditionalFormatting>
  <conditionalFormatting sqref="F159">
    <cfRule type="expression" dxfId="26" priority="49">
      <formula>IF(F159="popis položky","Vyznačit",IF(F159="","Vyznačit",""))="Vyznačit"</formula>
    </cfRule>
  </conditionalFormatting>
  <conditionalFormatting sqref="C376">
    <cfRule type="expression" dxfId="25" priority="12">
      <formula>C376=""</formula>
    </cfRule>
  </conditionalFormatting>
  <conditionalFormatting sqref="E376">
    <cfRule type="expression" dxfId="24" priority="11">
      <formula>E376=""</formula>
    </cfRule>
  </conditionalFormatting>
  <conditionalFormatting sqref="F376">
    <cfRule type="expression" dxfId="23" priority="10">
      <formula>F376=""</formula>
    </cfRule>
  </conditionalFormatting>
  <conditionalFormatting sqref="F377">
    <cfRule type="expression" dxfId="22" priority="9">
      <formula>F377=""</formula>
    </cfRule>
  </conditionalFormatting>
  <conditionalFormatting sqref="F378">
    <cfRule type="expression" dxfId="21" priority="8">
      <formula>F378=""</formula>
    </cfRule>
  </conditionalFormatting>
  <conditionalFormatting sqref="F379">
    <cfRule type="expression" dxfId="20" priority="7">
      <formula>F379=""</formula>
    </cfRule>
  </conditionalFormatting>
  <conditionalFormatting sqref="G376">
    <cfRule type="expression" dxfId="19" priority="6">
      <formula>G376=""</formula>
    </cfRule>
  </conditionalFormatting>
  <conditionalFormatting sqref="H376">
    <cfRule type="expression" dxfId="18" priority="5">
      <formula>H376=""</formula>
    </cfRule>
  </conditionalFormatting>
  <conditionalFormatting sqref="I376">
    <cfRule type="expression" dxfId="17" priority="4">
      <formula>I376=""</formula>
    </cfRule>
  </conditionalFormatting>
  <conditionalFormatting sqref="J376">
    <cfRule type="expression" dxfId="16" priority="3">
      <formula>J376=""</formula>
    </cfRule>
  </conditionalFormatting>
  <conditionalFormatting sqref="K376">
    <cfRule type="expression" dxfId="15" priority="2">
      <formula>K376=""</formula>
    </cfRule>
  </conditionalFormatting>
  <conditionalFormatting sqref="D376">
    <cfRule type="expression" dxfId="14" priority="1">
      <formula>D376=""</formula>
    </cfRule>
  </conditionalFormatting>
  <dataValidations xWindow="760" yWindow="211" count="10">
    <dataValidation type="list" allowBlank="1" showInputMessage="1" showErrorMessage="1" errorTitle="Špatné označení majetku" error="_x000a_Nutno vybrat dle předvolby!_x000a_SŽDC nebo Ostatní." promptTitle="Výběr dle předvolby:" prompt="_x000a_SŽDC s.o._x000a_Ostatní" sqref="E6" xr:uid="{00000000-0002-0000-0000-000000000000}">
      <formula1>"SŽDC s.o., Ostatní"</formula1>
    </dataValidation>
    <dataValidation type="date" allowBlank="1" showInputMessage="1" showErrorMessage="1" sqref="L8" xr:uid="{00000000-0002-0000-0000-000001000000}">
      <formula1>42370</formula1>
      <formula2>55153</formula2>
    </dataValidation>
    <dataValidation type="list" allowBlank="1" showInputMessage="1" showErrorMessage="1" errorTitle="Neexitující stupeň dokumentace!" error="Nutno vybrat stupeň dokumentace dle předvolby!" promptTitle="Výběr stádia dle seznamu:" prompt="Stádium 3_x000a_Stádium 2" sqref="E5" xr:uid="{00000000-0002-0000-0000-000002000000}">
      <formula1>"Stádium 2,Stádium 3"</formula1>
    </dataValidation>
    <dataValidation type="list" allowBlank="1" showInputMessage="1" showErrorMessage="1" error="Nutno vybrat klasifikaci dle předvolby!" promptTitle="Klasifikace" prompt="pro zatřídění stavebních a inženýrských objektů_x000a_(viz Portál veřejných zakázek MMR):_x000a_Struktura klasifikace:_x000a_1. až 3. místo obor_x000a_4. místo skupina_x000a_5. místo podskupina_x000a_6. místo konstrukčně materiálová charakteristika_x000a_7. místo druh stavební akce_x000a_" sqref="K4" xr:uid="{00000000-0002-0000-0000-000003000000}">
      <formula1>"801,802,803,811,812, 813, 814,815, 817, 821,822, 823,824,825,826,827,828,831,832,833,838,839"</formula1>
    </dataValidation>
    <dataValidation type="date" allowBlank="1" showInputMessage="1" showErrorMessage="1" errorTitle="Špatný datum" error="Datum musí být v rozmezí_x000a_od 1.1.2016_x000a_do 31.12.2050" promptTitle="Vložit datum" prompt="ve formátu: dd.mm.rrrr" sqref="K8" xr:uid="{00000000-0002-0000-0000-000004000000}">
      <formula1>42370</formula1>
      <formula2>55153</formula2>
    </dataValidation>
    <dataValidation allowBlank="1" showInputMessage="1" showErrorMessage="1" promptTitle="S-kód" prompt="Číslo pod kterým je stavba evidovaná v systému SŽDC." sqref="K6" xr:uid="{00000000-0002-0000-0000-000005000000}"/>
    <dataValidation type="date" allowBlank="1" showInputMessage="1" showErrorMessage="1" errorTitle="Špatnž formát data" error="_x000a_Nutno zadat ve formátu:_x000a_dd.mm.rrr_x000a_nebo_x000a_mm/rrrr" promptTitle="den.měsíc.rok: dd.mm.rrrr" prompt="_x000a_Uvede se předpokládaná doba ukončení realizace konkrétního SO/PS dle Harmonogramu výstavby (den.měsíc.rok - např. 01.12.2020), který je uveden v příslušné části dokumentace stavby." sqref="E8" xr:uid="{00000000-0002-0000-0000-000006000000}">
      <formula1>42370</formula1>
      <formula2>55153</formula2>
    </dataValidation>
    <dataValidation type="date" allowBlank="1" showInputMessage="1" showErrorMessage="1" errorTitle="Špatný formát data" error="_x000a_Nutno zadat ve formátu:_x000a_dd.mm.rrr_x000a_nebo_x000a_mm/rrrr" promptTitle="den.měsíc.rok: dd.mm.rrrr" prompt="_x000a_Uvede se předpokládaná doba zahájení realizace konkrétního SO/PS dle Harmonogramu výstavby (den.měsíc.rok - např. 01.12.2020), který je uveden v příslušné části dokumentace stavby." sqref="E7" xr:uid="{00000000-0002-0000-0000-000007000000}">
      <formula1>42370</formula1>
      <formula2>55153</formula2>
    </dataValidation>
    <dataValidation allowBlank="1" showInputMessage="1" showErrorMessage="1" promptTitle="Číselné označení SO/PS " prompt="musí být uvedeno i v názvu listu SO (nebo PS) XX-XX-XX._x000a_Každé SO/PS musí být zpracováno v samostatném formuláři." sqref="D3" xr:uid="{00000000-0002-0000-0000-000008000000}"/>
    <dataValidation type="date" allowBlank="1" showInputMessage="1" showErrorMessage="1" error="Rozmezí let 2017 - 2050" promptTitle="Vložit rok" prompt="ve formátu:_x000a_rrrr" sqref="K7" xr:uid="{00000000-0002-0000-0000-000009000000}">
      <formula1>2017</formula1>
      <formula2>2050</formula2>
    </dataValidation>
  </dataValidations>
  <pageMargins left="0.70866141732283472" right="0.70866141732283472" top="0.74803149606299213" bottom="0.74803149606299213" header="0.31496062992125984" footer="0.31496062992125984"/>
  <pageSetup paperSize="9" scale="66" fitToHeight="0" orientation="landscape" blackAndWhite="1" r:id="rId1"/>
  <headerFooter>
    <oddHeader xml:space="preserve">&amp;L&amp;"Arial,Tučné"&amp;10FORMULÁŘ SO/PS
</oddHeader>
    <oddFooter>&amp;L&amp;"Arial,Obyčejné"&amp;10&amp;A&amp;R&amp;"Arial,Obyčejné"&amp;10&amp;P/&amp;N</oddFooter>
  </headerFooter>
  <drawing r:id="rId2"/>
  <legacyDrawing r:id="rId3"/>
  <extLst>
    <ext xmlns:x14="http://schemas.microsoft.com/office/spreadsheetml/2009/9/main" uri="{CCE6A557-97BC-4b89-ADB6-D9C93CAAB3DF}">
      <x14:dataValidations xmlns:xm="http://schemas.microsoft.com/office/excel/2006/main" xWindow="760" yWindow="211" count="1">
        <x14:dataValidation type="list" allowBlank="1" showInputMessage="1" showErrorMessage="1" xr:uid="{00000000-0002-0000-0000-00000A000000}">
          <x14:formula1>
            <xm:f>'Kategorie monitoringu'!$A$1:$A$25</xm:f>
          </x14:formula1>
          <xm:sqref>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C26"/>
  <sheetViews>
    <sheetView workbookViewId="0">
      <selection activeCell="B29" sqref="B29"/>
    </sheetView>
  </sheetViews>
  <sheetFormatPr defaultRowHeight="14.4" x14ac:dyDescent="0.3"/>
  <cols>
    <col min="1" max="1" width="13.6640625" customWidth="1"/>
    <col min="2" max="2" width="53.88671875" customWidth="1"/>
  </cols>
  <sheetData>
    <row r="1" spans="1:3" ht="15" thickTop="1" x14ac:dyDescent="0.3">
      <c r="A1" s="19" t="s">
        <v>39</v>
      </c>
      <c r="B1" s="20" t="s">
        <v>35</v>
      </c>
      <c r="C1" s="25"/>
    </row>
    <row r="2" spans="1:3" x14ac:dyDescent="0.3">
      <c r="A2" s="21" t="s">
        <v>40</v>
      </c>
      <c r="B2" s="22" t="s">
        <v>36</v>
      </c>
      <c r="C2" s="25"/>
    </row>
    <row r="3" spans="1:3" x14ac:dyDescent="0.3">
      <c r="A3" s="21" t="s">
        <v>41</v>
      </c>
      <c r="B3" s="22" t="s">
        <v>37</v>
      </c>
      <c r="C3" s="25"/>
    </row>
    <row r="4" spans="1:3" x14ac:dyDescent="0.3">
      <c r="A4" s="21" t="s">
        <v>42</v>
      </c>
      <c r="B4" s="22" t="s">
        <v>38</v>
      </c>
      <c r="C4" s="25"/>
    </row>
    <row r="5" spans="1:3" x14ac:dyDescent="0.3">
      <c r="A5" s="21" t="s">
        <v>43</v>
      </c>
      <c r="B5" s="22" t="s">
        <v>44</v>
      </c>
      <c r="C5" s="25"/>
    </row>
    <row r="6" spans="1:3" x14ac:dyDescent="0.3">
      <c r="A6" s="21" t="s">
        <v>45</v>
      </c>
      <c r="B6" s="22" t="s">
        <v>46</v>
      </c>
      <c r="C6" s="25"/>
    </row>
    <row r="7" spans="1:3" x14ac:dyDescent="0.3">
      <c r="A7" s="21" t="s">
        <v>47</v>
      </c>
      <c r="B7" s="22" t="s">
        <v>48</v>
      </c>
      <c r="C7" s="25"/>
    </row>
    <row r="8" spans="1:3" x14ac:dyDescent="0.3">
      <c r="A8" s="21" t="s">
        <v>49</v>
      </c>
      <c r="B8" s="22" t="s">
        <v>50</v>
      </c>
      <c r="C8" s="25"/>
    </row>
    <row r="9" spans="1:3" x14ac:dyDescent="0.3">
      <c r="A9" s="21" t="s">
        <v>51</v>
      </c>
      <c r="B9" s="22" t="s">
        <v>52</v>
      </c>
      <c r="C9" s="25"/>
    </row>
    <row r="10" spans="1:3" x14ac:dyDescent="0.3">
      <c r="A10" s="21" t="s">
        <v>53</v>
      </c>
      <c r="B10" s="22" t="s">
        <v>54</v>
      </c>
      <c r="C10" s="25"/>
    </row>
    <row r="11" spans="1:3" x14ac:dyDescent="0.3">
      <c r="A11" s="21" t="s">
        <v>55</v>
      </c>
      <c r="B11" s="22" t="s">
        <v>56</v>
      </c>
      <c r="C11" s="25"/>
    </row>
    <row r="12" spans="1:3" x14ac:dyDescent="0.3">
      <c r="A12" s="21" t="s">
        <v>57</v>
      </c>
      <c r="B12" s="22" t="s">
        <v>58</v>
      </c>
      <c r="C12" s="25"/>
    </row>
    <row r="13" spans="1:3" x14ac:dyDescent="0.3">
      <c r="A13" s="21" t="s">
        <v>59</v>
      </c>
      <c r="B13" s="22" t="s">
        <v>60</v>
      </c>
      <c r="C13" s="25"/>
    </row>
    <row r="14" spans="1:3" ht="26.4" x14ac:dyDescent="0.3">
      <c r="A14" s="21" t="s">
        <v>61</v>
      </c>
      <c r="B14" s="22" t="s">
        <v>62</v>
      </c>
      <c r="C14" s="25"/>
    </row>
    <row r="15" spans="1:3" x14ac:dyDescent="0.3">
      <c r="A15" s="21" t="s">
        <v>63</v>
      </c>
      <c r="B15" s="22" t="s">
        <v>64</v>
      </c>
      <c r="C15" s="25"/>
    </row>
    <row r="16" spans="1:3" x14ac:dyDescent="0.3">
      <c r="A16" s="21" t="s">
        <v>65</v>
      </c>
      <c r="B16" s="22" t="s">
        <v>66</v>
      </c>
      <c r="C16" s="25"/>
    </row>
    <row r="17" spans="1:3" x14ac:dyDescent="0.3">
      <c r="A17" s="21" t="s">
        <v>67</v>
      </c>
      <c r="B17" s="22" t="s">
        <v>68</v>
      </c>
      <c r="C17" s="25"/>
    </row>
    <row r="18" spans="1:3" x14ac:dyDescent="0.3">
      <c r="A18" s="21" t="s">
        <v>69</v>
      </c>
      <c r="B18" s="22" t="s">
        <v>70</v>
      </c>
      <c r="C18" s="25"/>
    </row>
    <row r="19" spans="1:3" x14ac:dyDescent="0.3">
      <c r="A19" s="21" t="s">
        <v>71</v>
      </c>
      <c r="B19" s="22" t="s">
        <v>72</v>
      </c>
      <c r="C19" s="25"/>
    </row>
    <row r="20" spans="1:3" x14ac:dyDescent="0.3">
      <c r="A20" s="21" t="s">
        <v>73</v>
      </c>
      <c r="B20" s="22" t="s">
        <v>74</v>
      </c>
      <c r="C20" s="25"/>
    </row>
    <row r="21" spans="1:3" x14ac:dyDescent="0.3">
      <c r="A21" s="21" t="s">
        <v>75</v>
      </c>
      <c r="B21" s="22" t="s">
        <v>76</v>
      </c>
      <c r="C21" s="25"/>
    </row>
    <row r="22" spans="1:3" x14ac:dyDescent="0.3">
      <c r="A22" s="21" t="s">
        <v>77</v>
      </c>
      <c r="B22" s="22" t="s">
        <v>78</v>
      </c>
      <c r="C22" s="25"/>
    </row>
    <row r="23" spans="1:3" x14ac:dyDescent="0.3">
      <c r="A23" s="21" t="s">
        <v>79</v>
      </c>
      <c r="B23" s="22" t="s">
        <v>80</v>
      </c>
      <c r="C23" s="25"/>
    </row>
    <row r="24" spans="1:3" x14ac:dyDescent="0.3">
      <c r="A24" s="21" t="s">
        <v>81</v>
      </c>
      <c r="B24" s="22" t="s">
        <v>82</v>
      </c>
      <c r="C24" s="25"/>
    </row>
    <row r="25" spans="1:3" ht="15" thickBot="1" x14ac:dyDescent="0.35">
      <c r="A25" s="23" t="s">
        <v>83</v>
      </c>
      <c r="B25" s="24" t="s">
        <v>84</v>
      </c>
      <c r="C25" s="25"/>
    </row>
    <row r="26" spans="1:3" ht="15" thickTop="1"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pageSetUpPr fitToPage="1"/>
  </sheetPr>
  <dimension ref="A1:L22"/>
  <sheetViews>
    <sheetView showGridLines="0" workbookViewId="0">
      <pane ySplit="1" topLeftCell="A2" activePane="bottomLeft" state="frozen"/>
      <selection pane="bottomLeft" sqref="A1:L4"/>
    </sheetView>
  </sheetViews>
  <sheetFormatPr defaultColWidth="9.109375" defaultRowHeight="10.199999999999999" x14ac:dyDescent="0.2"/>
  <cols>
    <col min="1" max="1" width="3.5546875" style="7" customWidth="1"/>
    <col min="2" max="2" width="4.44140625" style="7" customWidth="1"/>
    <col min="3" max="3" width="10.5546875" style="7" customWidth="1"/>
    <col min="4" max="5" width="10" style="7" customWidth="1"/>
    <col min="6" max="6" width="74.109375" style="7" customWidth="1"/>
    <col min="7" max="7" width="9" style="8" customWidth="1"/>
    <col min="8" max="8" width="13" style="8" customWidth="1"/>
    <col min="9" max="10" width="9" style="8" customWidth="1"/>
    <col min="11" max="12" width="12.88671875" style="8" customWidth="1"/>
    <col min="13" max="16384" width="9.109375" style="7"/>
  </cols>
  <sheetData>
    <row r="1" spans="1:12" s="1" customFormat="1" ht="13.65" customHeight="1" thickBot="1" x14ac:dyDescent="0.35">
      <c r="A1" s="40" t="s">
        <v>7</v>
      </c>
      <c r="B1" s="39"/>
      <c r="C1" s="27"/>
      <c r="D1" s="36"/>
      <c r="E1" s="28"/>
      <c r="F1" s="30"/>
      <c r="G1" s="28"/>
      <c r="H1" s="33"/>
      <c r="I1" s="28"/>
      <c r="J1" s="34" t="str">
        <f>IF(I1=0,"",I1*H1)</f>
        <v/>
      </c>
      <c r="K1" s="35"/>
      <c r="L1" s="38">
        <f>ROUND((ROUND(H1,3))*(ROUND(K1,2)),2)</f>
        <v>0</v>
      </c>
    </row>
    <row r="2" spans="1:12" s="1" customFormat="1" ht="12.75" customHeight="1" x14ac:dyDescent="0.3">
      <c r="A2" s="40" t="s">
        <v>6</v>
      </c>
      <c r="B2" s="11"/>
      <c r="F2" s="31"/>
      <c r="G2" s="5"/>
      <c r="H2" s="5"/>
      <c r="I2" s="5"/>
      <c r="J2" s="5"/>
      <c r="K2" s="5"/>
      <c r="L2" s="12"/>
    </row>
    <row r="3" spans="1:12" s="1" customFormat="1" ht="12.75" customHeight="1" x14ac:dyDescent="0.3">
      <c r="A3" s="40" t="s">
        <v>8</v>
      </c>
      <c r="B3" s="11"/>
      <c r="F3" s="29"/>
      <c r="G3" s="5"/>
      <c r="H3" s="5"/>
      <c r="I3" s="5"/>
      <c r="J3" s="5"/>
      <c r="K3" s="5"/>
      <c r="L3" s="12"/>
    </row>
    <row r="4" spans="1:12" s="1" customFormat="1" ht="18" customHeight="1" thickBot="1" x14ac:dyDescent="0.35">
      <c r="A4" s="40" t="s">
        <v>9</v>
      </c>
      <c r="B4" s="13"/>
      <c r="C4" s="9"/>
      <c r="D4" s="9"/>
      <c r="E4" s="9"/>
      <c r="F4" s="32"/>
      <c r="G4" s="6"/>
      <c r="H4" s="6"/>
      <c r="I4" s="6"/>
      <c r="J4" s="6"/>
      <c r="K4" s="6"/>
      <c r="L4" s="14"/>
    </row>
    <row r="5" spans="1:12" s="1" customFormat="1" ht="48.15" customHeight="1" thickBot="1" x14ac:dyDescent="0.35">
      <c r="F5" s="15"/>
      <c r="G5" s="5"/>
      <c r="H5" s="5"/>
      <c r="I5" s="5"/>
      <c r="J5" s="5"/>
      <c r="K5" s="5"/>
      <c r="L5" s="6"/>
    </row>
    <row r="6" spans="1:12" s="1" customFormat="1" ht="12.6" thickBot="1" x14ac:dyDescent="0.35">
      <c r="A6" s="1" t="s">
        <v>88</v>
      </c>
      <c r="B6" s="16" t="s">
        <v>22</v>
      </c>
      <c r="C6" s="17"/>
      <c r="D6" s="3"/>
      <c r="E6" s="3"/>
      <c r="F6" s="3" t="s">
        <v>10</v>
      </c>
      <c r="G6" s="17"/>
      <c r="H6" s="17"/>
      <c r="I6" s="17"/>
      <c r="J6" s="17"/>
      <c r="K6" s="17"/>
      <c r="L6" s="18"/>
    </row>
    <row r="7" spans="1:12" s="1" customFormat="1" ht="10.8" thickBot="1" x14ac:dyDescent="0.35">
      <c r="G7" s="5"/>
      <c r="H7" s="5"/>
      <c r="I7" s="5"/>
      <c r="J7" s="5"/>
      <c r="K7" s="5"/>
      <c r="L7" s="5"/>
    </row>
    <row r="8" spans="1:12" s="1" customFormat="1" ht="15" customHeight="1" thickBot="1" x14ac:dyDescent="0.35">
      <c r="A8" s="1" t="s">
        <v>33</v>
      </c>
      <c r="B8" s="26" t="s">
        <v>21</v>
      </c>
      <c r="C8" s="4"/>
      <c r="D8" s="2"/>
      <c r="E8" s="2"/>
      <c r="F8" s="37" t="s">
        <v>32</v>
      </c>
      <c r="G8" s="4"/>
      <c r="H8" s="4"/>
      <c r="I8" s="4"/>
      <c r="J8" s="4"/>
      <c r="K8" s="4"/>
      <c r="L8" s="10"/>
    </row>
    <row r="9" spans="1:12" s="1" customFormat="1" x14ac:dyDescent="0.3">
      <c r="G9" s="5"/>
      <c r="H9" s="5"/>
      <c r="I9" s="5"/>
      <c r="J9" s="5"/>
      <c r="K9" s="5"/>
      <c r="L9" s="5"/>
    </row>
    <row r="10" spans="1:12" s="1" customFormat="1" x14ac:dyDescent="0.3">
      <c r="G10" s="5"/>
      <c r="H10" s="5"/>
      <c r="I10" s="5"/>
      <c r="J10" s="5"/>
      <c r="K10" s="5"/>
      <c r="L10" s="5"/>
    </row>
    <row r="11" spans="1:12" s="1" customFormat="1" x14ac:dyDescent="0.3">
      <c r="G11" s="5"/>
      <c r="H11" s="5"/>
      <c r="I11" s="5"/>
      <c r="J11" s="5"/>
      <c r="K11" s="5"/>
      <c r="L11" s="5"/>
    </row>
    <row r="12" spans="1:12" s="1" customFormat="1" x14ac:dyDescent="0.3">
      <c r="G12" s="5"/>
      <c r="H12" s="5"/>
      <c r="I12" s="5"/>
      <c r="J12" s="5"/>
      <c r="K12" s="5"/>
      <c r="L12" s="5"/>
    </row>
    <row r="13" spans="1:12" s="1" customFormat="1" x14ac:dyDescent="0.3">
      <c r="G13" s="5"/>
      <c r="H13" s="5"/>
      <c r="I13" s="5"/>
      <c r="J13" s="5"/>
      <c r="K13" s="5"/>
      <c r="L13" s="5"/>
    </row>
    <row r="14" spans="1:12" s="1" customFormat="1" x14ac:dyDescent="0.3">
      <c r="G14" s="5"/>
      <c r="H14" s="5"/>
      <c r="I14" s="5"/>
      <c r="J14" s="5"/>
      <c r="K14" s="5"/>
      <c r="L14" s="5"/>
    </row>
    <row r="15" spans="1:12" s="1" customFormat="1" x14ac:dyDescent="0.3">
      <c r="G15" s="5"/>
      <c r="H15" s="5"/>
      <c r="I15" s="5"/>
      <c r="J15" s="5"/>
      <c r="K15" s="5"/>
      <c r="L15" s="5"/>
    </row>
    <row r="16" spans="1:12" s="1" customFormat="1" x14ac:dyDescent="0.3">
      <c r="G16" s="5"/>
      <c r="H16" s="5"/>
      <c r="I16" s="5"/>
      <c r="J16" s="5"/>
      <c r="K16" s="5"/>
      <c r="L16" s="5"/>
    </row>
    <row r="17" spans="7:12" s="1" customFormat="1" x14ac:dyDescent="0.3">
      <c r="G17" s="5"/>
      <c r="H17" s="5"/>
      <c r="I17" s="5"/>
      <c r="J17" s="5"/>
      <c r="K17" s="5"/>
      <c r="L17" s="5"/>
    </row>
    <row r="18" spans="7:12" s="1" customFormat="1" x14ac:dyDescent="0.3">
      <c r="G18" s="5"/>
      <c r="H18" s="5"/>
      <c r="I18" s="5"/>
      <c r="J18" s="5"/>
      <c r="K18" s="5"/>
      <c r="L18" s="5"/>
    </row>
    <row r="19" spans="7:12" s="1" customFormat="1" x14ac:dyDescent="0.3">
      <c r="G19" s="5"/>
      <c r="H19" s="5"/>
      <c r="I19" s="5"/>
      <c r="J19" s="5"/>
      <c r="K19" s="5"/>
      <c r="L19" s="5"/>
    </row>
    <row r="20" spans="7:12" s="1" customFormat="1" x14ac:dyDescent="0.3">
      <c r="G20" s="5"/>
      <c r="H20" s="5"/>
      <c r="I20" s="5"/>
      <c r="J20" s="5"/>
      <c r="K20" s="5"/>
      <c r="L20" s="5"/>
    </row>
    <row r="21" spans="7:12" s="1" customFormat="1" x14ac:dyDescent="0.3">
      <c r="G21" s="5"/>
      <c r="H21" s="5"/>
      <c r="I21" s="5"/>
      <c r="J21" s="5"/>
      <c r="K21" s="5"/>
      <c r="L21" s="5"/>
    </row>
    <row r="22" spans="7:12" s="1" customFormat="1" x14ac:dyDescent="0.3">
      <c r="G22" s="5"/>
      <c r="H22" s="5"/>
      <c r="I22" s="5"/>
      <c r="J22" s="5"/>
      <c r="K22" s="5"/>
      <c r="L22" s="5"/>
    </row>
  </sheetData>
  <conditionalFormatting sqref="C1">
    <cfRule type="expression" dxfId="13" priority="14">
      <formula>C1=""</formula>
    </cfRule>
  </conditionalFormatting>
  <conditionalFormatting sqref="E1">
    <cfRule type="expression" dxfId="12" priority="13">
      <formula>E1=""</formula>
    </cfRule>
  </conditionalFormatting>
  <conditionalFormatting sqref="F1">
    <cfRule type="expression" dxfId="11" priority="12">
      <formula>F1=""</formula>
    </cfRule>
  </conditionalFormatting>
  <conditionalFormatting sqref="F2">
    <cfRule type="expression" dxfId="10" priority="11">
      <formula>F2=""</formula>
    </cfRule>
  </conditionalFormatting>
  <conditionalFormatting sqref="F3">
    <cfRule type="expression" dxfId="9" priority="10">
      <formula>F3=""</formula>
    </cfRule>
  </conditionalFormatting>
  <conditionalFormatting sqref="F4">
    <cfRule type="expression" dxfId="8" priority="9">
      <formula>F4=""</formula>
    </cfRule>
  </conditionalFormatting>
  <conditionalFormatting sqref="G1">
    <cfRule type="expression" dxfId="7" priority="8">
      <formula>G1=""</formula>
    </cfRule>
  </conditionalFormatting>
  <conditionalFormatting sqref="H1">
    <cfRule type="expression" dxfId="6" priority="7">
      <formula>H1=""</formula>
    </cfRule>
  </conditionalFormatting>
  <conditionalFormatting sqref="I1">
    <cfRule type="expression" dxfId="5" priority="6">
      <formula>I1=""</formula>
    </cfRule>
  </conditionalFormatting>
  <conditionalFormatting sqref="J1">
    <cfRule type="expression" dxfId="4" priority="5">
      <formula>J1=""</formula>
    </cfRule>
  </conditionalFormatting>
  <conditionalFormatting sqref="K1">
    <cfRule type="expression" dxfId="3" priority="4">
      <formula>K1=""</formula>
    </cfRule>
  </conditionalFormatting>
  <conditionalFormatting sqref="C8">
    <cfRule type="expression" dxfId="2" priority="3">
      <formula>$C$8=""</formula>
    </cfRule>
  </conditionalFormatting>
  <conditionalFormatting sqref="F8">
    <cfRule type="expression" dxfId="1" priority="2">
      <formula>F8="Název dílu"</formula>
    </cfRule>
  </conditionalFormatting>
  <conditionalFormatting sqref="D1">
    <cfRule type="expression" dxfId="0" priority="1">
      <formula>D1=""</formula>
    </cfRule>
  </conditionalFormatting>
  <dataValidations count="5">
    <dataValidation allowBlank="1" showInputMessage="1" showErrorMessage="1" promptTitle="Název položky" prompt="Přesný název položky dle cenové soustavy, nebo vlastní název v případě položky mimo cenovou soustavu." sqref="F1" xr:uid="{00000000-0002-0000-0200-000000000000}"/>
    <dataValidation allowBlank="1" showInputMessage="1" showErrorMessage="1" promptTitle="Popis položky" prompt="doplnňující název položky pro upřesnění popisu a charakteristiky dané položky. V případě, že název položky odpovídá popisu položky, pole zůstane bez vyplnění." sqref="F2" xr:uid="{00000000-0002-0000-0200-000001000000}"/>
    <dataValidation allowBlank="1" showInputMessage="1" showErrorMessage="1" promptTitle="Výkaz výměr:" prompt="způsob stanovení množství položky, nebo odkaz na příslušnou přílohu dokumentace." sqref="F3" xr:uid="{00000000-0002-0000-0200-000002000000}"/>
    <dataValidation allowBlank="1" showInputMessage="1" showErrorMessage="1" promptTitle="Technická specifikace položky" prompt="zahrnující buď přesný popis zohledňující veškeré činnosti, které položka obsahuje, nebo odkaz na příslušnou cenovou soustavu (Technická specifikace položky odpovídá příslušné cenové soustavě)." sqref="F4" xr:uid="{00000000-0002-0000-0200-000003000000}"/>
    <dataValidation type="list" allowBlank="1" showInputMessage="1" showErrorMessage="1" sqref="D1" xr:uid="{00000000-0002-0000-0200-000004000000}">
      <formula1>"1,2,3,4,5,6,7,8,9,10"</formula1>
    </dataValidation>
  </dataValidations>
  <pageMargins left="0" right="0" top="0" bottom="0" header="0.51181102362204722" footer="0.51181102362204722"/>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PS 01-01-31</vt:lpstr>
      <vt:lpstr>Kategorie monitoringu</vt:lpstr>
      <vt:lpstr>hide</vt:lpstr>
      <vt:lpstr>'PS 01-01-31'!Názvy_tisku</vt:lpstr>
      <vt:lpstr>'PS 01-01-31'!Oblast_tisku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Moťka Radek</dc:creator>
  <cp:lastModifiedBy>Filip Šíp</cp:lastModifiedBy>
  <cp:lastPrinted>2020-02-18T12:03:04Z</cp:lastPrinted>
  <dcterms:created xsi:type="dcterms:W3CDTF">2015-03-16T09:47:49Z</dcterms:created>
  <dcterms:modified xsi:type="dcterms:W3CDTF">2026-10-13T12:00:35Z</dcterms:modified>
</cp:coreProperties>
</file>