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01 - Výměna oken" sheetId="2" r:id="rId2"/>
    <sheet name="02 - VRN" sheetId="3" r:id="rId3"/>
  </sheets>
  <definedNames>
    <definedName name="_xlnm.Print_Area" localSheetId="0">'Rekapitulace stavby'!$D$4:$AO$76,'Rekapitulace stavby'!$C$82:$AQ$97</definedName>
    <definedName name="_xlnm.Print_Titles" localSheetId="0">'Rekapitulace stavby'!$92:$92</definedName>
    <definedName name="_xlnm._FilterDatabase" localSheetId="1" hidden="1">'01 - Výměna oken'!$C$129:$K$288</definedName>
    <definedName name="_xlnm.Print_Area" localSheetId="1">'01 - Výměna oken'!$C$4:$J$76,'01 - Výměna oken'!$C$82:$J$111,'01 - Výměna oken'!$C$117:$K$288</definedName>
    <definedName name="_xlnm.Print_Titles" localSheetId="1">'01 - Výměna oken'!$129:$129</definedName>
    <definedName name="_xlnm._FilterDatabase" localSheetId="2" hidden="1">'02 - VRN'!$C$121:$K$157</definedName>
    <definedName name="_xlnm.Print_Area" localSheetId="2">'02 - VRN'!$C$4:$J$76,'02 - VRN'!$C$82:$J$103,'02 - VRN'!$C$109:$K$157</definedName>
    <definedName name="_xlnm.Print_Titles" localSheetId="2">'02 - VRN'!$121:$121</definedName>
  </definedNames>
  <calcPr/>
</workbook>
</file>

<file path=xl/calcChain.xml><?xml version="1.0" encoding="utf-8"?>
<calcChain xmlns="http://schemas.openxmlformats.org/spreadsheetml/2006/main">
  <c i="1" l="1" r="AY96"/>
  <c i="3" r="J37"/>
  <c r="J36"/>
  <c r="J35"/>
  <c i="1" r="AX96"/>
  <c i="3" r="BI154"/>
  <c r="BH154"/>
  <c r="BG154"/>
  <c r="BF154"/>
  <c r="T154"/>
  <c r="T153"/>
  <c r="R154"/>
  <c r="R153"/>
  <c r="P154"/>
  <c r="P153"/>
  <c r="BI152"/>
  <c r="BH152"/>
  <c r="BG152"/>
  <c r="BF152"/>
  <c r="T152"/>
  <c r="T151"/>
  <c r="R152"/>
  <c r="R151"/>
  <c r="P152"/>
  <c r="P151"/>
  <c r="BI145"/>
  <c r="BH145"/>
  <c r="BG145"/>
  <c r="BF145"/>
  <c r="T145"/>
  <c r="R145"/>
  <c r="P145"/>
  <c r="BI142"/>
  <c r="BH142"/>
  <c r="BG142"/>
  <c r="BF142"/>
  <c r="T142"/>
  <c r="R142"/>
  <c r="P142"/>
  <c r="BI136"/>
  <c r="BH136"/>
  <c r="BG136"/>
  <c r="BF136"/>
  <c r="T136"/>
  <c r="R136"/>
  <c r="P136"/>
  <c r="BI132"/>
  <c r="BH132"/>
  <c r="BG132"/>
  <c r="BF132"/>
  <c r="T132"/>
  <c r="T131"/>
  <c r="R132"/>
  <c r="R131"/>
  <c r="P132"/>
  <c r="P131"/>
  <c r="BI128"/>
  <c r="BH128"/>
  <c r="BG128"/>
  <c r="BF128"/>
  <c r="T128"/>
  <c r="R128"/>
  <c r="P128"/>
  <c r="BI125"/>
  <c r="BH125"/>
  <c r="BG125"/>
  <c r="BF125"/>
  <c r="T125"/>
  <c r="R125"/>
  <c r="P125"/>
  <c r="F116"/>
  <c r="E114"/>
  <c r="F89"/>
  <c r="E87"/>
  <c r="J24"/>
  <c r="E24"/>
  <c r="J119"/>
  <c r="J23"/>
  <c r="J21"/>
  <c r="E21"/>
  <c r="J118"/>
  <c r="J20"/>
  <c r="J18"/>
  <c r="E18"/>
  <c r="F119"/>
  <c r="J17"/>
  <c r="J15"/>
  <c r="E15"/>
  <c r="F118"/>
  <c r="J14"/>
  <c r="J12"/>
  <c r="J116"/>
  <c r="E7"/>
  <c r="E112"/>
  <c i="2" r="J37"/>
  <c r="J36"/>
  <c i="1" r="AY95"/>
  <c i="2" r="J35"/>
  <c i="1" r="AX95"/>
  <c i="2" r="BI284"/>
  <c r="BH284"/>
  <c r="BG284"/>
  <c r="BF284"/>
  <c r="T284"/>
  <c r="T283"/>
  <c r="R284"/>
  <c r="R283"/>
  <c r="P284"/>
  <c r="P283"/>
  <c r="BI281"/>
  <c r="BH281"/>
  <c r="BG281"/>
  <c r="BF281"/>
  <c r="T281"/>
  <c r="R281"/>
  <c r="P281"/>
  <c r="BI280"/>
  <c r="BH280"/>
  <c r="BG280"/>
  <c r="BF280"/>
  <c r="T280"/>
  <c r="R280"/>
  <c r="P280"/>
  <c r="BI277"/>
  <c r="BH277"/>
  <c r="BG277"/>
  <c r="BF277"/>
  <c r="T277"/>
  <c r="R277"/>
  <c r="P277"/>
  <c r="BI272"/>
  <c r="BH272"/>
  <c r="BG272"/>
  <c r="BF272"/>
  <c r="T272"/>
  <c r="R272"/>
  <c r="P272"/>
  <c r="BI269"/>
  <c r="BH269"/>
  <c r="BG269"/>
  <c r="BF269"/>
  <c r="T269"/>
  <c r="R269"/>
  <c r="P269"/>
  <c r="BI266"/>
  <c r="BH266"/>
  <c r="BG266"/>
  <c r="BF266"/>
  <c r="T266"/>
  <c r="R266"/>
  <c r="P266"/>
  <c r="BI264"/>
  <c r="BH264"/>
  <c r="BG264"/>
  <c r="BF264"/>
  <c r="T264"/>
  <c r="R264"/>
  <c r="P264"/>
  <c r="BI262"/>
  <c r="BH262"/>
  <c r="BG262"/>
  <c r="BF262"/>
  <c r="T262"/>
  <c r="R262"/>
  <c r="P262"/>
  <c r="BI259"/>
  <c r="BH259"/>
  <c r="BG259"/>
  <c r="BF259"/>
  <c r="T259"/>
  <c r="R259"/>
  <c r="P259"/>
  <c r="BI256"/>
  <c r="BH256"/>
  <c r="BG256"/>
  <c r="BF256"/>
  <c r="T256"/>
  <c r="R256"/>
  <c r="P256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R249"/>
  <c r="P249"/>
  <c r="BI246"/>
  <c r="BH246"/>
  <c r="BG246"/>
  <c r="BF246"/>
  <c r="T246"/>
  <c r="R246"/>
  <c r="P246"/>
  <c r="BI240"/>
  <c r="BH240"/>
  <c r="BG240"/>
  <c r="BF240"/>
  <c r="T240"/>
  <c r="R240"/>
  <c r="P240"/>
  <c r="BI238"/>
  <c r="BH238"/>
  <c r="BG238"/>
  <c r="BF238"/>
  <c r="T238"/>
  <c r="R238"/>
  <c r="P238"/>
  <c r="BI234"/>
  <c r="BH234"/>
  <c r="BG234"/>
  <c r="BF234"/>
  <c r="T234"/>
  <c r="R234"/>
  <c r="P234"/>
  <c r="BI228"/>
  <c r="BH228"/>
  <c r="BG228"/>
  <c r="BF228"/>
  <c r="T228"/>
  <c r="R228"/>
  <c r="P228"/>
  <c r="BI225"/>
  <c r="BH225"/>
  <c r="BG225"/>
  <c r="BF225"/>
  <c r="T225"/>
  <c r="R225"/>
  <c r="P225"/>
  <c r="BI224"/>
  <c r="BH224"/>
  <c r="BG224"/>
  <c r="BF224"/>
  <c r="T224"/>
  <c r="R224"/>
  <c r="P224"/>
  <c r="BI220"/>
  <c r="BH220"/>
  <c r="BG220"/>
  <c r="BF220"/>
  <c r="T220"/>
  <c r="R220"/>
  <c r="P220"/>
  <c r="BI218"/>
  <c r="BH218"/>
  <c r="BG218"/>
  <c r="BF218"/>
  <c r="T218"/>
  <c r="R218"/>
  <c r="P218"/>
  <c r="BI214"/>
  <c r="BH214"/>
  <c r="BG214"/>
  <c r="BF214"/>
  <c r="T214"/>
  <c r="R214"/>
  <c r="P214"/>
  <c r="BI210"/>
  <c r="BH210"/>
  <c r="BG210"/>
  <c r="BF210"/>
  <c r="T210"/>
  <c r="R210"/>
  <c r="P210"/>
  <c r="BI209"/>
  <c r="BH209"/>
  <c r="BG209"/>
  <c r="BF209"/>
  <c r="T209"/>
  <c r="R209"/>
  <c r="P209"/>
  <c r="BI206"/>
  <c r="BH206"/>
  <c r="BG206"/>
  <c r="BF206"/>
  <c r="T206"/>
  <c r="R206"/>
  <c r="P206"/>
  <c r="BI203"/>
  <c r="BH203"/>
  <c r="BG203"/>
  <c r="BF203"/>
  <c r="T203"/>
  <c r="R203"/>
  <c r="P203"/>
  <c r="BI200"/>
  <c r="BH200"/>
  <c r="BG200"/>
  <c r="BF200"/>
  <c r="T200"/>
  <c r="R200"/>
  <c r="P200"/>
  <c r="BI197"/>
  <c r="BH197"/>
  <c r="BG197"/>
  <c r="BF197"/>
  <c r="T197"/>
  <c r="R197"/>
  <c r="P197"/>
  <c r="BI195"/>
  <c r="BH195"/>
  <c r="BG195"/>
  <c r="BF195"/>
  <c r="T195"/>
  <c r="R195"/>
  <c r="P195"/>
  <c r="BI193"/>
  <c r="BH193"/>
  <c r="BG193"/>
  <c r="BF193"/>
  <c r="T193"/>
  <c r="R193"/>
  <c r="P193"/>
  <c r="BI189"/>
  <c r="BH189"/>
  <c r="BG189"/>
  <c r="BF189"/>
  <c r="T189"/>
  <c r="R189"/>
  <c r="P189"/>
  <c r="BI183"/>
  <c r="BH183"/>
  <c r="BG183"/>
  <c r="BF183"/>
  <c r="T183"/>
  <c r="T182"/>
  <c r="R183"/>
  <c r="R182"/>
  <c r="P183"/>
  <c r="P182"/>
  <c r="BI179"/>
  <c r="BH179"/>
  <c r="BG179"/>
  <c r="BF179"/>
  <c r="T179"/>
  <c r="R179"/>
  <c r="P179"/>
  <c r="BI175"/>
  <c r="BH175"/>
  <c r="BG175"/>
  <c r="BF175"/>
  <c r="T175"/>
  <c r="R175"/>
  <c r="P175"/>
  <c r="BI170"/>
  <c r="BH170"/>
  <c r="BG170"/>
  <c r="BF170"/>
  <c r="T170"/>
  <c r="R170"/>
  <c r="P170"/>
  <c r="BI167"/>
  <c r="BH167"/>
  <c r="BG167"/>
  <c r="BF167"/>
  <c r="T167"/>
  <c r="R167"/>
  <c r="P167"/>
  <c r="BI164"/>
  <c r="BH164"/>
  <c r="BG164"/>
  <c r="BF164"/>
  <c r="T164"/>
  <c r="T163"/>
  <c r="R164"/>
  <c r="R163"/>
  <c r="P164"/>
  <c r="P163"/>
  <c r="BI161"/>
  <c r="BH161"/>
  <c r="BG161"/>
  <c r="BF161"/>
  <c r="T161"/>
  <c r="R161"/>
  <c r="P161"/>
  <c r="BI156"/>
  <c r="BH156"/>
  <c r="BG156"/>
  <c r="BF156"/>
  <c r="T156"/>
  <c r="R156"/>
  <c r="P156"/>
  <c r="BI152"/>
  <c r="BH152"/>
  <c r="BG152"/>
  <c r="BF152"/>
  <c r="T152"/>
  <c r="R152"/>
  <c r="P152"/>
  <c r="BI144"/>
  <c r="BH144"/>
  <c r="BG144"/>
  <c r="BF144"/>
  <c r="T144"/>
  <c r="R144"/>
  <c r="P144"/>
  <c r="BI142"/>
  <c r="BH142"/>
  <c r="BG142"/>
  <c r="BF142"/>
  <c r="T142"/>
  <c r="R142"/>
  <c r="P142"/>
  <c r="BI138"/>
  <c r="BH138"/>
  <c r="BG138"/>
  <c r="BF138"/>
  <c r="T138"/>
  <c r="R138"/>
  <c r="P138"/>
  <c r="BI136"/>
  <c r="BH136"/>
  <c r="BG136"/>
  <c r="BF136"/>
  <c r="T136"/>
  <c r="R136"/>
  <c r="P136"/>
  <c r="BI133"/>
  <c r="BH133"/>
  <c r="BG133"/>
  <c r="BF133"/>
  <c r="T133"/>
  <c r="R133"/>
  <c r="P133"/>
  <c r="F124"/>
  <c r="E122"/>
  <c r="F89"/>
  <c r="E87"/>
  <c r="J24"/>
  <c r="E24"/>
  <c r="J127"/>
  <c r="J23"/>
  <c r="J21"/>
  <c r="E21"/>
  <c r="J126"/>
  <c r="J20"/>
  <c r="J18"/>
  <c r="E18"/>
  <c r="F92"/>
  <c r="J17"/>
  <c r="J15"/>
  <c r="E15"/>
  <c r="F91"/>
  <c r="J14"/>
  <c r="J12"/>
  <c r="J124"/>
  <c r="E7"/>
  <c r="E85"/>
  <c i="1" r="L90"/>
  <c r="AM90"/>
  <c r="AM89"/>
  <c r="L89"/>
  <c r="AM87"/>
  <c r="L87"/>
  <c r="L85"/>
  <c r="L84"/>
  <c i="2" r="J228"/>
  <c r="BK218"/>
  <c r="J203"/>
  <c r="BK193"/>
  <c r="BK189"/>
  <c r="BK175"/>
  <c r="BK136"/>
  <c r="J142"/>
  <c i="3" r="BK145"/>
  <c r="J145"/>
  <c r="BK142"/>
  <c r="J142"/>
  <c r="BK136"/>
  <c r="J136"/>
  <c r="BK132"/>
  <c r="J132"/>
  <c r="J128"/>
  <c i="2" r="J277"/>
  <c r="BK266"/>
  <c r="BK262"/>
  <c r="J256"/>
  <c r="BK200"/>
  <c r="BK179"/>
  <c r="J175"/>
  <c r="BK164"/>
  <c r="J156"/>
  <c i="3" r="BK128"/>
  <c r="J125"/>
  <c i="2" r="BK284"/>
  <c r="J281"/>
  <c r="BK277"/>
  <c r="BK269"/>
  <c r="J252"/>
  <c r="J240"/>
  <c r="J214"/>
  <c r="J210"/>
  <c r="BK272"/>
  <c r="J266"/>
  <c r="J246"/>
  <c r="BK220"/>
  <c r="J209"/>
  <c r="J144"/>
  <c r="BK142"/>
  <c r="BK281"/>
  <c r="BK280"/>
  <c r="J269"/>
  <c r="J262"/>
  <c r="J259"/>
  <c r="BK255"/>
  <c r="J249"/>
  <c r="J238"/>
  <c r="J218"/>
  <c r="J197"/>
  <c r="J195"/>
  <c r="J284"/>
  <c r="J264"/>
  <c r="BK249"/>
  <c r="BK238"/>
  <c r="J234"/>
  <c r="J225"/>
  <c r="BK209"/>
  <c r="J206"/>
  <c r="BK203"/>
  <c r="BK197"/>
  <c r="J189"/>
  <c r="BK183"/>
  <c r="J170"/>
  <c r="BK133"/>
  <c r="BK228"/>
  <c r="J220"/>
  <c r="BK210"/>
  <c r="J200"/>
  <c r="BK195"/>
  <c r="J193"/>
  <c r="J167"/>
  <c r="J161"/>
  <c r="BK152"/>
  <c i="1" r="AS94"/>
  <c i="3" r="BK125"/>
  <c i="2" r="J224"/>
  <c r="BK206"/>
  <c r="J183"/>
  <c r="BK170"/>
  <c r="J164"/>
  <c r="J152"/>
  <c r="BK144"/>
  <c r="BK138"/>
  <c r="J133"/>
  <c i="3" r="J154"/>
  <c i="2" r="J136"/>
  <c i="3" r="BK154"/>
  <c r="BK152"/>
  <c r="J152"/>
  <c i="2" r="J280"/>
  <c r="J272"/>
  <c r="BK264"/>
  <c r="BK259"/>
  <c r="BK256"/>
  <c r="J255"/>
  <c r="BK252"/>
  <c r="BK246"/>
  <c r="BK240"/>
  <c r="BK234"/>
  <c r="BK225"/>
  <c r="BK224"/>
  <c r="BK214"/>
  <c r="J179"/>
  <c r="BK167"/>
  <c r="BK161"/>
  <c r="BK156"/>
  <c r="J138"/>
  <c l="1" r="R137"/>
  <c r="BK208"/>
  <c r="J208"/>
  <c r="J103"/>
  <c i="3" r="R135"/>
  <c i="2" r="T137"/>
  <c r="T188"/>
  <c r="T213"/>
  <c r="R219"/>
  <c r="T227"/>
  <c r="T258"/>
  <c i="3" r="T135"/>
  <c r="BK124"/>
  <c r="J124"/>
  <c r="J98"/>
  <c r="P124"/>
  <c r="R124"/>
  <c r="R123"/>
  <c r="R122"/>
  <c r="T124"/>
  <c r="T123"/>
  <c r="T122"/>
  <c i="2" r="P132"/>
  <c r="R132"/>
  <c r="T132"/>
  <c r="P188"/>
  <c r="P208"/>
  <c r="P213"/>
  <c r="T219"/>
  <c r="R227"/>
  <c r="R258"/>
  <c r="R271"/>
  <c i="3" r="BK135"/>
  <c r="J135"/>
  <c r="J100"/>
  <c i="2" r="BK137"/>
  <c r="J137"/>
  <c r="J99"/>
  <c r="BK188"/>
  <c r="J188"/>
  <c r="J102"/>
  <c r="R208"/>
  <c r="BK213"/>
  <c r="J213"/>
  <c r="J105"/>
  <c r="R213"/>
  <c r="P219"/>
  <c r="P227"/>
  <c r="BK271"/>
  <c r="J271"/>
  <c r="J109"/>
  <c r="T271"/>
  <c r="BK132"/>
  <c r="J132"/>
  <c r="J98"/>
  <c r="P137"/>
  <c r="R188"/>
  <c r="T208"/>
  <c r="BK219"/>
  <c r="J219"/>
  <c r="J106"/>
  <c r="BK227"/>
  <c r="J227"/>
  <c r="J107"/>
  <c r="BK258"/>
  <c r="J258"/>
  <c r="J108"/>
  <c r="P258"/>
  <c r="P271"/>
  <c i="3" r="P135"/>
  <c i="2" r="F126"/>
  <c r="BE144"/>
  <c r="BE152"/>
  <c r="BE164"/>
  <c r="BE189"/>
  <c r="BE220"/>
  <c r="BE277"/>
  <c r="E120"/>
  <c r="BK283"/>
  <c r="J283"/>
  <c r="J110"/>
  <c i="3" r="BE152"/>
  <c i="2" r="BE136"/>
  <c r="BE167"/>
  <c r="BE175"/>
  <c r="BE179"/>
  <c r="BE193"/>
  <c r="BE234"/>
  <c i="3" r="E85"/>
  <c r="F92"/>
  <c r="BK131"/>
  <c r="J131"/>
  <c r="J99"/>
  <c r="BK151"/>
  <c r="J151"/>
  <c r="J101"/>
  <c i="2" r="J92"/>
  <c r="BE206"/>
  <c r="BE214"/>
  <c r="BE224"/>
  <c r="BE238"/>
  <c r="J91"/>
  <c r="BE200"/>
  <c r="BE218"/>
  <c r="BE262"/>
  <c i="3" r="F91"/>
  <c r="J92"/>
  <c r="BE125"/>
  <c r="BE128"/>
  <c i="2" r="BE183"/>
  <c r="BE225"/>
  <c r="BE228"/>
  <c r="BE246"/>
  <c r="BE264"/>
  <c r="BE266"/>
  <c r="J89"/>
  <c r="F127"/>
  <c r="BE156"/>
  <c r="BE240"/>
  <c r="BE252"/>
  <c r="BE256"/>
  <c r="BE259"/>
  <c r="BE280"/>
  <c r="BE203"/>
  <c r="BE209"/>
  <c r="BE249"/>
  <c r="BE272"/>
  <c i="3" r="J89"/>
  <c i="2" r="BE161"/>
  <c r="BE195"/>
  <c r="BE197"/>
  <c r="BE255"/>
  <c r="BE269"/>
  <c i="3" r="J91"/>
  <c r="BE132"/>
  <c r="BE136"/>
  <c r="BE142"/>
  <c r="BE145"/>
  <c r="BK153"/>
  <c r="J153"/>
  <c r="J102"/>
  <c i="2" r="BE281"/>
  <c r="BE284"/>
  <c r="BK182"/>
  <c r="J182"/>
  <c r="J101"/>
  <c i="3" r="BE154"/>
  <c i="2" r="BE133"/>
  <c r="BE138"/>
  <c r="BE142"/>
  <c r="BE170"/>
  <c r="BE210"/>
  <c r="F35"/>
  <c i="1" r="BB95"/>
  <c i="2" r="J34"/>
  <c i="1" r="AW95"/>
  <c i="2" r="F34"/>
  <c i="1" r="BA95"/>
  <c i="3" r="F37"/>
  <c i="1" r="BD96"/>
  <c i="2" r="F37"/>
  <c i="1" r="BD95"/>
  <c i="3" r="F34"/>
  <c i="1" r="BA96"/>
  <c i="3" r="J34"/>
  <c i="1" r="AW96"/>
  <c i="3" r="F35"/>
  <c i="1" r="BB96"/>
  <c i="3" r="F36"/>
  <c i="1" r="BC96"/>
  <c i="2" r="F36"/>
  <c i="1" r="BC95"/>
  <c i="2" l="1" r="T212"/>
  <c r="P131"/>
  <c r="P130"/>
  <c i="1" r="AU95"/>
  <c i="2" r="R212"/>
  <c r="P212"/>
  <c r="T131"/>
  <c r="T130"/>
  <c r="R131"/>
  <c r="R130"/>
  <c i="3" r="P123"/>
  <c r="P122"/>
  <c i="1" r="AU96"/>
  <c i="2" r="BK163"/>
  <c r="J163"/>
  <c r="J100"/>
  <c i="3" r="BK123"/>
  <c r="J123"/>
  <c r="J97"/>
  <c i="2" r="BK212"/>
  <c r="J212"/>
  <c r="J104"/>
  <c r="F33"/>
  <c i="1" r="AZ95"/>
  <c r="BB94"/>
  <c r="W31"/>
  <c r="BC94"/>
  <c r="AY94"/>
  <c i="3" r="J33"/>
  <c i="1" r="AV96"/>
  <c r="AT96"/>
  <c r="BD94"/>
  <c r="W33"/>
  <c i="2" r="J33"/>
  <c i="1" r="AV95"/>
  <c r="AT95"/>
  <c r="BA94"/>
  <c r="AW94"/>
  <c r="AK30"/>
  <c i="3" r="F33"/>
  <c i="1" r="AZ96"/>
  <c i="2" l="1" r="BK131"/>
  <c r="BK130"/>
  <c r="J130"/>
  <c i="3" r="BK122"/>
  <c r="J122"/>
  <c i="1" r="AZ94"/>
  <c r="AV94"/>
  <c r="AK29"/>
  <c r="W30"/>
  <c r="AU94"/>
  <c i="2" r="J30"/>
  <c i="1" r="AG95"/>
  <c r="AN95"/>
  <c r="AX94"/>
  <c i="3" r="J30"/>
  <c i="1" r="AG96"/>
  <c r="AN96"/>
  <c r="W32"/>
  <c i="2" l="1" r="J96"/>
  <c r="J39"/>
  <c i="3" r="J96"/>
  <c r="J39"/>
  <c i="2" r="J131"/>
  <c r="J97"/>
  <c i="1" r="AT94"/>
  <c r="W29"/>
  <c r="AG94"/>
  <c r="AN94"/>
  <c l="1" r="AK26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<sst xmlns="http://schemas.openxmlformats.org/spreadsheetml/2006/main">
  <si>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</si>
  <si>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</si>
  <si>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</si>
  <si>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</si>
  <si>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</si>
  <si>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{b4a9e582-004f-4212-a0c9-c456cbcbca75}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</si>
  <si>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</si>
  <si>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</si>
  <si>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</si>
  <si>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</si>
  <si>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</si>
  <si>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</si>
  <si>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</si>
  <si>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</si>
  <si>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2026/026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</si>
  <si>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</si>
  <si>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</si>
  <si>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Brno, Kounicova 26 – výměna výplní otvorů komerčních prostor 3. + 4. NP</t>
  </si>
  <si>
    <t>KSO:</t>
  </si>
  <si>
    <t>CC-CZ:</t>
  </si>
  <si>
    <t>Místo:</t>
  </si>
  <si>
    <t xml:space="preserve"> </t>
  </si>
  <si>
    <t>Datum:</t>
  </si>
  <si>
    <t>1. 7. 2026</t>
  </si>
  <si>
    <t>Zadavatel:</t>
  </si>
  <si>
    <t>IČ:</t>
  </si>
  <si>
    <t>70994234</t>
  </si>
  <si>
    <t>Správa železnic, státní organizace</t>
  </si>
  <si>
    <t>DIČ:</t>
  </si>
  <si>
    <t>CZ70994234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</si>
  <si>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</si>
  <si>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</si>
  <si>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</si>
  <si>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</si>
  <si>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</si>
  <si>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</si>
  <si>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</si>
  <si>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</si>
  <si>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</si>
  <si>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</si>
  <si>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</si>
  <si>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</si>
  <si>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</si>
  <si>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</si>
  <si>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</si>
  <si>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</si>
  <si>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</si>
  <si>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</si>
  <si>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</si>
  <si>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</si>
  <si>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</si>
  <si>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</si>
  <si>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</si>
  <si>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</si>
  <si>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</si>
  <si>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</si>
  <si>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</si>
  <si>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</si>
  <si>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</si>
  <si>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</si>
  <si>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</si>
  <si>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</si>
  <si>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</si>
  <si>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</si>
  <si>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</si>
  <si>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</si>
  <si>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</si>
  <si>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</si>
  <si>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</si>
  <si>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</si>
  <si>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</si>
  <si>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</si>
  <si>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</si>
  <si>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</si>
  <si>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</si>
  <si>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</si>
  <si>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</si>
  <si>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</si>
  <si>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</si>
  <si>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</si>
  <si>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</si>
  <si>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01</t>
  </si>
  <si>
    <t>Výměna oken</t>
  </si>
  <si>
    <t>STA</t>
  </si>
  <si>
    <t>1</t>
  </si>
  <si>
    <t>{b2ffffb5-6612-49bc-b414-c5643228f97a}</t>
  </si>
  <si>
    <t>2</t>
  </si>
  <si>
    <t>02</t>
  </si>
  <si>
    <t>VRN</t>
  </si>
  <si>
    <t>{f059033f-e06c-47e9-aaa1-88b1dd3c9c83}</t>
  </si>
  <si>
    <t>KRYCÍ LIST SOUPISU PRACÍ</t>
  </si>
  <si>
    <t>Objekt:</t>
  </si>
  <si>
    <t>01 - Výměna oken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</si>
  <si>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</si>
  <si>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</si>
  <si>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</si>
  <si>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</si>
  <si>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</si>
  <si>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</si>
  <si>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</si>
  <si>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</si>
  <si>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</si>
  <si>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  991 - Hrubý úklid</t>
  </si>
  <si>
    <t xml:space="preserve">    997 - Přesun sutě</t>
  </si>
  <si>
    <t xml:space="preserve">    998 - Přesun hmot</t>
  </si>
  <si>
    <t>PSV - Práce a dodávky PSV</t>
  </si>
  <si>
    <t xml:space="preserve">    751 - Vzduchotechnika</t>
  </si>
  <si>
    <t xml:space="preserve">    764 - Konstrukce klempířské</t>
  </si>
  <si>
    <t xml:space="preserve">    766 - Konstrukce truhlářské</t>
  </si>
  <si>
    <t xml:space="preserve">    784 - Dokončovací práce - malby a tapety</t>
  </si>
  <si>
    <t xml:space="preserve">    786 - Dokončovací práce - čalounické úpravy</t>
  </si>
  <si>
    <t>HZS - Hodinové zúčtovací sazby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</si>
  <si>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</si>
  <si>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</si>
  <si>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</si>
  <si>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</si>
  <si>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</si>
  <si>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</si>
  <si>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</si>
  <si>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</si>
  <si>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</si>
  <si>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</si>
  <si>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</si>
  <si>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</si>
  <si>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</si>
  <si>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</si>
  <si>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</si>
  <si>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</si>
  <si>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</si>
  <si>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</si>
  <si>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</si>
  <si>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310002112</t>
  </si>
  <si>
    <t>Vložení trub (chrániček) do otvorů vytvořených ve zdech včetně utěsnění vnější průřezové plochy přes 0,02 do 0,05 m2, tloušťky zdi přes 0,5 do 1,0 m</t>
  </si>
  <si>
    <t>kus</t>
  </si>
  <si>
    <t>CS ÚRS 2026 02</t>
  </si>
  <si>
    <t>4</t>
  </si>
  <si>
    <t>-1747534811</t>
  </si>
  <si>
    <t>VV</t>
  </si>
  <si>
    <t>pro 4 mobilní klimatizace</t>
  </si>
  <si>
    <t>M</t>
  </si>
  <si>
    <t>28614206</t>
  </si>
  <si>
    <t>trubka kanalizační PP plnostěnná jednovrstvá DN 125x1000mm SN10</t>
  </si>
  <si>
    <t>m</t>
  </si>
  <si>
    <t>8</t>
  </si>
  <si>
    <t>451697061</t>
  </si>
  <si>
    <t>6</t>
  </si>
  <si>
    <t>Úpravy povrchů, podlahy a osazování výplní</t>
  </si>
  <si>
    <t>612325302</t>
  </si>
  <si>
    <t>Vápenocementová omítka ostění nebo nadpraží štuková</t>
  </si>
  <si>
    <t>m2</t>
  </si>
  <si>
    <t>1357148947</t>
  </si>
  <si>
    <t>Vnitřní špaleta - zpravení - 1800x2400mm - bez parapetu</t>
  </si>
  <si>
    <t>(1,800+2*2,40)*0,2 = 1,320 m2</t>
  </si>
  <si>
    <t>20*1,320</t>
  </si>
  <si>
    <t>612325R04</t>
  </si>
  <si>
    <t>Oprava parapetu po vybourání, osekání výklenků a zbytků pod parapetem, hrubý úklid a zednické zapravení parapetu</t>
  </si>
  <si>
    <t>R-položka</t>
  </si>
  <si>
    <t>-1426648168</t>
  </si>
  <si>
    <t>20 "20 kusů T/10 - 1800mm"</t>
  </si>
  <si>
    <t>5</t>
  </si>
  <si>
    <t>619995001</t>
  </si>
  <si>
    <t>Začištění omítek (s dodáním hmot) kolem oken, dveří, podlah, obkladů apod.</t>
  </si>
  <si>
    <t>880578878</t>
  </si>
  <si>
    <t>Zvnějšku - venk. rozměry 1800x2400mm - bez parapetu</t>
  </si>
  <si>
    <t>(1,80+2*2,40) = 6,6 m</t>
  </si>
  <si>
    <t>6,6*20</t>
  </si>
  <si>
    <t>Zevnitř - vnit. rozměry 1800x2400mm - včetně parapetu (pod parapetem)</t>
  </si>
  <si>
    <t>2*(1,800+2,400) = 8,40 m</t>
  </si>
  <si>
    <t>8,40*20</t>
  </si>
  <si>
    <t>Součet</t>
  </si>
  <si>
    <t>-732871337</t>
  </si>
  <si>
    <t>oboustranné zapravení průrazů pro 4 mobilní klimatizace</t>
  </si>
  <si>
    <t>1 m2 na klimu</t>
  </si>
  <si>
    <t>4*2*1</t>
  </si>
  <si>
    <t>7</t>
  </si>
  <si>
    <t>624635301</t>
  </si>
  <si>
    <t>Úpravy vnějších vodorovných a svislých spár obvodového pláště z panelových dílců tmelení spáry tmelem akrylátovým, průřezu tmeleného profilu do 200 mm2</t>
  </si>
  <si>
    <t>-2050044204</t>
  </si>
  <si>
    <t>Zvnějšku - venk. rozměry 1800x2400mm - vnější pružné zapravení mezi oknem a omítkou; bez parapetu</t>
  </si>
  <si>
    <t>629991011</t>
  </si>
  <si>
    <t>Zakrytí vnějších ploch před znečištěním včetně pozdějšího odkrytí výplní otvorů a svislých ploch fólií přilepenou lepící páskou</t>
  </si>
  <si>
    <t>-1631998970</t>
  </si>
  <si>
    <t>1,8*2,4*20</t>
  </si>
  <si>
    <t>9</t>
  </si>
  <si>
    <t>Ostatní konstrukce a práce, bourání</t>
  </si>
  <si>
    <t>945412112</t>
  </si>
  <si>
    <t>Teleskopická hydraulická montážní plošina na samohybném podvozku, s otočným košem výšky zdvihu do 21 m</t>
  </si>
  <si>
    <t>den</t>
  </si>
  <si>
    <t>381690412</t>
  </si>
  <si>
    <t>"průměr na 1 okno - 1 den - vybourání, osazení, zapravení - 20 oken</t>
  </si>
  <si>
    <t>20</t>
  </si>
  <si>
    <t>10</t>
  </si>
  <si>
    <t>949101111</t>
  </si>
  <si>
    <t>Lešení pomocné pracovní pro objekty pozemních staveb pro zatížení do 150 kg/m2, o výšce lešeňové podlahy do 1,9 m</t>
  </si>
  <si>
    <t>984461585</t>
  </si>
  <si>
    <t>Lešení paušálně 5m2 na 1 kus okna zevnitř</t>
  </si>
  <si>
    <t>5,0*20</t>
  </si>
  <si>
    <t>11</t>
  </si>
  <si>
    <t>952901111</t>
  </si>
  <si>
    <t>Vyčištění budov nebo objektů před předáním do užívání budov bytové nebo občanské výstavby, světlé výšky podlaží do 4 m</t>
  </si>
  <si>
    <t>-2112060359</t>
  </si>
  <si>
    <t xml:space="preserve">"závěrečný úklid"   </t>
  </si>
  <si>
    <t>"2P120, 2P121, 2P122,2P123, 2P125, 2P126, 3P072,"</t>
  </si>
  <si>
    <t>" 3P073, 3P073A, 3P074, 3P075, 3P076, 3P077, 3P077A"</t>
  </si>
  <si>
    <t>300</t>
  </si>
  <si>
    <t>968062357</t>
  </si>
  <si>
    <t>Vybourání dřevěných rámů oken s křídly, dveřních zárubní, vrat, stěn, ostění nebo obkladů rámů oken s křídly dvojitých, plochy přes 4 m2</t>
  </si>
  <si>
    <t>2121655404</t>
  </si>
  <si>
    <t>20 kusů - viz. PD - 01 - Přehledná tabulka - List: Přehledné informace</t>
  </si>
  <si>
    <t>Okno T10 - 1800x2400mm, plocha 4,320 m2</t>
  </si>
  <si>
    <t>20*4,32</t>
  </si>
  <si>
    <t>13</t>
  </si>
  <si>
    <t>977151122</t>
  </si>
  <si>
    <t>Jádrové vrty diamantovými korunkami do stavebních materiálů (železobetonu, betonu, cihel, obkladů, dlažeb, kamene) průměru přes 120 do 130 mm</t>
  </si>
  <si>
    <t>1905863302</t>
  </si>
  <si>
    <t>nové prostupi pro 4 mobilní klimatizace</t>
  </si>
  <si>
    <t>4*0,6</t>
  </si>
  <si>
    <t>991</t>
  </si>
  <si>
    <t>Hrubý úklid</t>
  </si>
  <si>
    <t>14</t>
  </si>
  <si>
    <t>952902021</t>
  </si>
  <si>
    <t>Čištění budov při provádění oprav a udržovacích prací podlah hladkých zametením</t>
  </si>
  <si>
    <t>2128437400</t>
  </si>
  <si>
    <t>P</t>
  </si>
  <si>
    <t xml:space="preserve">Poznámka k položce:_x000d_
jedná se o průběžný, vícenásobný  úklid během provádění prací. Od místa zabudování, po místo opuštění budovy - kanceláře, chodby, schodiště, výtahy...</t>
  </si>
  <si>
    <t>přepočteno koeficientem množství</t>
  </si>
  <si>
    <t>m2 x počet oken</t>
  </si>
  <si>
    <t>500*20</t>
  </si>
  <si>
    <t>997</t>
  </si>
  <si>
    <t>Přesun sutě</t>
  </si>
  <si>
    <t>15</t>
  </si>
  <si>
    <t>997013213</t>
  </si>
  <si>
    <t>Vnitrostaveništní doprava suti a vybouraných hmot vodorovně do 50 m svisle ručně pro budovy a haly výšky přes 9 do 12 m</t>
  </si>
  <si>
    <t>t</t>
  </si>
  <si>
    <t>-1020561755</t>
  </si>
  <si>
    <t>Poznámka k položce:_x000d_
Přesuny T04 - pouze do podlaží 2NP</t>
  </si>
  <si>
    <t>HSV + PSV</t>
  </si>
  <si>
    <t>4,132+7,618</t>
  </si>
  <si>
    <t>16</t>
  </si>
  <si>
    <t>997013219</t>
  </si>
  <si>
    <t>Vnitrostaveništní doprava suti a vybouraných hmot vodorovně do 50 m Příplatek k cenám -3111 až -3217 za zvětšenou vodorovnou dopravu přes vymezenou dopravní vzdálenost za každých dalších i započatých 10 m</t>
  </si>
  <si>
    <t>368593995</t>
  </si>
  <si>
    <t>11,750</t>
  </si>
  <si>
    <t>17</t>
  </si>
  <si>
    <t>997013501</t>
  </si>
  <si>
    <t>Odvoz suti a vybouraných hmot na skládku nebo meziskládku se složením, na vzdálenost do 1 km</t>
  </si>
  <si>
    <t>-388606019</t>
  </si>
  <si>
    <t>18</t>
  </si>
  <si>
    <t>997013509</t>
  </si>
  <si>
    <t>Odvoz suti a vybouraných hmot na skládku nebo meziskládku se složením, na vzdálenost Příplatek k ceně za každý další i započatý 1 km přes 1 km</t>
  </si>
  <si>
    <t>345990724</t>
  </si>
  <si>
    <t>předpoklad uložení Brno</t>
  </si>
  <si>
    <t>11,750*14 "Přepočtené koeficientem množství</t>
  </si>
  <si>
    <t>19</t>
  </si>
  <si>
    <t>997013631</t>
  </si>
  <si>
    <t>Poplatek za uložení na skládce (skládkovné) stavebního odpadu směsného kód odpadu 17 09 04</t>
  </si>
  <si>
    <t>-1764187353</t>
  </si>
  <si>
    <t>20 kg/ okno</t>
  </si>
  <si>
    <t>20*20/1000</t>
  </si>
  <si>
    <t>997013804</t>
  </si>
  <si>
    <t>Poplatek za uložení stavebního odpadu na skládce (skládkovné) ze skla zatříděného do Katalogu odpadů pod kódem 170 202</t>
  </si>
  <si>
    <t>-1942248957</t>
  </si>
  <si>
    <t>50 kg/ okno</t>
  </si>
  <si>
    <t>50*20/1000</t>
  </si>
  <si>
    <t>997013811</t>
  </si>
  <si>
    <t>Poplatek za uložení stavebního odpadu na skládce (skládkovné) dřevěného zatříděného do Katalogu odpadů pod kódem 170 201</t>
  </si>
  <si>
    <t>1066650875</t>
  </si>
  <si>
    <t>11,750-0,4-1</t>
  </si>
  <si>
    <t>998</t>
  </si>
  <si>
    <t>Přesun hmot</t>
  </si>
  <si>
    <t>22</t>
  </si>
  <si>
    <t>998018002</t>
  </si>
  <si>
    <t>Přesun hmot pro budovy občanské výstavby, bydlení, výrobu a služby ruční - bez užití mechanizace vodorovná dopravní vzdálenost do 100 m pro budovy s jakoukoliv nosnou konstrukcí výšky přes 6 do 12 m</t>
  </si>
  <si>
    <t>-1347532830</t>
  </si>
  <si>
    <t>23</t>
  </si>
  <si>
    <t>998018011</t>
  </si>
  <si>
    <t>Přesun hmot pro budovy občanské výstavby, bydlení, výrobu a služby ruční - bez užití mechanizace Příplatek k cenám za ruční zvětšený přesun přes vymezenou největší dopravní vzdálenost za každých dalších i započatých 100 m</t>
  </si>
  <si>
    <t>-1909750937</t>
  </si>
  <si>
    <t>2,128*2</t>
  </si>
  <si>
    <t>PSV</t>
  </si>
  <si>
    <t>Práce a dodávky PSV</t>
  </si>
  <si>
    <t>751</t>
  </si>
  <si>
    <t>Vzduchotechnika</t>
  </si>
  <si>
    <t>24</t>
  </si>
  <si>
    <t>751398023</t>
  </si>
  <si>
    <t>Montáž ostatních zařízení větrací mřížky stěnové, průřezu přes 0,100 do 0,150 m2</t>
  </si>
  <si>
    <t>1375839687</t>
  </si>
  <si>
    <t xml:space="preserve">osazení mřížky výdechu mobilní klimatizace </t>
  </si>
  <si>
    <t>z exteriéru</t>
  </si>
  <si>
    <t>25</t>
  </si>
  <si>
    <t>55341429</t>
  </si>
  <si>
    <t>mřížka větrací nerezová kruhová se síťovinou 125mm</t>
  </si>
  <si>
    <t>32</t>
  </si>
  <si>
    <t>1973568217</t>
  </si>
  <si>
    <t>764</t>
  </si>
  <si>
    <t>Konstrukce klempířské</t>
  </si>
  <si>
    <t>26</t>
  </si>
  <si>
    <t>764216400</t>
  </si>
  <si>
    <t>Oplechování parapetů z pozinkovaného plechu rovných mechanicky kotvené, bez rohů rš 100 mm</t>
  </si>
  <si>
    <t>1904319778</t>
  </si>
  <si>
    <t>Poznámka k položce:_x000d_
původní parapety budou ponechány včetně vodního náběhu, provede se dolištování z PZ plechu</t>
  </si>
  <si>
    <t>Venkovní rozměr 1800mm</t>
  </si>
  <si>
    <t>1,8 * 20</t>
  </si>
  <si>
    <t>27</t>
  </si>
  <si>
    <t>998764122</t>
  </si>
  <si>
    <t>Přesun hmot pro konstrukce klempířské stanovený z hmotnosti přesunovaného materiálu vodorovná dopravní vzdálenost do 50 m ruční (bez užtití mechanizace) v objektech výšky přes 6 do 12 m</t>
  </si>
  <si>
    <t>-851081362</t>
  </si>
  <si>
    <t>28</t>
  </si>
  <si>
    <t>998764129</t>
  </si>
  <si>
    <t>Přesun hmot pro konstrukce klempířské stanovený z hmotnosti přesunovaného materiálu vodorovná dopravní vzdálenost do 50 m Příplatek k cenám za ruční zvětšený přesun přes vymezenou vodorovnou dopravní vzdálenost za každých dalších započatých 50 m</t>
  </si>
  <si>
    <t>1062750815</t>
  </si>
  <si>
    <t>0,022*2</t>
  </si>
  <si>
    <t>766</t>
  </si>
  <si>
    <t>Konstrukce truhlářské</t>
  </si>
  <si>
    <t>29</t>
  </si>
  <si>
    <t>766621113</t>
  </si>
  <si>
    <t>Montáž oken dřevěných včetně montáže rámu plochy přes 1 m2 špaletových do zdiva, výšky přes 2,5 m</t>
  </si>
  <si>
    <t>1274161990</t>
  </si>
  <si>
    <t>20kusů - viz. PD - 01 - Přehledná tabulka - List: Přehledné informace</t>
  </si>
  <si>
    <t>Okno T10 - 1800x2400mm, plocha 4,32 m2</t>
  </si>
  <si>
    <t>m.č. 2P120, 2P121, 2P122,2P123, 2P125, 2P126</t>
  </si>
  <si>
    <t>3P072, 3P073, 3P073A, 3P074, 3P075, 3P076, 3P077, 3P077A</t>
  </si>
  <si>
    <t>30</t>
  </si>
  <si>
    <t>611R04</t>
  </si>
  <si>
    <t>dodávka repliky okna T10 - 1800x2400mm, vč. parapetní desky</t>
  </si>
  <si>
    <t>-425940583</t>
  </si>
  <si>
    <t>Poznámka k položce:_x000d_
Výroba kopie okna podle projektové dokumetnace. Okna vyrobena z masívního dřeva (lepené smrkové hranoly) jako kopie současných oken._x000d_
Dodávka oken včetně veškerého kování (namontováno): závěsů, návleků, záskočkek a okenních dorazů. Viz. "Technická specifikace Kounicova 26"_x000d_
chybějící kování dodá objednavatel_x000d_
Kliky okenních křídel budou demontovány z původních (demontáž i montáž je součástí položky) oken a budou repasovány a osazeny do nových okenních křídel. Pokud chybí, budou dodány repliky okenních klik. Dodávka repliky je oceněna samostatně._x000d_
Vnitřní parapet je součástí repliky okna._x000d_
Vnejší parapet zůstává stejný, dodá se pouze napojovací pozinkový parapet, který se mechanicky přikotví._x000d_
Rozměry a další technické požadavky jsou součástí projektové dokumentace._x000d_
Vnitřní zasklení: 4mm_x000d_
Vnější zasklení: 4-8-4mm meziskelní rámeček SWC šedý, minimálně Uw=1,4 W/m2.K_x000d_
RAL8014</t>
  </si>
  <si>
    <t xml:space="preserve"> 20kusů - viz. PD - 01 - Přehledná tabulka - List: Přehledné informace</t>
  </si>
  <si>
    <t>31</t>
  </si>
  <si>
    <t>611R04b</t>
  </si>
  <si>
    <t>dodávka okenní rozpěry do středního okenního křídla - zarážka žlutý zinek</t>
  </si>
  <si>
    <t>-336982959</t>
  </si>
  <si>
    <t>20*2 "Každé okno obshuje 2 kusy zarážek; prostřední spodní a prostřední horní</t>
  </si>
  <si>
    <t>766629314</t>
  </si>
  <si>
    <t>Montáž oken dřevěných Příplatek k cenám za tepelnou izolaci mezi ostěním a rámem okna při zalomeném ostění, připojovací spára tl. do 15 mm, se spárou zalomení do 10 mm</t>
  </si>
  <si>
    <t>-10461871</t>
  </si>
  <si>
    <t>Zevnitř - vnit. rozměry 2055x2890mm - včetně parapetu (pod parapetem)</t>
  </si>
  <si>
    <t>2*(2,055+2,890) = 9,89 m</t>
  </si>
  <si>
    <t>9,89*20*1,1</t>
  </si>
  <si>
    <t>33</t>
  </si>
  <si>
    <t>766691911a</t>
  </si>
  <si>
    <t>Ostatní práce vyvěšení nebo zavěšení křídel dřevěných okenních, plochy do 1,5 m2</t>
  </si>
  <si>
    <t>-1499950500</t>
  </si>
  <si>
    <t xml:space="preserve">"vyvěšení"  </t>
  </si>
  <si>
    <t>20*12*2</t>
  </si>
  <si>
    <t>34</t>
  </si>
  <si>
    <t>766691911b</t>
  </si>
  <si>
    <t>-1216668852</t>
  </si>
  <si>
    <t>zavěšení</t>
  </si>
  <si>
    <t>35</t>
  </si>
  <si>
    <t>766691941</t>
  </si>
  <si>
    <t>Výměna parapetních desek šířky do 300 mm</t>
  </si>
  <si>
    <t>-1475146820</t>
  </si>
  <si>
    <t>"vnitřní parapet je součástí repliky okna"</t>
  </si>
  <si>
    <t>20*1,8</t>
  </si>
  <si>
    <t>36</t>
  </si>
  <si>
    <t>998766122</t>
  </si>
  <si>
    <t>Přesun hmot pro konstrukce truhlářské stanovený z hmotnosti přesunovaného materiálu vodorovná dopravní vzdálenost do 50 m ruční (bez užití mechanizace) v objektech výšky přes 6 do 12 m</t>
  </si>
  <si>
    <t>496894947</t>
  </si>
  <si>
    <t>37</t>
  </si>
  <si>
    <t>998766129</t>
  </si>
  <si>
    <t>Přesun hmot pro konstrukce truhlářské stanovený z hmotnosti přesunovaného materiálu vodorovná dopravní vzdálenost do 50 m Příplatek k cenám za ruční zvětšený přesun přes vymezenou vodorovnou dopravní vzdálenost za každých dalších započatých 50 m</t>
  </si>
  <si>
    <t>-1550046244</t>
  </si>
  <si>
    <t>4,368*2</t>
  </si>
  <si>
    <t>784</t>
  </si>
  <si>
    <t>Dokončovací práce - malby a tapety</t>
  </si>
  <si>
    <t>38</t>
  </si>
  <si>
    <t>784121001</t>
  </si>
  <si>
    <t>Oškrabání malby v místnostech výšky do 3,80 m</t>
  </si>
  <si>
    <t>1341448174</t>
  </si>
  <si>
    <t>"zapravení po montáži"</t>
  </si>
  <si>
    <t>(1,8+2*2,4)*0,25*20</t>
  </si>
  <si>
    <t>39</t>
  </si>
  <si>
    <t>784171003</t>
  </si>
  <si>
    <t>Olepování vnitřních ploch (materiál ve specifikaci) včetně pozdějšího odlepení páskou nebo fólií v místnostech výšky přes 3,80 do 5,00 m</t>
  </si>
  <si>
    <t>665253472</t>
  </si>
  <si>
    <t>(2*2,4+1,8)*20</t>
  </si>
  <si>
    <t>40</t>
  </si>
  <si>
    <t>HST.8595140125048</t>
  </si>
  <si>
    <t>pvc páska uv maskovací rýhovaná 50 mm / 33 m</t>
  </si>
  <si>
    <t>410051446</t>
  </si>
  <si>
    <t>132*1,15 "Přepočtené koeficientem množství</t>
  </si>
  <si>
    <t>41</t>
  </si>
  <si>
    <t>784181103</t>
  </si>
  <si>
    <t>Penetrace podkladu jednonásobná základní akrylátová bezbarvá v místnostech výšky přes 3,80 do 5,00 m</t>
  </si>
  <si>
    <t>676718710</t>
  </si>
  <si>
    <t>viz p.č.33</t>
  </si>
  <si>
    <t>42</t>
  </si>
  <si>
    <t>784211103</t>
  </si>
  <si>
    <t>Malby z malířských směsí oděruvzdorných za mokra dvojnásobné, bílé za mokra oděruvzdorné výborně v místnostech výšky přes 3,80 do 5,00 m</t>
  </si>
  <si>
    <t>-2137664910</t>
  </si>
  <si>
    <t>786</t>
  </si>
  <si>
    <t>Dokončovací práce - čalounické úpravy</t>
  </si>
  <si>
    <t>43</t>
  </si>
  <si>
    <t>786624111</t>
  </si>
  <si>
    <t>Montáž lamelové žaluzie do oken zdvojených dřevěných otevíravých, sklápěcích a vyklápěcích</t>
  </si>
  <si>
    <t>987208284</t>
  </si>
  <si>
    <t>žaluzie k 10 oknům</t>
  </si>
  <si>
    <t>3P073, 3P073A, 3P074, 3P075, 3P076, 3P077, 3P077A</t>
  </si>
  <si>
    <t>1 okno = 4,32 m2</t>
  </si>
  <si>
    <t>10*4,32</t>
  </si>
  <si>
    <t>44</t>
  </si>
  <si>
    <t>55346200</t>
  </si>
  <si>
    <t>žaluzie horizontální interiérové</t>
  </si>
  <si>
    <t>1018567167</t>
  </si>
  <si>
    <t>Poznámka k položce:_x000d_
v ceně nutno zahrnout i delší ovládací řetízek, pro žaluzie horních okenních křídel</t>
  </si>
  <si>
    <t>43,200</t>
  </si>
  <si>
    <t>45</t>
  </si>
  <si>
    <t>998786122</t>
  </si>
  <si>
    <t>Přesun hmot pro stínění a čalounické úpravy stanovený z hmotnosti přesunovaného materiálu vodorovná dopravní vzdálenost do 50 m ruční (bez užití mechanizace) v objektech výšky (hloubky) přes 6 do 12 m</t>
  </si>
  <si>
    <t>954350244</t>
  </si>
  <si>
    <t>46</t>
  </si>
  <si>
    <t>998786129</t>
  </si>
  <si>
    <t>Přesun hmot pro stínění a čalounické úpravy stanovený z hmotnosti přesunovaného materiálu vodorovná dopravní vzdálenost do 50 m Příplatek k cenám za ruční zvětšený přesun přes vymezenou vodorovnou dopravní vzdálenost za každých dalších započatých 50 m</t>
  </si>
  <si>
    <t>-2091629325</t>
  </si>
  <si>
    <t>0,078*2</t>
  </si>
  <si>
    <t>HZS</t>
  </si>
  <si>
    <t>Hodinové zúčtovací sazby</t>
  </si>
  <si>
    <t>47</t>
  </si>
  <si>
    <t>HZS1331</t>
  </si>
  <si>
    <t>Hodinové zúčtovací sazby profesí HSV provádění konstrukcí montér konstrukcí</t>
  </si>
  <si>
    <t>hod</t>
  </si>
  <si>
    <t>512</t>
  </si>
  <si>
    <t>-1505641153</t>
  </si>
  <si>
    <t>demontáž a zpětná montáž vertikálních žaluzií,</t>
  </si>
  <si>
    <t>včetně přesunů a uložení během výměny oken</t>
  </si>
  <si>
    <t>10 ks x 2 pracovníci x 1,5hod D x 1,5hod M, včetně přesunů</t>
  </si>
  <si>
    <t>(10*2)*1,5*1,5</t>
  </si>
  <si>
    <t>02 - VRN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</si>
  <si>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</si>
  <si>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</si>
  <si>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</si>
  <si>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VRN6 - Územní vlivy</t>
  </si>
  <si>
    <t xml:space="preserve">    VRN8 - Další náklady na pracovníky</t>
  </si>
  <si>
    <t xml:space="preserve">    VRN9 - Ostatní náklady</t>
  </si>
  <si>
    <t>Vedlejší rozpočtové náklady</t>
  </si>
  <si>
    <t>VRN1</t>
  </si>
  <si>
    <t>Průzkumné, geodetické a projektové práce</t>
  </si>
  <si>
    <t>011503000</t>
  </si>
  <si>
    <t>Stavební průzkum bez rozlišení</t>
  </si>
  <si>
    <t>soubor</t>
  </si>
  <si>
    <t>1024</t>
  </si>
  <si>
    <t>371035370</t>
  </si>
  <si>
    <t>zaměření skutečných rozměrů oken pro výrobní dokumentaci</t>
  </si>
  <si>
    <t>013294000</t>
  </si>
  <si>
    <t>Ostatní dokumentace</t>
  </si>
  <si>
    <t>-1846031470</t>
  </si>
  <si>
    <t>výrobní dokumentace oken</t>
  </si>
  <si>
    <t>VRN3</t>
  </si>
  <si>
    <t>Zařízení staveniště</t>
  </si>
  <si>
    <t>032503000</t>
  </si>
  <si>
    <t>Skládky na staveništi</t>
  </si>
  <si>
    <t>-1931816943</t>
  </si>
  <si>
    <t>veškeré skládky spojené se stavbou</t>
  </si>
  <si>
    <t>VRN6</t>
  </si>
  <si>
    <t>Územní vlivy</t>
  </si>
  <si>
    <t>062002000</t>
  </si>
  <si>
    <t>Ztížené dopravní podmínky</t>
  </si>
  <si>
    <t>1121634078</t>
  </si>
  <si>
    <t xml:space="preserve">bude problém se třemi okny, </t>
  </si>
  <si>
    <t>které se musí vtáhnout z venku budovy,</t>
  </si>
  <si>
    <t>jelikož jsou uvnitř příčky ze SDK a nízké dveře</t>
  </si>
  <si>
    <t>náklady s tímto spojené</t>
  </si>
  <si>
    <t>062103000</t>
  </si>
  <si>
    <t>Překládání nákladu</t>
  </si>
  <si>
    <t>-2043967098</t>
  </si>
  <si>
    <t>veškeré práce spojené s manipulací se starými i novými okny</t>
  </si>
  <si>
    <t>063002000</t>
  </si>
  <si>
    <t>Práce na těžce přístupných místech</t>
  </si>
  <si>
    <t>746098913</t>
  </si>
  <si>
    <t>náklady spojené s "etapizací"</t>
  </si>
  <si>
    <t>práce musí probíhat ve dvou etapách</t>
  </si>
  <si>
    <t>z důvodu omezeného prostoru na parkovišti vnitrobloku</t>
  </si>
  <si>
    <t>parkoviště nelze vyloučit celé z provozu při provádění prací</t>
  </si>
  <si>
    <t>VRN8</t>
  </si>
  <si>
    <t>Další náklady na pracovníky</t>
  </si>
  <si>
    <t>081103000</t>
  </si>
  <si>
    <t>Denní doprava pracovníků na pracoviště</t>
  </si>
  <si>
    <t>soub</t>
  </si>
  <si>
    <t>585960526</t>
  </si>
  <si>
    <t>VRN9</t>
  </si>
  <si>
    <t>Ostatní náklady</t>
  </si>
  <si>
    <t>094103000</t>
  </si>
  <si>
    <t>Náklady na vyklizení objektu</t>
  </si>
  <si>
    <t>152836136</t>
  </si>
  <si>
    <t xml:space="preserve">Zhotovitel si zajistí vystěhování a zpětné nastěhování části nábytku na uzavřenou </t>
  </si>
  <si>
    <t>chodbu, zakrytí nábytku a podlahových krytin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</si>
</sst>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8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26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28</v>
      </c>
      <c r="AL11" s="22"/>
      <c r="AM11" s="22"/>
      <c r="AN11" s="27" t="s">
        <v>29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30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31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31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28</v>
      </c>
      <c r="AL14" s="22"/>
      <c r="AM14" s="22"/>
      <c r="AN14" s="34" t="s">
        <v>31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32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28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33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28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4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36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37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38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39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40</v>
      </c>
      <c r="E29" s="47"/>
      <c r="F29" s="32" t="s">
        <v>41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42</v>
      </c>
      <c r="G30" s="47"/>
      <c r="H30" s="47"/>
      <c r="I30" s="47"/>
      <c r="J30" s="47"/>
      <c r="K30" s="47"/>
      <c r="L30" s="48">
        <v>0.12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43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44</v>
      </c>
      <c r="G32" s="47"/>
      <c r="H32" s="47"/>
      <c r="I32" s="47"/>
      <c r="J32" s="47"/>
      <c r="K32" s="47"/>
      <c r="L32" s="48">
        <v>0.12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45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46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47</v>
      </c>
      <c r="U35" s="54"/>
      <c r="V35" s="54"/>
      <c r="W35" s="54"/>
      <c r="X35" s="56" t="s">
        <v>48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49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50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51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52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51</v>
      </c>
      <c r="AI60" s="42"/>
      <c r="AJ60" s="42"/>
      <c r="AK60" s="42"/>
      <c r="AL60" s="42"/>
      <c r="AM60" s="64" t="s">
        <v>52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53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54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51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52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51</v>
      </c>
      <c r="AI75" s="42"/>
      <c r="AJ75" s="42"/>
      <c r="AK75" s="42"/>
      <c r="AL75" s="42"/>
      <c r="AM75" s="64" t="s">
        <v>52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55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2026/026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Brno, Kounicova 26 – výměna výplní otvorů komerčních prostor 3. + 4. NP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 xml:space="preserve"> 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1. 7. 2026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>Správa železnic, státní organizace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32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56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30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34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57</v>
      </c>
      <c r="D92" s="94"/>
      <c r="E92" s="94"/>
      <c r="F92" s="94"/>
      <c r="G92" s="94"/>
      <c r="H92" s="95"/>
      <c r="I92" s="96" t="s">
        <v>58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59</v>
      </c>
      <c r="AH92" s="94"/>
      <c r="AI92" s="94"/>
      <c r="AJ92" s="94"/>
      <c r="AK92" s="94"/>
      <c r="AL92" s="94"/>
      <c r="AM92" s="94"/>
      <c r="AN92" s="96" t="s">
        <v>60</v>
      </c>
      <c r="AO92" s="94"/>
      <c r="AP92" s="98"/>
      <c r="AQ92" s="99" t="s">
        <v>61</v>
      </c>
      <c r="AR92" s="44"/>
      <c r="AS92" s="100" t="s">
        <v>62</v>
      </c>
      <c r="AT92" s="101" t="s">
        <v>63</v>
      </c>
      <c r="AU92" s="101" t="s">
        <v>64</v>
      </c>
      <c r="AV92" s="101" t="s">
        <v>65</v>
      </c>
      <c r="AW92" s="101" t="s">
        <v>66</v>
      </c>
      <c r="AX92" s="101" t="s">
        <v>67</v>
      </c>
      <c r="AY92" s="101" t="s">
        <v>68</v>
      </c>
      <c r="AZ92" s="101" t="s">
        <v>69</v>
      </c>
      <c r="BA92" s="101" t="s">
        <v>70</v>
      </c>
      <c r="BB92" s="101" t="s">
        <v>71</v>
      </c>
      <c r="BC92" s="101" t="s">
        <v>72</v>
      </c>
      <c r="BD92" s="102" t="s">
        <v>73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74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ROUND(SUM(AG95:AG96),2)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ROUND(SUM(AS95:AS96),2)</f>
        <v>0</v>
      </c>
      <c r="AT94" s="114">
        <f>ROUND(SUM(AV94:AW94),2)</f>
        <v>0</v>
      </c>
      <c r="AU94" s="115">
        <f>ROUND(SUM(AU95:AU96),5)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ROUND(SUM(AZ95:AZ96),2)</f>
        <v>0</v>
      </c>
      <c r="BA94" s="114">
        <f>ROUND(SUM(BA95:BA96),2)</f>
        <v>0</v>
      </c>
      <c r="BB94" s="114">
        <f>ROUND(SUM(BB95:BB96),2)</f>
        <v>0</v>
      </c>
      <c r="BC94" s="114">
        <f>ROUND(SUM(BC95:BC96),2)</f>
        <v>0</v>
      </c>
      <c r="BD94" s="116">
        <f>ROUND(SUM(BD95:BD96),2)</f>
        <v>0</v>
      </c>
      <c r="BE94" s="6"/>
      <c r="BS94" s="117" t="s">
        <v>75</v>
      </c>
      <c r="BT94" s="117" t="s">
        <v>76</v>
      </c>
      <c r="BU94" s="118" t="s">
        <v>77</v>
      </c>
      <c r="BV94" s="117" t="s">
        <v>78</v>
      </c>
      <c r="BW94" s="117" t="s">
        <v>5</v>
      </c>
      <c r="BX94" s="117" t="s">
        <v>79</v>
      </c>
      <c r="CL94" s="117" t="s">
        <v>1</v>
      </c>
    </row>
    <row r="95" s="7" customFormat="1" ht="16.5" customHeight="1">
      <c r="A95" s="119" t="s">
        <v>80</v>
      </c>
      <c r="B95" s="120"/>
      <c r="C95" s="121"/>
      <c r="D95" s="122" t="s">
        <v>81</v>
      </c>
      <c r="E95" s="122"/>
      <c r="F95" s="122"/>
      <c r="G95" s="122"/>
      <c r="H95" s="122"/>
      <c r="I95" s="123"/>
      <c r="J95" s="122" t="s">
        <v>82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'01 - Výměna oken'!J30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83</v>
      </c>
      <c r="AR95" s="126"/>
      <c r="AS95" s="127">
        <v>0</v>
      </c>
      <c r="AT95" s="128">
        <f>ROUND(SUM(AV95:AW95),2)</f>
        <v>0</v>
      </c>
      <c r="AU95" s="129">
        <f>'01 - Výměna oken'!P130</f>
        <v>0</v>
      </c>
      <c r="AV95" s="128">
        <f>'01 - Výměna oken'!J33</f>
        <v>0</v>
      </c>
      <c r="AW95" s="128">
        <f>'01 - Výměna oken'!J34</f>
        <v>0</v>
      </c>
      <c r="AX95" s="128">
        <f>'01 - Výměna oken'!J35</f>
        <v>0</v>
      </c>
      <c r="AY95" s="128">
        <f>'01 - Výměna oken'!J36</f>
        <v>0</v>
      </c>
      <c r="AZ95" s="128">
        <f>'01 - Výměna oken'!F33</f>
        <v>0</v>
      </c>
      <c r="BA95" s="128">
        <f>'01 - Výměna oken'!F34</f>
        <v>0</v>
      </c>
      <c r="BB95" s="128">
        <f>'01 - Výměna oken'!F35</f>
        <v>0</v>
      </c>
      <c r="BC95" s="128">
        <f>'01 - Výměna oken'!F36</f>
        <v>0</v>
      </c>
      <c r="BD95" s="130">
        <f>'01 - Výměna oken'!F37</f>
        <v>0</v>
      </c>
      <c r="BE95" s="7"/>
      <c r="BT95" s="131" t="s">
        <v>84</v>
      </c>
      <c r="BV95" s="131" t="s">
        <v>78</v>
      </c>
      <c r="BW95" s="131" t="s">
        <v>85</v>
      </c>
      <c r="BX95" s="131" t="s">
        <v>5</v>
      </c>
      <c r="CL95" s="131" t="s">
        <v>1</v>
      </c>
      <c r="CM95" s="131" t="s">
        <v>86</v>
      </c>
    </row>
    <row r="96" s="7" customFormat="1" ht="16.5" customHeight="1">
      <c r="A96" s="119" t="s">
        <v>80</v>
      </c>
      <c r="B96" s="120"/>
      <c r="C96" s="121"/>
      <c r="D96" s="122" t="s">
        <v>87</v>
      </c>
      <c r="E96" s="122"/>
      <c r="F96" s="122"/>
      <c r="G96" s="122"/>
      <c r="H96" s="122"/>
      <c r="I96" s="123"/>
      <c r="J96" s="122" t="s">
        <v>88</v>
      </c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4">
        <f>'02 - VRN'!J30</f>
        <v>0</v>
      </c>
      <c r="AH96" s="123"/>
      <c r="AI96" s="123"/>
      <c r="AJ96" s="123"/>
      <c r="AK96" s="123"/>
      <c r="AL96" s="123"/>
      <c r="AM96" s="123"/>
      <c r="AN96" s="124">
        <f>SUM(AG96,AT96)</f>
        <v>0</v>
      </c>
      <c r="AO96" s="123"/>
      <c r="AP96" s="123"/>
      <c r="AQ96" s="125" t="s">
        <v>83</v>
      </c>
      <c r="AR96" s="126"/>
      <c r="AS96" s="132">
        <v>0</v>
      </c>
      <c r="AT96" s="133">
        <f>ROUND(SUM(AV96:AW96),2)</f>
        <v>0</v>
      </c>
      <c r="AU96" s="134">
        <f>'02 - VRN'!P122</f>
        <v>0</v>
      </c>
      <c r="AV96" s="133">
        <f>'02 - VRN'!J33</f>
        <v>0</v>
      </c>
      <c r="AW96" s="133">
        <f>'02 - VRN'!J34</f>
        <v>0</v>
      </c>
      <c r="AX96" s="133">
        <f>'02 - VRN'!J35</f>
        <v>0</v>
      </c>
      <c r="AY96" s="133">
        <f>'02 - VRN'!J36</f>
        <v>0</v>
      </c>
      <c r="AZ96" s="133">
        <f>'02 - VRN'!F33</f>
        <v>0</v>
      </c>
      <c r="BA96" s="133">
        <f>'02 - VRN'!F34</f>
        <v>0</v>
      </c>
      <c r="BB96" s="133">
        <f>'02 - VRN'!F35</f>
        <v>0</v>
      </c>
      <c r="BC96" s="133">
        <f>'02 - VRN'!F36</f>
        <v>0</v>
      </c>
      <c r="BD96" s="135">
        <f>'02 - VRN'!F37</f>
        <v>0</v>
      </c>
      <c r="BE96" s="7"/>
      <c r="BT96" s="131" t="s">
        <v>84</v>
      </c>
      <c r="BV96" s="131" t="s">
        <v>78</v>
      </c>
      <c r="BW96" s="131" t="s">
        <v>89</v>
      </c>
      <c r="BX96" s="131" t="s">
        <v>5</v>
      </c>
      <c r="CL96" s="131" t="s">
        <v>1</v>
      </c>
      <c r="CM96" s="131" t="s">
        <v>86</v>
      </c>
    </row>
    <row r="97" s="2" customFormat="1" ht="30" customHeight="1">
      <c r="A97" s="38"/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  <row r="98" s="2" customFormat="1" ht="6.96" customHeight="1">
      <c r="A98" s="38"/>
      <c r="B98" s="66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44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</row>
  </sheetData>
  <sheetProtection sheet="1" formatColumns="0" formatRows="0" objects="1" scenarios="1" spinCount="100000" saltValue="r5S9zRF4KI6XZcicwRWbGtIWoCcsqP4msPwQPmj05tTw1vFb/rYgZWTeWDQcOEna8Hppm7F+8AgQ2ObyFydrJg==" hashValue="Wml+nI5nRGcDCOEaGxHucbubAuu9at5U/6L7HXY2Sztx/BJC/qQx8QRkP77RhLp1KzbJs3LCy1RqwZDfQhqCtw==" algorithmName="SHA-512" password="CC35"/>
  <mergeCells count="46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  <mergeCell ref="AR2:BE2"/>
  </mergeCells>
  <hyperlinks>
    <hyperlink ref="A95" location="'01 - Výměna oken'!C2" display="/"/>
    <hyperlink ref="A96" location="'02 - VRN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85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20"/>
      <c r="AT3" s="17" t="s">
        <v>86</v>
      </c>
    </row>
    <row r="4" s="1" customFormat="1" ht="24.96" customHeight="1">
      <c r="B4" s="20"/>
      <c r="D4" s="138" t="s">
        <v>90</v>
      </c>
      <c r="L4" s="20"/>
      <c r="M4" s="13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0" t="s">
        <v>16</v>
      </c>
      <c r="L6" s="20"/>
    </row>
    <row r="7" s="1" customFormat="1" ht="26.25" customHeight="1">
      <c r="B7" s="20"/>
      <c r="E7" s="141" t="str">
        <f>'Rekapitulace stavby'!K6</f>
        <v>Brno, Kounicova 26 – výměna výplní otvorů komerčních prostor 3. + 4. NP</v>
      </c>
      <c r="F7" s="140"/>
      <c r="G7" s="140"/>
      <c r="H7" s="140"/>
      <c r="L7" s="20"/>
    </row>
    <row r="8" s="2" customFormat="1" ht="12" customHeight="1">
      <c r="A8" s="38"/>
      <c r="B8" s="44"/>
      <c r="C8" s="38"/>
      <c r="D8" s="140" t="s">
        <v>91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2" t="s">
        <v>92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0" t="s">
        <v>18</v>
      </c>
      <c r="E11" s="38"/>
      <c r="F11" s="143" t="s">
        <v>1</v>
      </c>
      <c r="G11" s="38"/>
      <c r="H11" s="38"/>
      <c r="I11" s="140" t="s">
        <v>19</v>
      </c>
      <c r="J11" s="143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0" t="s">
        <v>20</v>
      </c>
      <c r="E12" s="38"/>
      <c r="F12" s="143" t="s">
        <v>21</v>
      </c>
      <c r="G12" s="38"/>
      <c r="H12" s="38"/>
      <c r="I12" s="140" t="s">
        <v>22</v>
      </c>
      <c r="J12" s="144" t="str">
        <f>'Rekapitulace stavby'!AN8</f>
        <v>1. 7. 2026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0" t="s">
        <v>24</v>
      </c>
      <c r="E14" s="38"/>
      <c r="F14" s="38"/>
      <c r="G14" s="38"/>
      <c r="H14" s="38"/>
      <c r="I14" s="140" t="s">
        <v>25</v>
      </c>
      <c r="J14" s="143" t="str">
        <f>IF('Rekapitulace stavby'!AN10="","",'Rekapitulace stavby'!AN10)</f>
        <v>70994234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3" t="str">
        <f>IF('Rekapitulace stavby'!E11="","",'Rekapitulace stavby'!E11)</f>
        <v>Správa železnic, státní organizace</v>
      </c>
      <c r="F15" s="38"/>
      <c r="G15" s="38"/>
      <c r="H15" s="38"/>
      <c r="I15" s="140" t="s">
        <v>28</v>
      </c>
      <c r="J15" s="143" t="str">
        <f>IF('Rekapitulace stavby'!AN11="","",'Rekapitulace stavby'!AN11)</f>
        <v>CZ70994234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0" t="s">
        <v>30</v>
      </c>
      <c r="E17" s="38"/>
      <c r="F17" s="38"/>
      <c r="G17" s="38"/>
      <c r="H17" s="38"/>
      <c r="I17" s="14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3"/>
      <c r="G18" s="143"/>
      <c r="H18" s="143"/>
      <c r="I18" s="140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0" t="s">
        <v>32</v>
      </c>
      <c r="E20" s="38"/>
      <c r="F20" s="38"/>
      <c r="G20" s="38"/>
      <c r="H20" s="38"/>
      <c r="I20" s="140" t="s">
        <v>25</v>
      </c>
      <c r="J20" s="143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3" t="str">
        <f>IF('Rekapitulace stavby'!E17="","",'Rekapitulace stavby'!E17)</f>
        <v xml:space="preserve"> </v>
      </c>
      <c r="F21" s="38"/>
      <c r="G21" s="38"/>
      <c r="H21" s="38"/>
      <c r="I21" s="140" t="s">
        <v>28</v>
      </c>
      <c r="J21" s="143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0" t="s">
        <v>34</v>
      </c>
      <c r="E23" s="38"/>
      <c r="F23" s="38"/>
      <c r="G23" s="38"/>
      <c r="H23" s="38"/>
      <c r="I23" s="140" t="s">
        <v>25</v>
      </c>
      <c r="J23" s="143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3" t="str">
        <f>IF('Rekapitulace stavby'!E20="","",'Rekapitulace stavby'!E20)</f>
        <v xml:space="preserve"> </v>
      </c>
      <c r="F24" s="38"/>
      <c r="G24" s="38"/>
      <c r="H24" s="38"/>
      <c r="I24" s="140" t="s">
        <v>28</v>
      </c>
      <c r="J24" s="143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0" t="s">
        <v>35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5"/>
      <c r="J27" s="145"/>
      <c r="K27" s="145"/>
      <c r="L27" s="148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9"/>
      <c r="E29" s="149"/>
      <c r="F29" s="149"/>
      <c r="G29" s="149"/>
      <c r="H29" s="149"/>
      <c r="I29" s="149"/>
      <c r="J29" s="149"/>
      <c r="K29" s="149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0" t="s">
        <v>36</v>
      </c>
      <c r="E30" s="38"/>
      <c r="F30" s="38"/>
      <c r="G30" s="38"/>
      <c r="H30" s="38"/>
      <c r="I30" s="38"/>
      <c r="J30" s="151">
        <f>ROUND(J130,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49"/>
      <c r="E31" s="149"/>
      <c r="F31" s="149"/>
      <c r="G31" s="149"/>
      <c r="H31" s="149"/>
      <c r="I31" s="149"/>
      <c r="J31" s="149"/>
      <c r="K31" s="14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2" t="s">
        <v>38</v>
      </c>
      <c r="G32" s="38"/>
      <c r="H32" s="38"/>
      <c r="I32" s="152" t="s">
        <v>37</v>
      </c>
      <c r="J32" s="152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53" t="s">
        <v>40</v>
      </c>
      <c r="E33" s="140" t="s">
        <v>41</v>
      </c>
      <c r="F33" s="154">
        <f>ROUND((SUM(BE130:BE288)),  2)</f>
        <v>0</v>
      </c>
      <c r="G33" s="38"/>
      <c r="H33" s="38"/>
      <c r="I33" s="155">
        <v>0.20999999999999999</v>
      </c>
      <c r="J33" s="154">
        <f>ROUND(((SUM(BE130:BE288))*I33),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0" t="s">
        <v>42</v>
      </c>
      <c r="F34" s="154">
        <f>ROUND((SUM(BF130:BF288)),  2)</f>
        <v>0</v>
      </c>
      <c r="G34" s="38"/>
      <c r="H34" s="38"/>
      <c r="I34" s="155">
        <v>0.12</v>
      </c>
      <c r="J34" s="154">
        <f>ROUND(((SUM(BF130:BF288))*I34),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0" t="s">
        <v>43</v>
      </c>
      <c r="F35" s="154">
        <f>ROUND((SUM(BG130:BG288)),  2)</f>
        <v>0</v>
      </c>
      <c r="G35" s="38"/>
      <c r="H35" s="38"/>
      <c r="I35" s="155">
        <v>0.20999999999999999</v>
      </c>
      <c r="J35" s="154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0" t="s">
        <v>44</v>
      </c>
      <c r="F36" s="154">
        <f>ROUND((SUM(BH130:BH288)),  2)</f>
        <v>0</v>
      </c>
      <c r="G36" s="38"/>
      <c r="H36" s="38"/>
      <c r="I36" s="155">
        <v>0.12</v>
      </c>
      <c r="J36" s="154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0" t="s">
        <v>45</v>
      </c>
      <c r="F37" s="154">
        <f>ROUND((SUM(BI130:BI288)),  2)</f>
        <v>0</v>
      </c>
      <c r="G37" s="38"/>
      <c r="H37" s="38"/>
      <c r="I37" s="155">
        <v>0</v>
      </c>
      <c r="J37" s="15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6"/>
      <c r="D39" s="157" t="s">
        <v>46</v>
      </c>
      <c r="E39" s="158"/>
      <c r="F39" s="158"/>
      <c r="G39" s="159" t="s">
        <v>47</v>
      </c>
      <c r="H39" s="160" t="s">
        <v>48</v>
      </c>
      <c r="I39" s="158"/>
      <c r="J39" s="161">
        <f>SUM(J30:J37)</f>
        <v>0</v>
      </c>
      <c r="K39" s="162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63" t="s">
        <v>49</v>
      </c>
      <c r="E50" s="164"/>
      <c r="F50" s="164"/>
      <c r="G50" s="163" t="s">
        <v>50</v>
      </c>
      <c r="H50" s="164"/>
      <c r="I50" s="164"/>
      <c r="J50" s="164"/>
      <c r="K50" s="16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5" t="s">
        <v>51</v>
      </c>
      <c r="E61" s="166"/>
      <c r="F61" s="167" t="s">
        <v>52</v>
      </c>
      <c r="G61" s="165" t="s">
        <v>51</v>
      </c>
      <c r="H61" s="166"/>
      <c r="I61" s="166"/>
      <c r="J61" s="168" t="s">
        <v>52</v>
      </c>
      <c r="K61" s="16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63" t="s">
        <v>53</v>
      </c>
      <c r="E65" s="169"/>
      <c r="F65" s="169"/>
      <c r="G65" s="163" t="s">
        <v>54</v>
      </c>
      <c r="H65" s="169"/>
      <c r="I65" s="169"/>
      <c r="J65" s="169"/>
      <c r="K65" s="16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5" t="s">
        <v>51</v>
      </c>
      <c r="E76" s="166"/>
      <c r="F76" s="167" t="s">
        <v>52</v>
      </c>
      <c r="G76" s="165" t="s">
        <v>51</v>
      </c>
      <c r="H76" s="166"/>
      <c r="I76" s="166"/>
      <c r="J76" s="168" t="s">
        <v>52</v>
      </c>
      <c r="K76" s="16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72"/>
      <c r="C81" s="173"/>
      <c r="D81" s="173"/>
      <c r="E81" s="173"/>
      <c r="F81" s="173"/>
      <c r="G81" s="173"/>
      <c r="H81" s="173"/>
      <c r="I81" s="173"/>
      <c r="J81" s="173"/>
      <c r="K81" s="17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93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26.25" customHeight="1">
      <c r="A85" s="38"/>
      <c r="B85" s="39"/>
      <c r="C85" s="40"/>
      <c r="D85" s="40"/>
      <c r="E85" s="174" t="str">
        <f>E7</f>
        <v>Brno, Kounicova 26 – výměna výplní otvorů komerčních prostor 3. + 4. NP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91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01 - Výměna oken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1. 7. 2026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Správa železnic, státní organizace</v>
      </c>
      <c r="G91" s="40"/>
      <c r="H91" s="40"/>
      <c r="I91" s="32" t="s">
        <v>32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30</v>
      </c>
      <c r="D92" s="40"/>
      <c r="E92" s="40"/>
      <c r="F92" s="27" t="str">
        <f>IF(E18="","",E18)</f>
        <v>Vyplň údaj</v>
      </c>
      <c r="G92" s="40"/>
      <c r="H92" s="40"/>
      <c r="I92" s="32" t="s">
        <v>34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75" t="s">
        <v>94</v>
      </c>
      <c r="D94" s="176"/>
      <c r="E94" s="176"/>
      <c r="F94" s="176"/>
      <c r="G94" s="176"/>
      <c r="H94" s="176"/>
      <c r="I94" s="176"/>
      <c r="J94" s="177" t="s">
        <v>95</v>
      </c>
      <c r="K94" s="176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78" t="s">
        <v>96</v>
      </c>
      <c r="D96" s="40"/>
      <c r="E96" s="40"/>
      <c r="F96" s="40"/>
      <c r="G96" s="40"/>
      <c r="H96" s="40"/>
      <c r="I96" s="40"/>
      <c r="J96" s="110">
        <f>J130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97</v>
      </c>
    </row>
    <row r="97" s="9" customFormat="1" ht="24.96" customHeight="1">
      <c r="A97" s="9"/>
      <c r="B97" s="179"/>
      <c r="C97" s="180"/>
      <c r="D97" s="181" t="s">
        <v>98</v>
      </c>
      <c r="E97" s="182"/>
      <c r="F97" s="182"/>
      <c r="G97" s="182"/>
      <c r="H97" s="182"/>
      <c r="I97" s="182"/>
      <c r="J97" s="183">
        <f>J131</f>
        <v>0</v>
      </c>
      <c r="K97" s="180"/>
      <c r="L97" s="18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5"/>
      <c r="C98" s="186"/>
      <c r="D98" s="187" t="s">
        <v>99</v>
      </c>
      <c r="E98" s="188"/>
      <c r="F98" s="188"/>
      <c r="G98" s="188"/>
      <c r="H98" s="188"/>
      <c r="I98" s="188"/>
      <c r="J98" s="189">
        <f>J132</f>
        <v>0</v>
      </c>
      <c r="K98" s="186"/>
      <c r="L98" s="19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5"/>
      <c r="C99" s="186"/>
      <c r="D99" s="187" t="s">
        <v>100</v>
      </c>
      <c r="E99" s="188"/>
      <c r="F99" s="188"/>
      <c r="G99" s="188"/>
      <c r="H99" s="188"/>
      <c r="I99" s="188"/>
      <c r="J99" s="189">
        <f>J137</f>
        <v>0</v>
      </c>
      <c r="K99" s="186"/>
      <c r="L99" s="19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5"/>
      <c r="C100" s="186"/>
      <c r="D100" s="187" t="s">
        <v>101</v>
      </c>
      <c r="E100" s="188"/>
      <c r="F100" s="188"/>
      <c r="G100" s="188"/>
      <c r="H100" s="188"/>
      <c r="I100" s="188"/>
      <c r="J100" s="189">
        <f>J163</f>
        <v>0</v>
      </c>
      <c r="K100" s="186"/>
      <c r="L100" s="19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4.88" customHeight="1">
      <c r="A101" s="10"/>
      <c r="B101" s="185"/>
      <c r="C101" s="186"/>
      <c r="D101" s="187" t="s">
        <v>102</v>
      </c>
      <c r="E101" s="188"/>
      <c r="F101" s="188"/>
      <c r="G101" s="188"/>
      <c r="H101" s="188"/>
      <c r="I101" s="188"/>
      <c r="J101" s="189">
        <f>J182</f>
        <v>0</v>
      </c>
      <c r="K101" s="186"/>
      <c r="L101" s="19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5"/>
      <c r="C102" s="186"/>
      <c r="D102" s="187" t="s">
        <v>103</v>
      </c>
      <c r="E102" s="188"/>
      <c r="F102" s="188"/>
      <c r="G102" s="188"/>
      <c r="H102" s="188"/>
      <c r="I102" s="188"/>
      <c r="J102" s="189">
        <f>J188</f>
        <v>0</v>
      </c>
      <c r="K102" s="186"/>
      <c r="L102" s="19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85"/>
      <c r="C103" s="186"/>
      <c r="D103" s="187" t="s">
        <v>104</v>
      </c>
      <c r="E103" s="188"/>
      <c r="F103" s="188"/>
      <c r="G103" s="188"/>
      <c r="H103" s="188"/>
      <c r="I103" s="188"/>
      <c r="J103" s="189">
        <f>J208</f>
        <v>0</v>
      </c>
      <c r="K103" s="186"/>
      <c r="L103" s="19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79"/>
      <c r="C104" s="180"/>
      <c r="D104" s="181" t="s">
        <v>105</v>
      </c>
      <c r="E104" s="182"/>
      <c r="F104" s="182"/>
      <c r="G104" s="182"/>
      <c r="H104" s="182"/>
      <c r="I104" s="182"/>
      <c r="J104" s="183">
        <f>J212</f>
        <v>0</v>
      </c>
      <c r="K104" s="180"/>
      <c r="L104" s="184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85"/>
      <c r="C105" s="186"/>
      <c r="D105" s="187" t="s">
        <v>106</v>
      </c>
      <c r="E105" s="188"/>
      <c r="F105" s="188"/>
      <c r="G105" s="188"/>
      <c r="H105" s="188"/>
      <c r="I105" s="188"/>
      <c r="J105" s="189">
        <f>J213</f>
        <v>0</v>
      </c>
      <c r="K105" s="186"/>
      <c r="L105" s="19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85"/>
      <c r="C106" s="186"/>
      <c r="D106" s="187" t="s">
        <v>107</v>
      </c>
      <c r="E106" s="188"/>
      <c r="F106" s="188"/>
      <c r="G106" s="188"/>
      <c r="H106" s="188"/>
      <c r="I106" s="188"/>
      <c r="J106" s="189">
        <f>J219</f>
        <v>0</v>
      </c>
      <c r="K106" s="186"/>
      <c r="L106" s="19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85"/>
      <c r="C107" s="186"/>
      <c r="D107" s="187" t="s">
        <v>108</v>
      </c>
      <c r="E107" s="188"/>
      <c r="F107" s="188"/>
      <c r="G107" s="188"/>
      <c r="H107" s="188"/>
      <c r="I107" s="188"/>
      <c r="J107" s="189">
        <f>J227</f>
        <v>0</v>
      </c>
      <c r="K107" s="186"/>
      <c r="L107" s="19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85"/>
      <c r="C108" s="186"/>
      <c r="D108" s="187" t="s">
        <v>109</v>
      </c>
      <c r="E108" s="188"/>
      <c r="F108" s="188"/>
      <c r="G108" s="188"/>
      <c r="H108" s="188"/>
      <c r="I108" s="188"/>
      <c r="J108" s="189">
        <f>J258</f>
        <v>0</v>
      </c>
      <c r="K108" s="186"/>
      <c r="L108" s="19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85"/>
      <c r="C109" s="186"/>
      <c r="D109" s="187" t="s">
        <v>110</v>
      </c>
      <c r="E109" s="188"/>
      <c r="F109" s="188"/>
      <c r="G109" s="188"/>
      <c r="H109" s="188"/>
      <c r="I109" s="188"/>
      <c r="J109" s="189">
        <f>J271</f>
        <v>0</v>
      </c>
      <c r="K109" s="186"/>
      <c r="L109" s="19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79"/>
      <c r="C110" s="180"/>
      <c r="D110" s="181" t="s">
        <v>111</v>
      </c>
      <c r="E110" s="182"/>
      <c r="F110" s="182"/>
      <c r="G110" s="182"/>
      <c r="H110" s="182"/>
      <c r="I110" s="182"/>
      <c r="J110" s="183">
        <f>J283</f>
        <v>0</v>
      </c>
      <c r="K110" s="180"/>
      <c r="L110" s="184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8"/>
      <c r="B111" s="39"/>
      <c r="C111" s="40"/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66"/>
      <c r="C112" s="67"/>
      <c r="D112" s="67"/>
      <c r="E112" s="67"/>
      <c r="F112" s="67"/>
      <c r="G112" s="67"/>
      <c r="H112" s="67"/>
      <c r="I112" s="67"/>
      <c r="J112" s="67"/>
      <c r="K112" s="67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6" s="2" customFormat="1" ht="6.96" customHeight="1">
      <c r="A116" s="38"/>
      <c r="B116" s="68"/>
      <c r="C116" s="69"/>
      <c r="D116" s="69"/>
      <c r="E116" s="69"/>
      <c r="F116" s="69"/>
      <c r="G116" s="69"/>
      <c r="H116" s="69"/>
      <c r="I116" s="69"/>
      <c r="J116" s="69"/>
      <c r="K116" s="69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24.96" customHeight="1">
      <c r="A117" s="38"/>
      <c r="B117" s="39"/>
      <c r="C117" s="23" t="s">
        <v>112</v>
      </c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6.96" customHeight="1">
      <c r="A118" s="38"/>
      <c r="B118" s="39"/>
      <c r="C118" s="40"/>
      <c r="D118" s="40"/>
      <c r="E118" s="40"/>
      <c r="F118" s="40"/>
      <c r="G118" s="40"/>
      <c r="H118" s="40"/>
      <c r="I118" s="40"/>
      <c r="J118" s="40"/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2" customHeight="1">
      <c r="A119" s="38"/>
      <c r="B119" s="39"/>
      <c r="C119" s="32" t="s">
        <v>16</v>
      </c>
      <c r="D119" s="40"/>
      <c r="E119" s="40"/>
      <c r="F119" s="40"/>
      <c r="G119" s="40"/>
      <c r="H119" s="40"/>
      <c r="I119" s="40"/>
      <c r="J119" s="40"/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26.25" customHeight="1">
      <c r="A120" s="38"/>
      <c r="B120" s="39"/>
      <c r="C120" s="40"/>
      <c r="D120" s="40"/>
      <c r="E120" s="174" t="str">
        <f>E7</f>
        <v>Brno, Kounicova 26 – výměna výplní otvorů komerčních prostor 3. + 4. NP</v>
      </c>
      <c r="F120" s="32"/>
      <c r="G120" s="32"/>
      <c r="H120" s="32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12" customHeight="1">
      <c r="A121" s="38"/>
      <c r="B121" s="39"/>
      <c r="C121" s="32" t="s">
        <v>91</v>
      </c>
      <c r="D121" s="40"/>
      <c r="E121" s="40"/>
      <c r="F121" s="40"/>
      <c r="G121" s="40"/>
      <c r="H121" s="40"/>
      <c r="I121" s="40"/>
      <c r="J121" s="40"/>
      <c r="K121" s="40"/>
      <c r="L121" s="63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6.5" customHeight="1">
      <c r="A122" s="38"/>
      <c r="B122" s="39"/>
      <c r="C122" s="40"/>
      <c r="D122" s="40"/>
      <c r="E122" s="76" t="str">
        <f>E9</f>
        <v>01 - Výměna oken</v>
      </c>
      <c r="F122" s="40"/>
      <c r="G122" s="40"/>
      <c r="H122" s="40"/>
      <c r="I122" s="40"/>
      <c r="J122" s="40"/>
      <c r="K122" s="40"/>
      <c r="L122" s="63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40"/>
      <c r="D123" s="40"/>
      <c r="E123" s="40"/>
      <c r="F123" s="40"/>
      <c r="G123" s="40"/>
      <c r="H123" s="40"/>
      <c r="I123" s="40"/>
      <c r="J123" s="40"/>
      <c r="K123" s="40"/>
      <c r="L123" s="63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20</v>
      </c>
      <c r="D124" s="40"/>
      <c r="E124" s="40"/>
      <c r="F124" s="27" t="str">
        <f>F12</f>
        <v xml:space="preserve"> </v>
      </c>
      <c r="G124" s="40"/>
      <c r="H124" s="40"/>
      <c r="I124" s="32" t="s">
        <v>22</v>
      </c>
      <c r="J124" s="79" t="str">
        <f>IF(J12="","",J12)</f>
        <v>1. 7. 2026</v>
      </c>
      <c r="K124" s="40"/>
      <c r="L124" s="63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6.96" customHeight="1">
      <c r="A125" s="38"/>
      <c r="B125" s="39"/>
      <c r="C125" s="40"/>
      <c r="D125" s="40"/>
      <c r="E125" s="40"/>
      <c r="F125" s="40"/>
      <c r="G125" s="40"/>
      <c r="H125" s="40"/>
      <c r="I125" s="40"/>
      <c r="J125" s="40"/>
      <c r="K125" s="40"/>
      <c r="L125" s="63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5.15" customHeight="1">
      <c r="A126" s="38"/>
      <c r="B126" s="39"/>
      <c r="C126" s="32" t="s">
        <v>24</v>
      </c>
      <c r="D126" s="40"/>
      <c r="E126" s="40"/>
      <c r="F126" s="27" t="str">
        <f>E15</f>
        <v>Správa železnic, státní organizace</v>
      </c>
      <c r="G126" s="40"/>
      <c r="H126" s="40"/>
      <c r="I126" s="32" t="s">
        <v>32</v>
      </c>
      <c r="J126" s="36" t="str">
        <f>E21</f>
        <v xml:space="preserve"> </v>
      </c>
      <c r="K126" s="40"/>
      <c r="L126" s="63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5.15" customHeight="1">
      <c r="A127" s="38"/>
      <c r="B127" s="39"/>
      <c r="C127" s="32" t="s">
        <v>30</v>
      </c>
      <c r="D127" s="40"/>
      <c r="E127" s="40"/>
      <c r="F127" s="27" t="str">
        <f>IF(E18="","",E18)</f>
        <v>Vyplň údaj</v>
      </c>
      <c r="G127" s="40"/>
      <c r="H127" s="40"/>
      <c r="I127" s="32" t="s">
        <v>34</v>
      </c>
      <c r="J127" s="36" t="str">
        <f>E24</f>
        <v xml:space="preserve"> </v>
      </c>
      <c r="K127" s="40"/>
      <c r="L127" s="63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10.32" customHeight="1">
      <c r="A128" s="38"/>
      <c r="B128" s="39"/>
      <c r="C128" s="40"/>
      <c r="D128" s="40"/>
      <c r="E128" s="40"/>
      <c r="F128" s="40"/>
      <c r="G128" s="40"/>
      <c r="H128" s="40"/>
      <c r="I128" s="40"/>
      <c r="J128" s="40"/>
      <c r="K128" s="40"/>
      <c r="L128" s="63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11" customFormat="1" ht="29.28" customHeight="1">
      <c r="A129" s="191"/>
      <c r="B129" s="192"/>
      <c r="C129" s="193" t="s">
        <v>113</v>
      </c>
      <c r="D129" s="194" t="s">
        <v>61</v>
      </c>
      <c r="E129" s="194" t="s">
        <v>57</v>
      </c>
      <c r="F129" s="194" t="s">
        <v>58</v>
      </c>
      <c r="G129" s="194" t="s">
        <v>114</v>
      </c>
      <c r="H129" s="194" t="s">
        <v>115</v>
      </c>
      <c r="I129" s="194" t="s">
        <v>116</v>
      </c>
      <c r="J129" s="194" t="s">
        <v>95</v>
      </c>
      <c r="K129" s="195" t="s">
        <v>117</v>
      </c>
      <c r="L129" s="196"/>
      <c r="M129" s="100" t="s">
        <v>1</v>
      </c>
      <c r="N129" s="101" t="s">
        <v>40</v>
      </c>
      <c r="O129" s="101" t="s">
        <v>118</v>
      </c>
      <c r="P129" s="101" t="s">
        <v>119</v>
      </c>
      <c r="Q129" s="101" t="s">
        <v>120</v>
      </c>
      <c r="R129" s="101" t="s">
        <v>121</v>
      </c>
      <c r="S129" s="101" t="s">
        <v>122</v>
      </c>
      <c r="T129" s="102" t="s">
        <v>123</v>
      </c>
      <c r="U129" s="191"/>
      <c r="V129" s="191"/>
      <c r="W129" s="191"/>
      <c r="X129" s="191"/>
      <c r="Y129" s="191"/>
      <c r="Z129" s="191"/>
      <c r="AA129" s="191"/>
      <c r="AB129" s="191"/>
      <c r="AC129" s="191"/>
      <c r="AD129" s="191"/>
      <c r="AE129" s="191"/>
    </row>
    <row r="130" s="2" customFormat="1" ht="22.8" customHeight="1">
      <c r="A130" s="38"/>
      <c r="B130" s="39"/>
      <c r="C130" s="107" t="s">
        <v>124</v>
      </c>
      <c r="D130" s="40"/>
      <c r="E130" s="40"/>
      <c r="F130" s="40"/>
      <c r="G130" s="40"/>
      <c r="H130" s="40"/>
      <c r="I130" s="40"/>
      <c r="J130" s="197">
        <f>BK130</f>
        <v>0</v>
      </c>
      <c r="K130" s="40"/>
      <c r="L130" s="44"/>
      <c r="M130" s="103"/>
      <c r="N130" s="198"/>
      <c r="O130" s="104"/>
      <c r="P130" s="199">
        <f>P131+P212+P283</f>
        <v>0</v>
      </c>
      <c r="Q130" s="104"/>
      <c r="R130" s="199">
        <f>R131+R212+R283</f>
        <v>6.6308656000000008</v>
      </c>
      <c r="S130" s="104"/>
      <c r="T130" s="200">
        <f>T131+T212+T283</f>
        <v>16.250358000000002</v>
      </c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7" t="s">
        <v>75</v>
      </c>
      <c r="AU130" s="17" t="s">
        <v>97</v>
      </c>
      <c r="BK130" s="201">
        <f>BK131+BK212+BK283</f>
        <v>0</v>
      </c>
    </row>
    <row r="131" s="12" customFormat="1" ht="25.92" customHeight="1">
      <c r="A131" s="12"/>
      <c r="B131" s="202"/>
      <c r="C131" s="203"/>
      <c r="D131" s="204" t="s">
        <v>75</v>
      </c>
      <c r="E131" s="205" t="s">
        <v>125</v>
      </c>
      <c r="F131" s="205" t="s">
        <v>126</v>
      </c>
      <c r="G131" s="203"/>
      <c r="H131" s="203"/>
      <c r="I131" s="206"/>
      <c r="J131" s="207">
        <f>BK131</f>
        <v>0</v>
      </c>
      <c r="K131" s="203"/>
      <c r="L131" s="208"/>
      <c r="M131" s="209"/>
      <c r="N131" s="210"/>
      <c r="O131" s="210"/>
      <c r="P131" s="211">
        <f>P132+P137+P163+P188+P208</f>
        <v>0</v>
      </c>
      <c r="Q131" s="210"/>
      <c r="R131" s="211">
        <f>R132+R137+R163+R188+R208</f>
        <v>2.1335280000000001</v>
      </c>
      <c r="S131" s="210"/>
      <c r="T131" s="212">
        <f>T132+T137+T163+T188+T208</f>
        <v>4.1321280000000007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13" t="s">
        <v>84</v>
      </c>
      <c r="AT131" s="214" t="s">
        <v>75</v>
      </c>
      <c r="AU131" s="214" t="s">
        <v>76</v>
      </c>
      <c r="AY131" s="213" t="s">
        <v>127</v>
      </c>
      <c r="BK131" s="215">
        <f>BK132+BK137+BK163+BK188+BK208</f>
        <v>0</v>
      </c>
    </row>
    <row r="132" s="12" customFormat="1" ht="22.8" customHeight="1">
      <c r="A132" s="12"/>
      <c r="B132" s="202"/>
      <c r="C132" s="203"/>
      <c r="D132" s="204" t="s">
        <v>75</v>
      </c>
      <c r="E132" s="216" t="s">
        <v>128</v>
      </c>
      <c r="F132" s="216" t="s">
        <v>129</v>
      </c>
      <c r="G132" s="203"/>
      <c r="H132" s="203"/>
      <c r="I132" s="206"/>
      <c r="J132" s="217">
        <f>BK132</f>
        <v>0</v>
      </c>
      <c r="K132" s="203"/>
      <c r="L132" s="208"/>
      <c r="M132" s="209"/>
      <c r="N132" s="210"/>
      <c r="O132" s="210"/>
      <c r="P132" s="211">
        <f>SUM(P133:P136)</f>
        <v>0</v>
      </c>
      <c r="Q132" s="210"/>
      <c r="R132" s="211">
        <f>SUM(R133:R136)</f>
        <v>0.0091600000000000015</v>
      </c>
      <c r="S132" s="210"/>
      <c r="T132" s="212">
        <f>SUM(T133:T136)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13" t="s">
        <v>84</v>
      </c>
      <c r="AT132" s="214" t="s">
        <v>75</v>
      </c>
      <c r="AU132" s="214" t="s">
        <v>84</v>
      </c>
      <c r="AY132" s="213" t="s">
        <v>127</v>
      </c>
      <c r="BK132" s="215">
        <f>SUM(BK133:BK136)</f>
        <v>0</v>
      </c>
    </row>
    <row r="133" s="2" customFormat="1" ht="44.25" customHeight="1">
      <c r="A133" s="38"/>
      <c r="B133" s="39"/>
      <c r="C133" s="218" t="s">
        <v>84</v>
      </c>
      <c r="D133" s="218" t="s">
        <v>130</v>
      </c>
      <c r="E133" s="219" t="s">
        <v>131</v>
      </c>
      <c r="F133" s="220" t="s">
        <v>132</v>
      </c>
      <c r="G133" s="221" t="s">
        <v>133</v>
      </c>
      <c r="H133" s="222">
        <v>4</v>
      </c>
      <c r="I133" s="223"/>
      <c r="J133" s="224">
        <f>ROUND(I133*H133,2)</f>
        <v>0</v>
      </c>
      <c r="K133" s="220" t="s">
        <v>134</v>
      </c>
      <c r="L133" s="44"/>
      <c r="M133" s="225" t="s">
        <v>1</v>
      </c>
      <c r="N133" s="226" t="s">
        <v>41</v>
      </c>
      <c r="O133" s="91"/>
      <c r="P133" s="227">
        <f>O133*H133</f>
        <v>0</v>
      </c>
      <c r="Q133" s="227">
        <v>6.9999999999999994E-05</v>
      </c>
      <c r="R133" s="227">
        <f>Q133*H133</f>
        <v>0.00027999999999999998</v>
      </c>
      <c r="S133" s="227">
        <v>0</v>
      </c>
      <c r="T133" s="228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229" t="s">
        <v>135</v>
      </c>
      <c r="AT133" s="229" t="s">
        <v>130</v>
      </c>
      <c r="AU133" s="229" t="s">
        <v>86</v>
      </c>
      <c r="AY133" s="17" t="s">
        <v>127</v>
      </c>
      <c r="BE133" s="230">
        <f>IF(N133="základní",J133,0)</f>
        <v>0</v>
      </c>
      <c r="BF133" s="230">
        <f>IF(N133="snížená",J133,0)</f>
        <v>0</v>
      </c>
      <c r="BG133" s="230">
        <f>IF(N133="zákl. přenesená",J133,0)</f>
        <v>0</v>
      </c>
      <c r="BH133" s="230">
        <f>IF(N133="sníž. přenesená",J133,0)</f>
        <v>0</v>
      </c>
      <c r="BI133" s="230">
        <f>IF(N133="nulová",J133,0)</f>
        <v>0</v>
      </c>
      <c r="BJ133" s="17" t="s">
        <v>84</v>
      </c>
      <c r="BK133" s="230">
        <f>ROUND(I133*H133,2)</f>
        <v>0</v>
      </c>
      <c r="BL133" s="17" t="s">
        <v>135</v>
      </c>
      <c r="BM133" s="229" t="s">
        <v>136</v>
      </c>
    </row>
    <row r="134" s="13" customFormat="1">
      <c r="A134" s="13"/>
      <c r="B134" s="231"/>
      <c r="C134" s="232"/>
      <c r="D134" s="233" t="s">
        <v>137</v>
      </c>
      <c r="E134" s="234" t="s">
        <v>1</v>
      </c>
      <c r="F134" s="235" t="s">
        <v>138</v>
      </c>
      <c r="G134" s="232"/>
      <c r="H134" s="234" t="s">
        <v>1</v>
      </c>
      <c r="I134" s="236"/>
      <c r="J134" s="232"/>
      <c r="K134" s="232"/>
      <c r="L134" s="237"/>
      <c r="M134" s="238"/>
      <c r="N134" s="239"/>
      <c r="O134" s="239"/>
      <c r="P134" s="239"/>
      <c r="Q134" s="239"/>
      <c r="R134" s="239"/>
      <c r="S134" s="239"/>
      <c r="T134" s="240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1" t="s">
        <v>137</v>
      </c>
      <c r="AU134" s="241" t="s">
        <v>86</v>
      </c>
      <c r="AV134" s="13" t="s">
        <v>84</v>
      </c>
      <c r="AW134" s="13" t="s">
        <v>33</v>
      </c>
      <c r="AX134" s="13" t="s">
        <v>76</v>
      </c>
      <c r="AY134" s="241" t="s">
        <v>127</v>
      </c>
    </row>
    <row r="135" s="14" customFormat="1">
      <c r="A135" s="14"/>
      <c r="B135" s="242"/>
      <c r="C135" s="243"/>
      <c r="D135" s="233" t="s">
        <v>137</v>
      </c>
      <c r="E135" s="244" t="s">
        <v>1</v>
      </c>
      <c r="F135" s="245" t="s">
        <v>135</v>
      </c>
      <c r="G135" s="243"/>
      <c r="H135" s="246">
        <v>4</v>
      </c>
      <c r="I135" s="247"/>
      <c r="J135" s="243"/>
      <c r="K135" s="243"/>
      <c r="L135" s="248"/>
      <c r="M135" s="249"/>
      <c r="N135" s="250"/>
      <c r="O135" s="250"/>
      <c r="P135" s="250"/>
      <c r="Q135" s="250"/>
      <c r="R135" s="250"/>
      <c r="S135" s="250"/>
      <c r="T135" s="251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52" t="s">
        <v>137</v>
      </c>
      <c r="AU135" s="252" t="s">
        <v>86</v>
      </c>
      <c r="AV135" s="14" t="s">
        <v>86</v>
      </c>
      <c r="AW135" s="14" t="s">
        <v>33</v>
      </c>
      <c r="AX135" s="14" t="s">
        <v>84</v>
      </c>
      <c r="AY135" s="252" t="s">
        <v>127</v>
      </c>
    </row>
    <row r="136" s="2" customFormat="1" ht="24.15" customHeight="1">
      <c r="A136" s="38"/>
      <c r="B136" s="39"/>
      <c r="C136" s="253" t="s">
        <v>86</v>
      </c>
      <c r="D136" s="253" t="s">
        <v>139</v>
      </c>
      <c r="E136" s="254" t="s">
        <v>140</v>
      </c>
      <c r="F136" s="255" t="s">
        <v>141</v>
      </c>
      <c r="G136" s="256" t="s">
        <v>142</v>
      </c>
      <c r="H136" s="257">
        <v>4</v>
      </c>
      <c r="I136" s="258"/>
      <c r="J136" s="259">
        <f>ROUND(I136*H136,2)</f>
        <v>0</v>
      </c>
      <c r="K136" s="255" t="s">
        <v>134</v>
      </c>
      <c r="L136" s="260"/>
      <c r="M136" s="261" t="s">
        <v>1</v>
      </c>
      <c r="N136" s="262" t="s">
        <v>41</v>
      </c>
      <c r="O136" s="91"/>
      <c r="P136" s="227">
        <f>O136*H136</f>
        <v>0</v>
      </c>
      <c r="Q136" s="227">
        <v>0.0022200000000000002</v>
      </c>
      <c r="R136" s="227">
        <f>Q136*H136</f>
        <v>0.0088800000000000007</v>
      </c>
      <c r="S136" s="227">
        <v>0</v>
      </c>
      <c r="T136" s="228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29" t="s">
        <v>143</v>
      </c>
      <c r="AT136" s="229" t="s">
        <v>139</v>
      </c>
      <c r="AU136" s="229" t="s">
        <v>86</v>
      </c>
      <c r="AY136" s="17" t="s">
        <v>127</v>
      </c>
      <c r="BE136" s="230">
        <f>IF(N136="základní",J136,0)</f>
        <v>0</v>
      </c>
      <c r="BF136" s="230">
        <f>IF(N136="snížená",J136,0)</f>
        <v>0</v>
      </c>
      <c r="BG136" s="230">
        <f>IF(N136="zákl. přenesená",J136,0)</f>
        <v>0</v>
      </c>
      <c r="BH136" s="230">
        <f>IF(N136="sníž. přenesená",J136,0)</f>
        <v>0</v>
      </c>
      <c r="BI136" s="230">
        <f>IF(N136="nulová",J136,0)</f>
        <v>0</v>
      </c>
      <c r="BJ136" s="17" t="s">
        <v>84</v>
      </c>
      <c r="BK136" s="230">
        <f>ROUND(I136*H136,2)</f>
        <v>0</v>
      </c>
      <c r="BL136" s="17" t="s">
        <v>135</v>
      </c>
      <c r="BM136" s="229" t="s">
        <v>144</v>
      </c>
    </row>
    <row r="137" s="12" customFormat="1" ht="22.8" customHeight="1">
      <c r="A137" s="12"/>
      <c r="B137" s="202"/>
      <c r="C137" s="203"/>
      <c r="D137" s="204" t="s">
        <v>75</v>
      </c>
      <c r="E137" s="216" t="s">
        <v>145</v>
      </c>
      <c r="F137" s="216" t="s">
        <v>146</v>
      </c>
      <c r="G137" s="203"/>
      <c r="H137" s="203"/>
      <c r="I137" s="206"/>
      <c r="J137" s="217">
        <f>BK137</f>
        <v>0</v>
      </c>
      <c r="K137" s="203"/>
      <c r="L137" s="208"/>
      <c r="M137" s="209"/>
      <c r="N137" s="210"/>
      <c r="O137" s="210"/>
      <c r="P137" s="211">
        <f>SUM(P138:P162)</f>
        <v>0</v>
      </c>
      <c r="Q137" s="210"/>
      <c r="R137" s="211">
        <f>SUM(R138:R162)</f>
        <v>2.1089600000000002</v>
      </c>
      <c r="S137" s="210"/>
      <c r="T137" s="212">
        <f>SUM(T138:T162)</f>
        <v>0.0017280000000000002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13" t="s">
        <v>84</v>
      </c>
      <c r="AT137" s="214" t="s">
        <v>75</v>
      </c>
      <c r="AU137" s="214" t="s">
        <v>84</v>
      </c>
      <c r="AY137" s="213" t="s">
        <v>127</v>
      </c>
      <c r="BK137" s="215">
        <f>SUM(BK138:BK162)</f>
        <v>0</v>
      </c>
    </row>
    <row r="138" s="2" customFormat="1" ht="24.15" customHeight="1">
      <c r="A138" s="38"/>
      <c r="B138" s="39"/>
      <c r="C138" s="218" t="s">
        <v>128</v>
      </c>
      <c r="D138" s="218" t="s">
        <v>130</v>
      </c>
      <c r="E138" s="219" t="s">
        <v>147</v>
      </c>
      <c r="F138" s="220" t="s">
        <v>148</v>
      </c>
      <c r="G138" s="221" t="s">
        <v>149</v>
      </c>
      <c r="H138" s="222">
        <v>26.399999999999999</v>
      </c>
      <c r="I138" s="223"/>
      <c r="J138" s="224">
        <f>ROUND(I138*H138,2)</f>
        <v>0</v>
      </c>
      <c r="K138" s="220" t="s">
        <v>134</v>
      </c>
      <c r="L138" s="44"/>
      <c r="M138" s="225" t="s">
        <v>1</v>
      </c>
      <c r="N138" s="226" t="s">
        <v>41</v>
      </c>
      <c r="O138" s="91"/>
      <c r="P138" s="227">
        <f>O138*H138</f>
        <v>0</v>
      </c>
      <c r="Q138" s="227">
        <v>0.034680000000000002</v>
      </c>
      <c r="R138" s="227">
        <f>Q138*H138</f>
        <v>0.91555200000000003</v>
      </c>
      <c r="S138" s="227">
        <v>0</v>
      </c>
      <c r="T138" s="228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229" t="s">
        <v>135</v>
      </c>
      <c r="AT138" s="229" t="s">
        <v>130</v>
      </c>
      <c r="AU138" s="229" t="s">
        <v>86</v>
      </c>
      <c r="AY138" s="17" t="s">
        <v>127</v>
      </c>
      <c r="BE138" s="230">
        <f>IF(N138="základní",J138,0)</f>
        <v>0</v>
      </c>
      <c r="BF138" s="230">
        <f>IF(N138="snížená",J138,0)</f>
        <v>0</v>
      </c>
      <c r="BG138" s="230">
        <f>IF(N138="zákl. přenesená",J138,0)</f>
        <v>0</v>
      </c>
      <c r="BH138" s="230">
        <f>IF(N138="sníž. přenesená",J138,0)</f>
        <v>0</v>
      </c>
      <c r="BI138" s="230">
        <f>IF(N138="nulová",J138,0)</f>
        <v>0</v>
      </c>
      <c r="BJ138" s="17" t="s">
        <v>84</v>
      </c>
      <c r="BK138" s="230">
        <f>ROUND(I138*H138,2)</f>
        <v>0</v>
      </c>
      <c r="BL138" s="17" t="s">
        <v>135</v>
      </c>
      <c r="BM138" s="229" t="s">
        <v>150</v>
      </c>
    </row>
    <row r="139" s="13" customFormat="1">
      <c r="A139" s="13"/>
      <c r="B139" s="231"/>
      <c r="C139" s="232"/>
      <c r="D139" s="233" t="s">
        <v>137</v>
      </c>
      <c r="E139" s="234" t="s">
        <v>1</v>
      </c>
      <c r="F139" s="235" t="s">
        <v>151</v>
      </c>
      <c r="G139" s="232"/>
      <c r="H139" s="234" t="s">
        <v>1</v>
      </c>
      <c r="I139" s="236"/>
      <c r="J139" s="232"/>
      <c r="K139" s="232"/>
      <c r="L139" s="237"/>
      <c r="M139" s="238"/>
      <c r="N139" s="239"/>
      <c r="O139" s="239"/>
      <c r="P139" s="239"/>
      <c r="Q139" s="239"/>
      <c r="R139" s="239"/>
      <c r="S139" s="239"/>
      <c r="T139" s="240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1" t="s">
        <v>137</v>
      </c>
      <c r="AU139" s="241" t="s">
        <v>86</v>
      </c>
      <c r="AV139" s="13" t="s">
        <v>84</v>
      </c>
      <c r="AW139" s="13" t="s">
        <v>33</v>
      </c>
      <c r="AX139" s="13" t="s">
        <v>76</v>
      </c>
      <c r="AY139" s="241" t="s">
        <v>127</v>
      </c>
    </row>
    <row r="140" s="13" customFormat="1">
      <c r="A140" s="13"/>
      <c r="B140" s="231"/>
      <c r="C140" s="232"/>
      <c r="D140" s="233" t="s">
        <v>137</v>
      </c>
      <c r="E140" s="234" t="s">
        <v>1</v>
      </c>
      <c r="F140" s="235" t="s">
        <v>152</v>
      </c>
      <c r="G140" s="232"/>
      <c r="H140" s="234" t="s">
        <v>1</v>
      </c>
      <c r="I140" s="236"/>
      <c r="J140" s="232"/>
      <c r="K140" s="232"/>
      <c r="L140" s="237"/>
      <c r="M140" s="238"/>
      <c r="N140" s="239"/>
      <c r="O140" s="239"/>
      <c r="P140" s="239"/>
      <c r="Q140" s="239"/>
      <c r="R140" s="239"/>
      <c r="S140" s="239"/>
      <c r="T140" s="240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1" t="s">
        <v>137</v>
      </c>
      <c r="AU140" s="241" t="s">
        <v>86</v>
      </c>
      <c r="AV140" s="13" t="s">
        <v>84</v>
      </c>
      <c r="AW140" s="13" t="s">
        <v>33</v>
      </c>
      <c r="AX140" s="13" t="s">
        <v>76</v>
      </c>
      <c r="AY140" s="241" t="s">
        <v>127</v>
      </c>
    </row>
    <row r="141" s="14" customFormat="1">
      <c r="A141" s="14"/>
      <c r="B141" s="242"/>
      <c r="C141" s="243"/>
      <c r="D141" s="233" t="s">
        <v>137</v>
      </c>
      <c r="E141" s="244" t="s">
        <v>1</v>
      </c>
      <c r="F141" s="245" t="s">
        <v>153</v>
      </c>
      <c r="G141" s="243"/>
      <c r="H141" s="246">
        <v>26.399999999999999</v>
      </c>
      <c r="I141" s="247"/>
      <c r="J141" s="243"/>
      <c r="K141" s="243"/>
      <c r="L141" s="248"/>
      <c r="M141" s="249"/>
      <c r="N141" s="250"/>
      <c r="O141" s="250"/>
      <c r="P141" s="250"/>
      <c r="Q141" s="250"/>
      <c r="R141" s="250"/>
      <c r="S141" s="250"/>
      <c r="T141" s="251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2" t="s">
        <v>137</v>
      </c>
      <c r="AU141" s="252" t="s">
        <v>86</v>
      </c>
      <c r="AV141" s="14" t="s">
        <v>86</v>
      </c>
      <c r="AW141" s="14" t="s">
        <v>33</v>
      </c>
      <c r="AX141" s="14" t="s">
        <v>84</v>
      </c>
      <c r="AY141" s="252" t="s">
        <v>127</v>
      </c>
    </row>
    <row r="142" s="2" customFormat="1" ht="37.8" customHeight="1">
      <c r="A142" s="38"/>
      <c r="B142" s="39"/>
      <c r="C142" s="218" t="s">
        <v>135</v>
      </c>
      <c r="D142" s="218" t="s">
        <v>130</v>
      </c>
      <c r="E142" s="219" t="s">
        <v>154</v>
      </c>
      <c r="F142" s="220" t="s">
        <v>155</v>
      </c>
      <c r="G142" s="221" t="s">
        <v>133</v>
      </c>
      <c r="H142" s="222">
        <v>20</v>
      </c>
      <c r="I142" s="223"/>
      <c r="J142" s="224">
        <f>ROUND(I142*H142,2)</f>
        <v>0</v>
      </c>
      <c r="K142" s="220" t="s">
        <v>156</v>
      </c>
      <c r="L142" s="44"/>
      <c r="M142" s="225" t="s">
        <v>1</v>
      </c>
      <c r="N142" s="226" t="s">
        <v>41</v>
      </c>
      <c r="O142" s="91"/>
      <c r="P142" s="227">
        <f>O142*H142</f>
        <v>0</v>
      </c>
      <c r="Q142" s="227">
        <v>0.033579999999999999</v>
      </c>
      <c r="R142" s="227">
        <f>Q142*H142</f>
        <v>0.67159999999999997</v>
      </c>
      <c r="S142" s="227">
        <v>0</v>
      </c>
      <c r="T142" s="228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29" t="s">
        <v>135</v>
      </c>
      <c r="AT142" s="229" t="s">
        <v>130</v>
      </c>
      <c r="AU142" s="229" t="s">
        <v>86</v>
      </c>
      <c r="AY142" s="17" t="s">
        <v>127</v>
      </c>
      <c r="BE142" s="230">
        <f>IF(N142="základní",J142,0)</f>
        <v>0</v>
      </c>
      <c r="BF142" s="230">
        <f>IF(N142="snížená",J142,0)</f>
        <v>0</v>
      </c>
      <c r="BG142" s="230">
        <f>IF(N142="zákl. přenesená",J142,0)</f>
        <v>0</v>
      </c>
      <c r="BH142" s="230">
        <f>IF(N142="sníž. přenesená",J142,0)</f>
        <v>0</v>
      </c>
      <c r="BI142" s="230">
        <f>IF(N142="nulová",J142,0)</f>
        <v>0</v>
      </c>
      <c r="BJ142" s="17" t="s">
        <v>84</v>
      </c>
      <c r="BK142" s="230">
        <f>ROUND(I142*H142,2)</f>
        <v>0</v>
      </c>
      <c r="BL142" s="17" t="s">
        <v>135</v>
      </c>
      <c r="BM142" s="229" t="s">
        <v>157</v>
      </c>
    </row>
    <row r="143" s="14" customFormat="1">
      <c r="A143" s="14"/>
      <c r="B143" s="242"/>
      <c r="C143" s="243"/>
      <c r="D143" s="233" t="s">
        <v>137</v>
      </c>
      <c r="E143" s="244" t="s">
        <v>1</v>
      </c>
      <c r="F143" s="245" t="s">
        <v>158</v>
      </c>
      <c r="G143" s="243"/>
      <c r="H143" s="246">
        <v>20</v>
      </c>
      <c r="I143" s="247"/>
      <c r="J143" s="243"/>
      <c r="K143" s="243"/>
      <c r="L143" s="248"/>
      <c r="M143" s="249"/>
      <c r="N143" s="250"/>
      <c r="O143" s="250"/>
      <c r="P143" s="250"/>
      <c r="Q143" s="250"/>
      <c r="R143" s="250"/>
      <c r="S143" s="250"/>
      <c r="T143" s="251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52" t="s">
        <v>137</v>
      </c>
      <c r="AU143" s="252" t="s">
        <v>86</v>
      </c>
      <c r="AV143" s="14" t="s">
        <v>86</v>
      </c>
      <c r="AW143" s="14" t="s">
        <v>33</v>
      </c>
      <c r="AX143" s="14" t="s">
        <v>84</v>
      </c>
      <c r="AY143" s="252" t="s">
        <v>127</v>
      </c>
    </row>
    <row r="144" s="2" customFormat="1" ht="24.15" customHeight="1">
      <c r="A144" s="38"/>
      <c r="B144" s="39"/>
      <c r="C144" s="218" t="s">
        <v>159</v>
      </c>
      <c r="D144" s="218" t="s">
        <v>130</v>
      </c>
      <c r="E144" s="219" t="s">
        <v>160</v>
      </c>
      <c r="F144" s="220" t="s">
        <v>161</v>
      </c>
      <c r="G144" s="221" t="s">
        <v>142</v>
      </c>
      <c r="H144" s="222">
        <v>300</v>
      </c>
      <c r="I144" s="223"/>
      <c r="J144" s="224">
        <f>ROUND(I144*H144,2)</f>
        <v>0</v>
      </c>
      <c r="K144" s="220" t="s">
        <v>134</v>
      </c>
      <c r="L144" s="44"/>
      <c r="M144" s="225" t="s">
        <v>1</v>
      </c>
      <c r="N144" s="226" t="s">
        <v>41</v>
      </c>
      <c r="O144" s="91"/>
      <c r="P144" s="227">
        <f>O144*H144</f>
        <v>0</v>
      </c>
      <c r="Q144" s="227">
        <v>0.0015</v>
      </c>
      <c r="R144" s="227">
        <f>Q144*H144</f>
        <v>0.45000000000000001</v>
      </c>
      <c r="S144" s="227">
        <v>0</v>
      </c>
      <c r="T144" s="228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229" t="s">
        <v>135</v>
      </c>
      <c r="AT144" s="229" t="s">
        <v>130</v>
      </c>
      <c r="AU144" s="229" t="s">
        <v>86</v>
      </c>
      <c r="AY144" s="17" t="s">
        <v>127</v>
      </c>
      <c r="BE144" s="230">
        <f>IF(N144="základní",J144,0)</f>
        <v>0</v>
      </c>
      <c r="BF144" s="230">
        <f>IF(N144="snížená",J144,0)</f>
        <v>0</v>
      </c>
      <c r="BG144" s="230">
        <f>IF(N144="zákl. přenesená",J144,0)</f>
        <v>0</v>
      </c>
      <c r="BH144" s="230">
        <f>IF(N144="sníž. přenesená",J144,0)</f>
        <v>0</v>
      </c>
      <c r="BI144" s="230">
        <f>IF(N144="nulová",J144,0)</f>
        <v>0</v>
      </c>
      <c r="BJ144" s="17" t="s">
        <v>84</v>
      </c>
      <c r="BK144" s="230">
        <f>ROUND(I144*H144,2)</f>
        <v>0</v>
      </c>
      <c r="BL144" s="17" t="s">
        <v>135</v>
      </c>
      <c r="BM144" s="229" t="s">
        <v>162</v>
      </c>
    </row>
    <row r="145" s="13" customFormat="1">
      <c r="A145" s="13"/>
      <c r="B145" s="231"/>
      <c r="C145" s="232"/>
      <c r="D145" s="233" t="s">
        <v>137</v>
      </c>
      <c r="E145" s="234" t="s">
        <v>1</v>
      </c>
      <c r="F145" s="235" t="s">
        <v>163</v>
      </c>
      <c r="G145" s="232"/>
      <c r="H145" s="234" t="s">
        <v>1</v>
      </c>
      <c r="I145" s="236"/>
      <c r="J145" s="232"/>
      <c r="K145" s="232"/>
      <c r="L145" s="237"/>
      <c r="M145" s="238"/>
      <c r="N145" s="239"/>
      <c r="O145" s="239"/>
      <c r="P145" s="239"/>
      <c r="Q145" s="239"/>
      <c r="R145" s="239"/>
      <c r="S145" s="239"/>
      <c r="T145" s="240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1" t="s">
        <v>137</v>
      </c>
      <c r="AU145" s="241" t="s">
        <v>86</v>
      </c>
      <c r="AV145" s="13" t="s">
        <v>84</v>
      </c>
      <c r="AW145" s="13" t="s">
        <v>33</v>
      </c>
      <c r="AX145" s="13" t="s">
        <v>76</v>
      </c>
      <c r="AY145" s="241" t="s">
        <v>127</v>
      </c>
    </row>
    <row r="146" s="13" customFormat="1">
      <c r="A146" s="13"/>
      <c r="B146" s="231"/>
      <c r="C146" s="232"/>
      <c r="D146" s="233" t="s">
        <v>137</v>
      </c>
      <c r="E146" s="234" t="s">
        <v>1</v>
      </c>
      <c r="F146" s="235" t="s">
        <v>164</v>
      </c>
      <c r="G146" s="232"/>
      <c r="H146" s="234" t="s">
        <v>1</v>
      </c>
      <c r="I146" s="236"/>
      <c r="J146" s="232"/>
      <c r="K146" s="232"/>
      <c r="L146" s="237"/>
      <c r="M146" s="238"/>
      <c r="N146" s="239"/>
      <c r="O146" s="239"/>
      <c r="P146" s="239"/>
      <c r="Q146" s="239"/>
      <c r="R146" s="239"/>
      <c r="S146" s="239"/>
      <c r="T146" s="24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1" t="s">
        <v>137</v>
      </c>
      <c r="AU146" s="241" t="s">
        <v>86</v>
      </c>
      <c r="AV146" s="13" t="s">
        <v>84</v>
      </c>
      <c r="AW146" s="13" t="s">
        <v>33</v>
      </c>
      <c r="AX146" s="13" t="s">
        <v>76</v>
      </c>
      <c r="AY146" s="241" t="s">
        <v>127</v>
      </c>
    </row>
    <row r="147" s="14" customFormat="1">
      <c r="A147" s="14"/>
      <c r="B147" s="242"/>
      <c r="C147" s="243"/>
      <c r="D147" s="233" t="s">
        <v>137</v>
      </c>
      <c r="E147" s="244" t="s">
        <v>1</v>
      </c>
      <c r="F147" s="245" t="s">
        <v>165</v>
      </c>
      <c r="G147" s="243"/>
      <c r="H147" s="246">
        <v>132</v>
      </c>
      <c r="I147" s="247"/>
      <c r="J147" s="243"/>
      <c r="K147" s="243"/>
      <c r="L147" s="248"/>
      <c r="M147" s="249"/>
      <c r="N147" s="250"/>
      <c r="O147" s="250"/>
      <c r="P147" s="250"/>
      <c r="Q147" s="250"/>
      <c r="R147" s="250"/>
      <c r="S147" s="250"/>
      <c r="T147" s="251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52" t="s">
        <v>137</v>
      </c>
      <c r="AU147" s="252" t="s">
        <v>86</v>
      </c>
      <c r="AV147" s="14" t="s">
        <v>86</v>
      </c>
      <c r="AW147" s="14" t="s">
        <v>33</v>
      </c>
      <c r="AX147" s="14" t="s">
        <v>76</v>
      </c>
      <c r="AY147" s="252" t="s">
        <v>127</v>
      </c>
    </row>
    <row r="148" s="13" customFormat="1">
      <c r="A148" s="13"/>
      <c r="B148" s="231"/>
      <c r="C148" s="232"/>
      <c r="D148" s="233" t="s">
        <v>137</v>
      </c>
      <c r="E148" s="234" t="s">
        <v>1</v>
      </c>
      <c r="F148" s="235" t="s">
        <v>166</v>
      </c>
      <c r="G148" s="232"/>
      <c r="H148" s="234" t="s">
        <v>1</v>
      </c>
      <c r="I148" s="236"/>
      <c r="J148" s="232"/>
      <c r="K148" s="232"/>
      <c r="L148" s="237"/>
      <c r="M148" s="238"/>
      <c r="N148" s="239"/>
      <c r="O148" s="239"/>
      <c r="P148" s="239"/>
      <c r="Q148" s="239"/>
      <c r="R148" s="239"/>
      <c r="S148" s="239"/>
      <c r="T148" s="24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1" t="s">
        <v>137</v>
      </c>
      <c r="AU148" s="241" t="s">
        <v>86</v>
      </c>
      <c r="AV148" s="13" t="s">
        <v>84</v>
      </c>
      <c r="AW148" s="13" t="s">
        <v>33</v>
      </c>
      <c r="AX148" s="13" t="s">
        <v>76</v>
      </c>
      <c r="AY148" s="241" t="s">
        <v>127</v>
      </c>
    </row>
    <row r="149" s="13" customFormat="1">
      <c r="A149" s="13"/>
      <c r="B149" s="231"/>
      <c r="C149" s="232"/>
      <c r="D149" s="233" t="s">
        <v>137</v>
      </c>
      <c r="E149" s="234" t="s">
        <v>1</v>
      </c>
      <c r="F149" s="235" t="s">
        <v>167</v>
      </c>
      <c r="G149" s="232"/>
      <c r="H149" s="234" t="s">
        <v>1</v>
      </c>
      <c r="I149" s="236"/>
      <c r="J149" s="232"/>
      <c r="K149" s="232"/>
      <c r="L149" s="237"/>
      <c r="M149" s="238"/>
      <c r="N149" s="239"/>
      <c r="O149" s="239"/>
      <c r="P149" s="239"/>
      <c r="Q149" s="239"/>
      <c r="R149" s="239"/>
      <c r="S149" s="239"/>
      <c r="T149" s="240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1" t="s">
        <v>137</v>
      </c>
      <c r="AU149" s="241" t="s">
        <v>86</v>
      </c>
      <c r="AV149" s="13" t="s">
        <v>84</v>
      </c>
      <c r="AW149" s="13" t="s">
        <v>33</v>
      </c>
      <c r="AX149" s="13" t="s">
        <v>76</v>
      </c>
      <c r="AY149" s="241" t="s">
        <v>127</v>
      </c>
    </row>
    <row r="150" s="14" customFormat="1">
      <c r="A150" s="14"/>
      <c r="B150" s="242"/>
      <c r="C150" s="243"/>
      <c r="D150" s="233" t="s">
        <v>137</v>
      </c>
      <c r="E150" s="244" t="s">
        <v>1</v>
      </c>
      <c r="F150" s="245" t="s">
        <v>168</v>
      </c>
      <c r="G150" s="243"/>
      <c r="H150" s="246">
        <v>168</v>
      </c>
      <c r="I150" s="247"/>
      <c r="J150" s="243"/>
      <c r="K150" s="243"/>
      <c r="L150" s="248"/>
      <c r="M150" s="249"/>
      <c r="N150" s="250"/>
      <c r="O150" s="250"/>
      <c r="P150" s="250"/>
      <c r="Q150" s="250"/>
      <c r="R150" s="250"/>
      <c r="S150" s="250"/>
      <c r="T150" s="251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52" t="s">
        <v>137</v>
      </c>
      <c r="AU150" s="252" t="s">
        <v>86</v>
      </c>
      <c r="AV150" s="14" t="s">
        <v>86</v>
      </c>
      <c r="AW150" s="14" t="s">
        <v>33</v>
      </c>
      <c r="AX150" s="14" t="s">
        <v>76</v>
      </c>
      <c r="AY150" s="252" t="s">
        <v>127</v>
      </c>
    </row>
    <row r="151" s="15" customFormat="1">
      <c r="A151" s="15"/>
      <c r="B151" s="263"/>
      <c r="C151" s="264"/>
      <c r="D151" s="233" t="s">
        <v>137</v>
      </c>
      <c r="E151" s="265" t="s">
        <v>1</v>
      </c>
      <c r="F151" s="266" t="s">
        <v>169</v>
      </c>
      <c r="G151" s="264"/>
      <c r="H151" s="267">
        <v>300</v>
      </c>
      <c r="I151" s="268"/>
      <c r="J151" s="264"/>
      <c r="K151" s="264"/>
      <c r="L151" s="269"/>
      <c r="M151" s="270"/>
      <c r="N151" s="271"/>
      <c r="O151" s="271"/>
      <c r="P151" s="271"/>
      <c r="Q151" s="271"/>
      <c r="R151" s="271"/>
      <c r="S151" s="271"/>
      <c r="T151" s="272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T151" s="273" t="s">
        <v>137</v>
      </c>
      <c r="AU151" s="273" t="s">
        <v>86</v>
      </c>
      <c r="AV151" s="15" t="s">
        <v>135</v>
      </c>
      <c r="AW151" s="15" t="s">
        <v>33</v>
      </c>
      <c r="AX151" s="15" t="s">
        <v>84</v>
      </c>
      <c r="AY151" s="273" t="s">
        <v>127</v>
      </c>
    </row>
    <row r="152" s="2" customFormat="1" ht="24.15" customHeight="1">
      <c r="A152" s="38"/>
      <c r="B152" s="39"/>
      <c r="C152" s="218" t="s">
        <v>145</v>
      </c>
      <c r="D152" s="218" t="s">
        <v>130</v>
      </c>
      <c r="E152" s="219" t="s">
        <v>160</v>
      </c>
      <c r="F152" s="220" t="s">
        <v>161</v>
      </c>
      <c r="G152" s="221" t="s">
        <v>142</v>
      </c>
      <c r="H152" s="222">
        <v>8</v>
      </c>
      <c r="I152" s="223"/>
      <c r="J152" s="224">
        <f>ROUND(I152*H152,2)</f>
        <v>0</v>
      </c>
      <c r="K152" s="220" t="s">
        <v>134</v>
      </c>
      <c r="L152" s="44"/>
      <c r="M152" s="225" t="s">
        <v>1</v>
      </c>
      <c r="N152" s="226" t="s">
        <v>41</v>
      </c>
      <c r="O152" s="91"/>
      <c r="P152" s="227">
        <f>O152*H152</f>
        <v>0</v>
      </c>
      <c r="Q152" s="227">
        <v>0.0015</v>
      </c>
      <c r="R152" s="227">
        <f>Q152*H152</f>
        <v>0.012</v>
      </c>
      <c r="S152" s="227">
        <v>0</v>
      </c>
      <c r="T152" s="228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29" t="s">
        <v>135</v>
      </c>
      <c r="AT152" s="229" t="s">
        <v>130</v>
      </c>
      <c r="AU152" s="229" t="s">
        <v>86</v>
      </c>
      <c r="AY152" s="17" t="s">
        <v>127</v>
      </c>
      <c r="BE152" s="230">
        <f>IF(N152="základní",J152,0)</f>
        <v>0</v>
      </c>
      <c r="BF152" s="230">
        <f>IF(N152="snížená",J152,0)</f>
        <v>0</v>
      </c>
      <c r="BG152" s="230">
        <f>IF(N152="zákl. přenesená",J152,0)</f>
        <v>0</v>
      </c>
      <c r="BH152" s="230">
        <f>IF(N152="sníž. přenesená",J152,0)</f>
        <v>0</v>
      </c>
      <c r="BI152" s="230">
        <f>IF(N152="nulová",J152,0)</f>
        <v>0</v>
      </c>
      <c r="BJ152" s="17" t="s">
        <v>84</v>
      </c>
      <c r="BK152" s="230">
        <f>ROUND(I152*H152,2)</f>
        <v>0</v>
      </c>
      <c r="BL152" s="17" t="s">
        <v>135</v>
      </c>
      <c r="BM152" s="229" t="s">
        <v>170</v>
      </c>
    </row>
    <row r="153" s="13" customFormat="1">
      <c r="A153" s="13"/>
      <c r="B153" s="231"/>
      <c r="C153" s="232"/>
      <c r="D153" s="233" t="s">
        <v>137</v>
      </c>
      <c r="E153" s="234" t="s">
        <v>1</v>
      </c>
      <c r="F153" s="235" t="s">
        <v>171</v>
      </c>
      <c r="G153" s="232"/>
      <c r="H153" s="234" t="s">
        <v>1</v>
      </c>
      <c r="I153" s="236"/>
      <c r="J153" s="232"/>
      <c r="K153" s="232"/>
      <c r="L153" s="237"/>
      <c r="M153" s="238"/>
      <c r="N153" s="239"/>
      <c r="O153" s="239"/>
      <c r="P153" s="239"/>
      <c r="Q153" s="239"/>
      <c r="R153" s="239"/>
      <c r="S153" s="239"/>
      <c r="T153" s="240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1" t="s">
        <v>137</v>
      </c>
      <c r="AU153" s="241" t="s">
        <v>86</v>
      </c>
      <c r="AV153" s="13" t="s">
        <v>84</v>
      </c>
      <c r="AW153" s="13" t="s">
        <v>33</v>
      </c>
      <c r="AX153" s="13" t="s">
        <v>76</v>
      </c>
      <c r="AY153" s="241" t="s">
        <v>127</v>
      </c>
    </row>
    <row r="154" s="13" customFormat="1">
      <c r="A154" s="13"/>
      <c r="B154" s="231"/>
      <c r="C154" s="232"/>
      <c r="D154" s="233" t="s">
        <v>137</v>
      </c>
      <c r="E154" s="234" t="s">
        <v>1</v>
      </c>
      <c r="F154" s="235" t="s">
        <v>172</v>
      </c>
      <c r="G154" s="232"/>
      <c r="H154" s="234" t="s">
        <v>1</v>
      </c>
      <c r="I154" s="236"/>
      <c r="J154" s="232"/>
      <c r="K154" s="232"/>
      <c r="L154" s="237"/>
      <c r="M154" s="238"/>
      <c r="N154" s="239"/>
      <c r="O154" s="239"/>
      <c r="P154" s="239"/>
      <c r="Q154" s="239"/>
      <c r="R154" s="239"/>
      <c r="S154" s="239"/>
      <c r="T154" s="240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1" t="s">
        <v>137</v>
      </c>
      <c r="AU154" s="241" t="s">
        <v>86</v>
      </c>
      <c r="AV154" s="13" t="s">
        <v>84</v>
      </c>
      <c r="AW154" s="13" t="s">
        <v>33</v>
      </c>
      <c r="AX154" s="13" t="s">
        <v>76</v>
      </c>
      <c r="AY154" s="241" t="s">
        <v>127</v>
      </c>
    </row>
    <row r="155" s="14" customFormat="1">
      <c r="A155" s="14"/>
      <c r="B155" s="242"/>
      <c r="C155" s="243"/>
      <c r="D155" s="233" t="s">
        <v>137</v>
      </c>
      <c r="E155" s="244" t="s">
        <v>1</v>
      </c>
      <c r="F155" s="245" t="s">
        <v>173</v>
      </c>
      <c r="G155" s="243"/>
      <c r="H155" s="246">
        <v>8</v>
      </c>
      <c r="I155" s="247"/>
      <c r="J155" s="243"/>
      <c r="K155" s="243"/>
      <c r="L155" s="248"/>
      <c r="M155" s="249"/>
      <c r="N155" s="250"/>
      <c r="O155" s="250"/>
      <c r="P155" s="250"/>
      <c r="Q155" s="250"/>
      <c r="R155" s="250"/>
      <c r="S155" s="250"/>
      <c r="T155" s="251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52" t="s">
        <v>137</v>
      </c>
      <c r="AU155" s="252" t="s">
        <v>86</v>
      </c>
      <c r="AV155" s="14" t="s">
        <v>86</v>
      </c>
      <c r="AW155" s="14" t="s">
        <v>33</v>
      </c>
      <c r="AX155" s="14" t="s">
        <v>84</v>
      </c>
      <c r="AY155" s="252" t="s">
        <v>127</v>
      </c>
    </row>
    <row r="156" s="2" customFormat="1" ht="49.05" customHeight="1">
      <c r="A156" s="38"/>
      <c r="B156" s="39"/>
      <c r="C156" s="218" t="s">
        <v>174</v>
      </c>
      <c r="D156" s="218" t="s">
        <v>130</v>
      </c>
      <c r="E156" s="219" t="s">
        <v>175</v>
      </c>
      <c r="F156" s="220" t="s">
        <v>176</v>
      </c>
      <c r="G156" s="221" t="s">
        <v>142</v>
      </c>
      <c r="H156" s="222">
        <v>132</v>
      </c>
      <c r="I156" s="223"/>
      <c r="J156" s="224">
        <f>ROUND(I156*H156,2)</f>
        <v>0</v>
      </c>
      <c r="K156" s="220" t="s">
        <v>134</v>
      </c>
      <c r="L156" s="44"/>
      <c r="M156" s="225" t="s">
        <v>1</v>
      </c>
      <c r="N156" s="226" t="s">
        <v>41</v>
      </c>
      <c r="O156" s="91"/>
      <c r="P156" s="227">
        <f>O156*H156</f>
        <v>0</v>
      </c>
      <c r="Q156" s="227">
        <v>0.00044000000000000002</v>
      </c>
      <c r="R156" s="227">
        <f>Q156*H156</f>
        <v>0.05808</v>
      </c>
      <c r="S156" s="227">
        <v>0</v>
      </c>
      <c r="T156" s="228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229" t="s">
        <v>135</v>
      </c>
      <c r="AT156" s="229" t="s">
        <v>130</v>
      </c>
      <c r="AU156" s="229" t="s">
        <v>86</v>
      </c>
      <c r="AY156" s="17" t="s">
        <v>127</v>
      </c>
      <c r="BE156" s="230">
        <f>IF(N156="základní",J156,0)</f>
        <v>0</v>
      </c>
      <c r="BF156" s="230">
        <f>IF(N156="snížená",J156,0)</f>
        <v>0</v>
      </c>
      <c r="BG156" s="230">
        <f>IF(N156="zákl. přenesená",J156,0)</f>
        <v>0</v>
      </c>
      <c r="BH156" s="230">
        <f>IF(N156="sníž. přenesená",J156,0)</f>
        <v>0</v>
      </c>
      <c r="BI156" s="230">
        <f>IF(N156="nulová",J156,0)</f>
        <v>0</v>
      </c>
      <c r="BJ156" s="17" t="s">
        <v>84</v>
      </c>
      <c r="BK156" s="230">
        <f>ROUND(I156*H156,2)</f>
        <v>0</v>
      </c>
      <c r="BL156" s="17" t="s">
        <v>135</v>
      </c>
      <c r="BM156" s="229" t="s">
        <v>177</v>
      </c>
    </row>
    <row r="157" s="13" customFormat="1">
      <c r="A157" s="13"/>
      <c r="B157" s="231"/>
      <c r="C157" s="232"/>
      <c r="D157" s="233" t="s">
        <v>137</v>
      </c>
      <c r="E157" s="234" t="s">
        <v>1</v>
      </c>
      <c r="F157" s="235" t="s">
        <v>178</v>
      </c>
      <c r="G157" s="232"/>
      <c r="H157" s="234" t="s">
        <v>1</v>
      </c>
      <c r="I157" s="236"/>
      <c r="J157" s="232"/>
      <c r="K157" s="232"/>
      <c r="L157" s="237"/>
      <c r="M157" s="238"/>
      <c r="N157" s="239"/>
      <c r="O157" s="239"/>
      <c r="P157" s="239"/>
      <c r="Q157" s="239"/>
      <c r="R157" s="239"/>
      <c r="S157" s="239"/>
      <c r="T157" s="240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1" t="s">
        <v>137</v>
      </c>
      <c r="AU157" s="241" t="s">
        <v>86</v>
      </c>
      <c r="AV157" s="13" t="s">
        <v>84</v>
      </c>
      <c r="AW157" s="13" t="s">
        <v>33</v>
      </c>
      <c r="AX157" s="13" t="s">
        <v>76</v>
      </c>
      <c r="AY157" s="241" t="s">
        <v>127</v>
      </c>
    </row>
    <row r="158" s="13" customFormat="1">
      <c r="A158" s="13"/>
      <c r="B158" s="231"/>
      <c r="C158" s="232"/>
      <c r="D158" s="233" t="s">
        <v>137</v>
      </c>
      <c r="E158" s="234" t="s">
        <v>1</v>
      </c>
      <c r="F158" s="235" t="s">
        <v>164</v>
      </c>
      <c r="G158" s="232"/>
      <c r="H158" s="234" t="s">
        <v>1</v>
      </c>
      <c r="I158" s="236"/>
      <c r="J158" s="232"/>
      <c r="K158" s="232"/>
      <c r="L158" s="237"/>
      <c r="M158" s="238"/>
      <c r="N158" s="239"/>
      <c r="O158" s="239"/>
      <c r="P158" s="239"/>
      <c r="Q158" s="239"/>
      <c r="R158" s="239"/>
      <c r="S158" s="239"/>
      <c r="T158" s="240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1" t="s">
        <v>137</v>
      </c>
      <c r="AU158" s="241" t="s">
        <v>86</v>
      </c>
      <c r="AV158" s="13" t="s">
        <v>84</v>
      </c>
      <c r="AW158" s="13" t="s">
        <v>33</v>
      </c>
      <c r="AX158" s="13" t="s">
        <v>76</v>
      </c>
      <c r="AY158" s="241" t="s">
        <v>127</v>
      </c>
    </row>
    <row r="159" s="14" customFormat="1">
      <c r="A159" s="14"/>
      <c r="B159" s="242"/>
      <c r="C159" s="243"/>
      <c r="D159" s="233" t="s">
        <v>137</v>
      </c>
      <c r="E159" s="244" t="s">
        <v>1</v>
      </c>
      <c r="F159" s="245" t="s">
        <v>165</v>
      </c>
      <c r="G159" s="243"/>
      <c r="H159" s="246">
        <v>132</v>
      </c>
      <c r="I159" s="247"/>
      <c r="J159" s="243"/>
      <c r="K159" s="243"/>
      <c r="L159" s="248"/>
      <c r="M159" s="249"/>
      <c r="N159" s="250"/>
      <c r="O159" s="250"/>
      <c r="P159" s="250"/>
      <c r="Q159" s="250"/>
      <c r="R159" s="250"/>
      <c r="S159" s="250"/>
      <c r="T159" s="251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52" t="s">
        <v>137</v>
      </c>
      <c r="AU159" s="252" t="s">
        <v>86</v>
      </c>
      <c r="AV159" s="14" t="s">
        <v>86</v>
      </c>
      <c r="AW159" s="14" t="s">
        <v>33</v>
      </c>
      <c r="AX159" s="14" t="s">
        <v>76</v>
      </c>
      <c r="AY159" s="252" t="s">
        <v>127</v>
      </c>
    </row>
    <row r="160" s="15" customFormat="1">
      <c r="A160" s="15"/>
      <c r="B160" s="263"/>
      <c r="C160" s="264"/>
      <c r="D160" s="233" t="s">
        <v>137</v>
      </c>
      <c r="E160" s="265" t="s">
        <v>1</v>
      </c>
      <c r="F160" s="266" t="s">
        <v>169</v>
      </c>
      <c r="G160" s="264"/>
      <c r="H160" s="267">
        <v>132</v>
      </c>
      <c r="I160" s="268"/>
      <c r="J160" s="264"/>
      <c r="K160" s="264"/>
      <c r="L160" s="269"/>
      <c r="M160" s="270"/>
      <c r="N160" s="271"/>
      <c r="O160" s="271"/>
      <c r="P160" s="271"/>
      <c r="Q160" s="271"/>
      <c r="R160" s="271"/>
      <c r="S160" s="271"/>
      <c r="T160" s="272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T160" s="273" t="s">
        <v>137</v>
      </c>
      <c r="AU160" s="273" t="s">
        <v>86</v>
      </c>
      <c r="AV160" s="15" t="s">
        <v>135</v>
      </c>
      <c r="AW160" s="15" t="s">
        <v>33</v>
      </c>
      <c r="AX160" s="15" t="s">
        <v>84</v>
      </c>
      <c r="AY160" s="273" t="s">
        <v>127</v>
      </c>
    </row>
    <row r="161" s="2" customFormat="1" ht="37.8" customHeight="1">
      <c r="A161" s="38"/>
      <c r="B161" s="39"/>
      <c r="C161" s="218" t="s">
        <v>143</v>
      </c>
      <c r="D161" s="218" t="s">
        <v>130</v>
      </c>
      <c r="E161" s="219" t="s">
        <v>179</v>
      </c>
      <c r="F161" s="220" t="s">
        <v>180</v>
      </c>
      <c r="G161" s="221" t="s">
        <v>149</v>
      </c>
      <c r="H161" s="222">
        <v>86.400000000000006</v>
      </c>
      <c r="I161" s="223"/>
      <c r="J161" s="224">
        <f>ROUND(I161*H161,2)</f>
        <v>0</v>
      </c>
      <c r="K161" s="220" t="s">
        <v>134</v>
      </c>
      <c r="L161" s="44"/>
      <c r="M161" s="225" t="s">
        <v>1</v>
      </c>
      <c r="N161" s="226" t="s">
        <v>41</v>
      </c>
      <c r="O161" s="91"/>
      <c r="P161" s="227">
        <f>O161*H161</f>
        <v>0</v>
      </c>
      <c r="Q161" s="227">
        <v>2.0000000000000002E-05</v>
      </c>
      <c r="R161" s="227">
        <f>Q161*H161</f>
        <v>0.0017280000000000002</v>
      </c>
      <c r="S161" s="227">
        <v>2.0000000000000002E-05</v>
      </c>
      <c r="T161" s="228">
        <f>S161*H161</f>
        <v>0.0017280000000000002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9" t="s">
        <v>135</v>
      </c>
      <c r="AT161" s="229" t="s">
        <v>130</v>
      </c>
      <c r="AU161" s="229" t="s">
        <v>86</v>
      </c>
      <c r="AY161" s="17" t="s">
        <v>127</v>
      </c>
      <c r="BE161" s="230">
        <f>IF(N161="základní",J161,0)</f>
        <v>0</v>
      </c>
      <c r="BF161" s="230">
        <f>IF(N161="snížená",J161,0)</f>
        <v>0</v>
      </c>
      <c r="BG161" s="230">
        <f>IF(N161="zákl. přenesená",J161,0)</f>
        <v>0</v>
      </c>
      <c r="BH161" s="230">
        <f>IF(N161="sníž. přenesená",J161,0)</f>
        <v>0</v>
      </c>
      <c r="BI161" s="230">
        <f>IF(N161="nulová",J161,0)</f>
        <v>0</v>
      </c>
      <c r="BJ161" s="17" t="s">
        <v>84</v>
      </c>
      <c r="BK161" s="230">
        <f>ROUND(I161*H161,2)</f>
        <v>0</v>
      </c>
      <c r="BL161" s="17" t="s">
        <v>135</v>
      </c>
      <c r="BM161" s="229" t="s">
        <v>181</v>
      </c>
    </row>
    <row r="162" s="14" customFormat="1">
      <c r="A162" s="14"/>
      <c r="B162" s="242"/>
      <c r="C162" s="243"/>
      <c r="D162" s="233" t="s">
        <v>137</v>
      </c>
      <c r="E162" s="244" t="s">
        <v>1</v>
      </c>
      <c r="F162" s="245" t="s">
        <v>182</v>
      </c>
      <c r="G162" s="243"/>
      <c r="H162" s="246">
        <v>86.400000000000006</v>
      </c>
      <c r="I162" s="247"/>
      <c r="J162" s="243"/>
      <c r="K162" s="243"/>
      <c r="L162" s="248"/>
      <c r="M162" s="249"/>
      <c r="N162" s="250"/>
      <c r="O162" s="250"/>
      <c r="P162" s="250"/>
      <c r="Q162" s="250"/>
      <c r="R162" s="250"/>
      <c r="S162" s="250"/>
      <c r="T162" s="251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52" t="s">
        <v>137</v>
      </c>
      <c r="AU162" s="252" t="s">
        <v>86</v>
      </c>
      <c r="AV162" s="14" t="s">
        <v>86</v>
      </c>
      <c r="AW162" s="14" t="s">
        <v>33</v>
      </c>
      <c r="AX162" s="14" t="s">
        <v>84</v>
      </c>
      <c r="AY162" s="252" t="s">
        <v>127</v>
      </c>
    </row>
    <row r="163" s="12" customFormat="1" ht="22.8" customHeight="1">
      <c r="A163" s="12"/>
      <c r="B163" s="202"/>
      <c r="C163" s="203"/>
      <c r="D163" s="204" t="s">
        <v>75</v>
      </c>
      <c r="E163" s="216" t="s">
        <v>183</v>
      </c>
      <c r="F163" s="216" t="s">
        <v>184</v>
      </c>
      <c r="G163" s="203"/>
      <c r="H163" s="203"/>
      <c r="I163" s="206"/>
      <c r="J163" s="217">
        <f>BK163</f>
        <v>0</v>
      </c>
      <c r="K163" s="203"/>
      <c r="L163" s="208"/>
      <c r="M163" s="209"/>
      <c r="N163" s="210"/>
      <c r="O163" s="210"/>
      <c r="P163" s="211">
        <f>P164+SUM(P165:P182)</f>
        <v>0</v>
      </c>
      <c r="Q163" s="210"/>
      <c r="R163" s="211">
        <f>R164+SUM(R165:R182)</f>
        <v>0.015408</v>
      </c>
      <c r="S163" s="210"/>
      <c r="T163" s="212">
        <f>T164+SUM(T165:T182)</f>
        <v>4.1304000000000007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13" t="s">
        <v>84</v>
      </c>
      <c r="AT163" s="214" t="s">
        <v>75</v>
      </c>
      <c r="AU163" s="214" t="s">
        <v>84</v>
      </c>
      <c r="AY163" s="213" t="s">
        <v>127</v>
      </c>
      <c r="BK163" s="215">
        <f>BK164+SUM(BK165:BK182)</f>
        <v>0</v>
      </c>
    </row>
    <row r="164" s="2" customFormat="1" ht="37.8" customHeight="1">
      <c r="A164" s="38"/>
      <c r="B164" s="39"/>
      <c r="C164" s="218" t="s">
        <v>183</v>
      </c>
      <c r="D164" s="218" t="s">
        <v>130</v>
      </c>
      <c r="E164" s="219" t="s">
        <v>185</v>
      </c>
      <c r="F164" s="220" t="s">
        <v>186</v>
      </c>
      <c r="G164" s="221" t="s">
        <v>187</v>
      </c>
      <c r="H164" s="222">
        <v>20</v>
      </c>
      <c r="I164" s="223"/>
      <c r="J164" s="224">
        <f>ROUND(I164*H164,2)</f>
        <v>0</v>
      </c>
      <c r="K164" s="220" t="s">
        <v>134</v>
      </c>
      <c r="L164" s="44"/>
      <c r="M164" s="225" t="s">
        <v>1</v>
      </c>
      <c r="N164" s="226" t="s">
        <v>41</v>
      </c>
      <c r="O164" s="91"/>
      <c r="P164" s="227">
        <f>O164*H164</f>
        <v>0</v>
      </c>
      <c r="Q164" s="227">
        <v>0</v>
      </c>
      <c r="R164" s="227">
        <f>Q164*H164</f>
        <v>0</v>
      </c>
      <c r="S164" s="227">
        <v>0</v>
      </c>
      <c r="T164" s="228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229" t="s">
        <v>135</v>
      </c>
      <c r="AT164" s="229" t="s">
        <v>130</v>
      </c>
      <c r="AU164" s="229" t="s">
        <v>86</v>
      </c>
      <c r="AY164" s="17" t="s">
        <v>127</v>
      </c>
      <c r="BE164" s="230">
        <f>IF(N164="základní",J164,0)</f>
        <v>0</v>
      </c>
      <c r="BF164" s="230">
        <f>IF(N164="snížená",J164,0)</f>
        <v>0</v>
      </c>
      <c r="BG164" s="230">
        <f>IF(N164="zákl. přenesená",J164,0)</f>
        <v>0</v>
      </c>
      <c r="BH164" s="230">
        <f>IF(N164="sníž. přenesená",J164,0)</f>
        <v>0</v>
      </c>
      <c r="BI164" s="230">
        <f>IF(N164="nulová",J164,0)</f>
        <v>0</v>
      </c>
      <c r="BJ164" s="17" t="s">
        <v>84</v>
      </c>
      <c r="BK164" s="230">
        <f>ROUND(I164*H164,2)</f>
        <v>0</v>
      </c>
      <c r="BL164" s="17" t="s">
        <v>135</v>
      </c>
      <c r="BM164" s="229" t="s">
        <v>188</v>
      </c>
    </row>
    <row r="165" s="13" customFormat="1">
      <c r="A165" s="13"/>
      <c r="B165" s="231"/>
      <c r="C165" s="232"/>
      <c r="D165" s="233" t="s">
        <v>137</v>
      </c>
      <c r="E165" s="234" t="s">
        <v>1</v>
      </c>
      <c r="F165" s="235" t="s">
        <v>189</v>
      </c>
      <c r="G165" s="232"/>
      <c r="H165" s="234" t="s">
        <v>1</v>
      </c>
      <c r="I165" s="236"/>
      <c r="J165" s="232"/>
      <c r="K165" s="232"/>
      <c r="L165" s="237"/>
      <c r="M165" s="238"/>
      <c r="N165" s="239"/>
      <c r="O165" s="239"/>
      <c r="P165" s="239"/>
      <c r="Q165" s="239"/>
      <c r="R165" s="239"/>
      <c r="S165" s="239"/>
      <c r="T165" s="240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1" t="s">
        <v>137</v>
      </c>
      <c r="AU165" s="241" t="s">
        <v>86</v>
      </c>
      <c r="AV165" s="13" t="s">
        <v>84</v>
      </c>
      <c r="AW165" s="13" t="s">
        <v>33</v>
      </c>
      <c r="AX165" s="13" t="s">
        <v>76</v>
      </c>
      <c r="AY165" s="241" t="s">
        <v>127</v>
      </c>
    </row>
    <row r="166" s="14" customFormat="1">
      <c r="A166" s="14"/>
      <c r="B166" s="242"/>
      <c r="C166" s="243"/>
      <c r="D166" s="233" t="s">
        <v>137</v>
      </c>
      <c r="E166" s="244" t="s">
        <v>1</v>
      </c>
      <c r="F166" s="245" t="s">
        <v>190</v>
      </c>
      <c r="G166" s="243"/>
      <c r="H166" s="246">
        <v>20</v>
      </c>
      <c r="I166" s="247"/>
      <c r="J166" s="243"/>
      <c r="K166" s="243"/>
      <c r="L166" s="248"/>
      <c r="M166" s="249"/>
      <c r="N166" s="250"/>
      <c r="O166" s="250"/>
      <c r="P166" s="250"/>
      <c r="Q166" s="250"/>
      <c r="R166" s="250"/>
      <c r="S166" s="250"/>
      <c r="T166" s="251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52" t="s">
        <v>137</v>
      </c>
      <c r="AU166" s="252" t="s">
        <v>86</v>
      </c>
      <c r="AV166" s="14" t="s">
        <v>86</v>
      </c>
      <c r="AW166" s="14" t="s">
        <v>33</v>
      </c>
      <c r="AX166" s="14" t="s">
        <v>84</v>
      </c>
      <c r="AY166" s="252" t="s">
        <v>127</v>
      </c>
    </row>
    <row r="167" s="2" customFormat="1" ht="37.8" customHeight="1">
      <c r="A167" s="38"/>
      <c r="B167" s="39"/>
      <c r="C167" s="218" t="s">
        <v>191</v>
      </c>
      <c r="D167" s="218" t="s">
        <v>130</v>
      </c>
      <c r="E167" s="219" t="s">
        <v>192</v>
      </c>
      <c r="F167" s="220" t="s">
        <v>193</v>
      </c>
      <c r="G167" s="221" t="s">
        <v>149</v>
      </c>
      <c r="H167" s="222">
        <v>100</v>
      </c>
      <c r="I167" s="223"/>
      <c r="J167" s="224">
        <f>ROUND(I167*H167,2)</f>
        <v>0</v>
      </c>
      <c r="K167" s="220" t="s">
        <v>134</v>
      </c>
      <c r="L167" s="44"/>
      <c r="M167" s="225" t="s">
        <v>1</v>
      </c>
      <c r="N167" s="226" t="s">
        <v>41</v>
      </c>
      <c r="O167" s="91"/>
      <c r="P167" s="227">
        <f>O167*H167</f>
        <v>0</v>
      </c>
      <c r="Q167" s="227">
        <v>0</v>
      </c>
      <c r="R167" s="227">
        <f>Q167*H167</f>
        <v>0</v>
      </c>
      <c r="S167" s="227">
        <v>0</v>
      </c>
      <c r="T167" s="228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229" t="s">
        <v>135</v>
      </c>
      <c r="AT167" s="229" t="s">
        <v>130</v>
      </c>
      <c r="AU167" s="229" t="s">
        <v>86</v>
      </c>
      <c r="AY167" s="17" t="s">
        <v>127</v>
      </c>
      <c r="BE167" s="230">
        <f>IF(N167="základní",J167,0)</f>
        <v>0</v>
      </c>
      <c r="BF167" s="230">
        <f>IF(N167="snížená",J167,0)</f>
        <v>0</v>
      </c>
      <c r="BG167" s="230">
        <f>IF(N167="zákl. přenesená",J167,0)</f>
        <v>0</v>
      </c>
      <c r="BH167" s="230">
        <f>IF(N167="sníž. přenesená",J167,0)</f>
        <v>0</v>
      </c>
      <c r="BI167" s="230">
        <f>IF(N167="nulová",J167,0)</f>
        <v>0</v>
      </c>
      <c r="BJ167" s="17" t="s">
        <v>84</v>
      </c>
      <c r="BK167" s="230">
        <f>ROUND(I167*H167,2)</f>
        <v>0</v>
      </c>
      <c r="BL167" s="17" t="s">
        <v>135</v>
      </c>
      <c r="BM167" s="229" t="s">
        <v>194</v>
      </c>
    </row>
    <row r="168" s="13" customFormat="1">
      <c r="A168" s="13"/>
      <c r="B168" s="231"/>
      <c r="C168" s="232"/>
      <c r="D168" s="233" t="s">
        <v>137</v>
      </c>
      <c r="E168" s="234" t="s">
        <v>1</v>
      </c>
      <c r="F168" s="235" t="s">
        <v>195</v>
      </c>
      <c r="G168" s="232"/>
      <c r="H168" s="234" t="s">
        <v>1</v>
      </c>
      <c r="I168" s="236"/>
      <c r="J168" s="232"/>
      <c r="K168" s="232"/>
      <c r="L168" s="237"/>
      <c r="M168" s="238"/>
      <c r="N168" s="239"/>
      <c r="O168" s="239"/>
      <c r="P168" s="239"/>
      <c r="Q168" s="239"/>
      <c r="R168" s="239"/>
      <c r="S168" s="239"/>
      <c r="T168" s="240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1" t="s">
        <v>137</v>
      </c>
      <c r="AU168" s="241" t="s">
        <v>86</v>
      </c>
      <c r="AV168" s="13" t="s">
        <v>84</v>
      </c>
      <c r="AW168" s="13" t="s">
        <v>33</v>
      </c>
      <c r="AX168" s="13" t="s">
        <v>76</v>
      </c>
      <c r="AY168" s="241" t="s">
        <v>127</v>
      </c>
    </row>
    <row r="169" s="14" customFormat="1">
      <c r="A169" s="14"/>
      <c r="B169" s="242"/>
      <c r="C169" s="243"/>
      <c r="D169" s="233" t="s">
        <v>137</v>
      </c>
      <c r="E169" s="244" t="s">
        <v>1</v>
      </c>
      <c r="F169" s="245" t="s">
        <v>196</v>
      </c>
      <c r="G169" s="243"/>
      <c r="H169" s="246">
        <v>100</v>
      </c>
      <c r="I169" s="247"/>
      <c r="J169" s="243"/>
      <c r="K169" s="243"/>
      <c r="L169" s="248"/>
      <c r="M169" s="249"/>
      <c r="N169" s="250"/>
      <c r="O169" s="250"/>
      <c r="P169" s="250"/>
      <c r="Q169" s="250"/>
      <c r="R169" s="250"/>
      <c r="S169" s="250"/>
      <c r="T169" s="251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52" t="s">
        <v>137</v>
      </c>
      <c r="AU169" s="252" t="s">
        <v>86</v>
      </c>
      <c r="AV169" s="14" t="s">
        <v>86</v>
      </c>
      <c r="AW169" s="14" t="s">
        <v>33</v>
      </c>
      <c r="AX169" s="14" t="s">
        <v>84</v>
      </c>
      <c r="AY169" s="252" t="s">
        <v>127</v>
      </c>
    </row>
    <row r="170" s="2" customFormat="1" ht="37.8" customHeight="1">
      <c r="A170" s="38"/>
      <c r="B170" s="39"/>
      <c r="C170" s="218" t="s">
        <v>197</v>
      </c>
      <c r="D170" s="218" t="s">
        <v>130</v>
      </c>
      <c r="E170" s="219" t="s">
        <v>198</v>
      </c>
      <c r="F170" s="220" t="s">
        <v>199</v>
      </c>
      <c r="G170" s="221" t="s">
        <v>149</v>
      </c>
      <c r="H170" s="222">
        <v>300</v>
      </c>
      <c r="I170" s="223"/>
      <c r="J170" s="224">
        <f>ROUND(I170*H170,2)</f>
        <v>0</v>
      </c>
      <c r="K170" s="220" t="s">
        <v>134</v>
      </c>
      <c r="L170" s="44"/>
      <c r="M170" s="225" t="s">
        <v>1</v>
      </c>
      <c r="N170" s="226" t="s">
        <v>41</v>
      </c>
      <c r="O170" s="91"/>
      <c r="P170" s="227">
        <f>O170*H170</f>
        <v>0</v>
      </c>
      <c r="Q170" s="227">
        <v>4.0000000000000003E-05</v>
      </c>
      <c r="R170" s="227">
        <f>Q170*H170</f>
        <v>0.012</v>
      </c>
      <c r="S170" s="227">
        <v>0</v>
      </c>
      <c r="T170" s="228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29" t="s">
        <v>135</v>
      </c>
      <c r="AT170" s="229" t="s">
        <v>130</v>
      </c>
      <c r="AU170" s="229" t="s">
        <v>86</v>
      </c>
      <c r="AY170" s="17" t="s">
        <v>127</v>
      </c>
      <c r="BE170" s="230">
        <f>IF(N170="základní",J170,0)</f>
        <v>0</v>
      </c>
      <c r="BF170" s="230">
        <f>IF(N170="snížená",J170,0)</f>
        <v>0</v>
      </c>
      <c r="BG170" s="230">
        <f>IF(N170="zákl. přenesená",J170,0)</f>
        <v>0</v>
      </c>
      <c r="BH170" s="230">
        <f>IF(N170="sníž. přenesená",J170,0)</f>
        <v>0</v>
      </c>
      <c r="BI170" s="230">
        <f>IF(N170="nulová",J170,0)</f>
        <v>0</v>
      </c>
      <c r="BJ170" s="17" t="s">
        <v>84</v>
      </c>
      <c r="BK170" s="230">
        <f>ROUND(I170*H170,2)</f>
        <v>0</v>
      </c>
      <c r="BL170" s="17" t="s">
        <v>135</v>
      </c>
      <c r="BM170" s="229" t="s">
        <v>200</v>
      </c>
    </row>
    <row r="171" s="13" customFormat="1">
      <c r="A171" s="13"/>
      <c r="B171" s="231"/>
      <c r="C171" s="232"/>
      <c r="D171" s="233" t="s">
        <v>137</v>
      </c>
      <c r="E171" s="234" t="s">
        <v>1</v>
      </c>
      <c r="F171" s="235" t="s">
        <v>201</v>
      </c>
      <c r="G171" s="232"/>
      <c r="H171" s="234" t="s">
        <v>1</v>
      </c>
      <c r="I171" s="236"/>
      <c r="J171" s="232"/>
      <c r="K171" s="232"/>
      <c r="L171" s="237"/>
      <c r="M171" s="238"/>
      <c r="N171" s="239"/>
      <c r="O171" s="239"/>
      <c r="P171" s="239"/>
      <c r="Q171" s="239"/>
      <c r="R171" s="239"/>
      <c r="S171" s="239"/>
      <c r="T171" s="240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41" t="s">
        <v>137</v>
      </c>
      <c r="AU171" s="241" t="s">
        <v>86</v>
      </c>
      <c r="AV171" s="13" t="s">
        <v>84</v>
      </c>
      <c r="AW171" s="13" t="s">
        <v>33</v>
      </c>
      <c r="AX171" s="13" t="s">
        <v>76</v>
      </c>
      <c r="AY171" s="241" t="s">
        <v>127</v>
      </c>
    </row>
    <row r="172" s="13" customFormat="1">
      <c r="A172" s="13"/>
      <c r="B172" s="231"/>
      <c r="C172" s="232"/>
      <c r="D172" s="233" t="s">
        <v>137</v>
      </c>
      <c r="E172" s="234" t="s">
        <v>1</v>
      </c>
      <c r="F172" s="235" t="s">
        <v>202</v>
      </c>
      <c r="G172" s="232"/>
      <c r="H172" s="234" t="s">
        <v>1</v>
      </c>
      <c r="I172" s="236"/>
      <c r="J172" s="232"/>
      <c r="K172" s="232"/>
      <c r="L172" s="237"/>
      <c r="M172" s="238"/>
      <c r="N172" s="239"/>
      <c r="O172" s="239"/>
      <c r="P172" s="239"/>
      <c r="Q172" s="239"/>
      <c r="R172" s="239"/>
      <c r="S172" s="239"/>
      <c r="T172" s="240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1" t="s">
        <v>137</v>
      </c>
      <c r="AU172" s="241" t="s">
        <v>86</v>
      </c>
      <c r="AV172" s="13" t="s">
        <v>84</v>
      </c>
      <c r="AW172" s="13" t="s">
        <v>33</v>
      </c>
      <c r="AX172" s="13" t="s">
        <v>76</v>
      </c>
      <c r="AY172" s="241" t="s">
        <v>127</v>
      </c>
    </row>
    <row r="173" s="13" customFormat="1">
      <c r="A173" s="13"/>
      <c r="B173" s="231"/>
      <c r="C173" s="232"/>
      <c r="D173" s="233" t="s">
        <v>137</v>
      </c>
      <c r="E173" s="234" t="s">
        <v>1</v>
      </c>
      <c r="F173" s="235" t="s">
        <v>203</v>
      </c>
      <c r="G173" s="232"/>
      <c r="H173" s="234" t="s">
        <v>1</v>
      </c>
      <c r="I173" s="236"/>
      <c r="J173" s="232"/>
      <c r="K173" s="232"/>
      <c r="L173" s="237"/>
      <c r="M173" s="238"/>
      <c r="N173" s="239"/>
      <c r="O173" s="239"/>
      <c r="P173" s="239"/>
      <c r="Q173" s="239"/>
      <c r="R173" s="239"/>
      <c r="S173" s="239"/>
      <c r="T173" s="240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1" t="s">
        <v>137</v>
      </c>
      <c r="AU173" s="241" t="s">
        <v>86</v>
      </c>
      <c r="AV173" s="13" t="s">
        <v>84</v>
      </c>
      <c r="AW173" s="13" t="s">
        <v>33</v>
      </c>
      <c r="AX173" s="13" t="s">
        <v>76</v>
      </c>
      <c r="AY173" s="241" t="s">
        <v>127</v>
      </c>
    </row>
    <row r="174" s="14" customFormat="1">
      <c r="A174" s="14"/>
      <c r="B174" s="242"/>
      <c r="C174" s="243"/>
      <c r="D174" s="233" t="s">
        <v>137</v>
      </c>
      <c r="E174" s="244" t="s">
        <v>1</v>
      </c>
      <c r="F174" s="245" t="s">
        <v>204</v>
      </c>
      <c r="G174" s="243"/>
      <c r="H174" s="246">
        <v>300</v>
      </c>
      <c r="I174" s="247"/>
      <c r="J174" s="243"/>
      <c r="K174" s="243"/>
      <c r="L174" s="248"/>
      <c r="M174" s="249"/>
      <c r="N174" s="250"/>
      <c r="O174" s="250"/>
      <c r="P174" s="250"/>
      <c r="Q174" s="250"/>
      <c r="R174" s="250"/>
      <c r="S174" s="250"/>
      <c r="T174" s="251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52" t="s">
        <v>137</v>
      </c>
      <c r="AU174" s="252" t="s">
        <v>86</v>
      </c>
      <c r="AV174" s="14" t="s">
        <v>86</v>
      </c>
      <c r="AW174" s="14" t="s">
        <v>33</v>
      </c>
      <c r="AX174" s="14" t="s">
        <v>84</v>
      </c>
      <c r="AY174" s="252" t="s">
        <v>127</v>
      </c>
    </row>
    <row r="175" s="2" customFormat="1" ht="37.8" customHeight="1">
      <c r="A175" s="38"/>
      <c r="B175" s="39"/>
      <c r="C175" s="218" t="s">
        <v>8</v>
      </c>
      <c r="D175" s="218" t="s">
        <v>130</v>
      </c>
      <c r="E175" s="219" t="s">
        <v>205</v>
      </c>
      <c r="F175" s="220" t="s">
        <v>206</v>
      </c>
      <c r="G175" s="221" t="s">
        <v>149</v>
      </c>
      <c r="H175" s="222">
        <v>86.400000000000006</v>
      </c>
      <c r="I175" s="223"/>
      <c r="J175" s="224">
        <f>ROUND(I175*H175,2)</f>
        <v>0</v>
      </c>
      <c r="K175" s="220" t="s">
        <v>134</v>
      </c>
      <c r="L175" s="44"/>
      <c r="M175" s="225" t="s">
        <v>1</v>
      </c>
      <c r="N175" s="226" t="s">
        <v>41</v>
      </c>
      <c r="O175" s="91"/>
      <c r="P175" s="227">
        <f>O175*H175</f>
        <v>0</v>
      </c>
      <c r="Q175" s="227">
        <v>0</v>
      </c>
      <c r="R175" s="227">
        <f>Q175*H175</f>
        <v>0</v>
      </c>
      <c r="S175" s="227">
        <v>0.047</v>
      </c>
      <c r="T175" s="228">
        <f>S175*H175</f>
        <v>4.0608000000000004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9" t="s">
        <v>135</v>
      </c>
      <c r="AT175" s="229" t="s">
        <v>130</v>
      </c>
      <c r="AU175" s="229" t="s">
        <v>86</v>
      </c>
      <c r="AY175" s="17" t="s">
        <v>127</v>
      </c>
      <c r="BE175" s="230">
        <f>IF(N175="základní",J175,0)</f>
        <v>0</v>
      </c>
      <c r="BF175" s="230">
        <f>IF(N175="snížená",J175,0)</f>
        <v>0</v>
      </c>
      <c r="BG175" s="230">
        <f>IF(N175="zákl. přenesená",J175,0)</f>
        <v>0</v>
      </c>
      <c r="BH175" s="230">
        <f>IF(N175="sníž. přenesená",J175,0)</f>
        <v>0</v>
      </c>
      <c r="BI175" s="230">
        <f>IF(N175="nulová",J175,0)</f>
        <v>0</v>
      </c>
      <c r="BJ175" s="17" t="s">
        <v>84</v>
      </c>
      <c r="BK175" s="230">
        <f>ROUND(I175*H175,2)</f>
        <v>0</v>
      </c>
      <c r="BL175" s="17" t="s">
        <v>135</v>
      </c>
      <c r="BM175" s="229" t="s">
        <v>207</v>
      </c>
    </row>
    <row r="176" s="13" customFormat="1">
      <c r="A176" s="13"/>
      <c r="B176" s="231"/>
      <c r="C176" s="232"/>
      <c r="D176" s="233" t="s">
        <v>137</v>
      </c>
      <c r="E176" s="234" t="s">
        <v>1</v>
      </c>
      <c r="F176" s="235" t="s">
        <v>208</v>
      </c>
      <c r="G176" s="232"/>
      <c r="H176" s="234" t="s">
        <v>1</v>
      </c>
      <c r="I176" s="236"/>
      <c r="J176" s="232"/>
      <c r="K176" s="232"/>
      <c r="L176" s="237"/>
      <c r="M176" s="238"/>
      <c r="N176" s="239"/>
      <c r="O176" s="239"/>
      <c r="P176" s="239"/>
      <c r="Q176" s="239"/>
      <c r="R176" s="239"/>
      <c r="S176" s="239"/>
      <c r="T176" s="240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1" t="s">
        <v>137</v>
      </c>
      <c r="AU176" s="241" t="s">
        <v>86</v>
      </c>
      <c r="AV176" s="13" t="s">
        <v>84</v>
      </c>
      <c r="AW176" s="13" t="s">
        <v>33</v>
      </c>
      <c r="AX176" s="13" t="s">
        <v>76</v>
      </c>
      <c r="AY176" s="241" t="s">
        <v>127</v>
      </c>
    </row>
    <row r="177" s="13" customFormat="1">
      <c r="A177" s="13"/>
      <c r="B177" s="231"/>
      <c r="C177" s="232"/>
      <c r="D177" s="233" t="s">
        <v>137</v>
      </c>
      <c r="E177" s="234" t="s">
        <v>1</v>
      </c>
      <c r="F177" s="235" t="s">
        <v>209</v>
      </c>
      <c r="G177" s="232"/>
      <c r="H177" s="234" t="s">
        <v>1</v>
      </c>
      <c r="I177" s="236"/>
      <c r="J177" s="232"/>
      <c r="K177" s="232"/>
      <c r="L177" s="237"/>
      <c r="M177" s="238"/>
      <c r="N177" s="239"/>
      <c r="O177" s="239"/>
      <c r="P177" s="239"/>
      <c r="Q177" s="239"/>
      <c r="R177" s="239"/>
      <c r="S177" s="239"/>
      <c r="T177" s="240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1" t="s">
        <v>137</v>
      </c>
      <c r="AU177" s="241" t="s">
        <v>86</v>
      </c>
      <c r="AV177" s="13" t="s">
        <v>84</v>
      </c>
      <c r="AW177" s="13" t="s">
        <v>33</v>
      </c>
      <c r="AX177" s="13" t="s">
        <v>76</v>
      </c>
      <c r="AY177" s="241" t="s">
        <v>127</v>
      </c>
    </row>
    <row r="178" s="14" customFormat="1">
      <c r="A178" s="14"/>
      <c r="B178" s="242"/>
      <c r="C178" s="243"/>
      <c r="D178" s="233" t="s">
        <v>137</v>
      </c>
      <c r="E178" s="244" t="s">
        <v>1</v>
      </c>
      <c r="F178" s="245" t="s">
        <v>210</v>
      </c>
      <c r="G178" s="243"/>
      <c r="H178" s="246">
        <v>86.400000000000006</v>
      </c>
      <c r="I178" s="247"/>
      <c r="J178" s="243"/>
      <c r="K178" s="243"/>
      <c r="L178" s="248"/>
      <c r="M178" s="249"/>
      <c r="N178" s="250"/>
      <c r="O178" s="250"/>
      <c r="P178" s="250"/>
      <c r="Q178" s="250"/>
      <c r="R178" s="250"/>
      <c r="S178" s="250"/>
      <c r="T178" s="251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52" t="s">
        <v>137</v>
      </c>
      <c r="AU178" s="252" t="s">
        <v>86</v>
      </c>
      <c r="AV178" s="14" t="s">
        <v>86</v>
      </c>
      <c r="AW178" s="14" t="s">
        <v>33</v>
      </c>
      <c r="AX178" s="14" t="s">
        <v>84</v>
      </c>
      <c r="AY178" s="252" t="s">
        <v>127</v>
      </c>
    </row>
    <row r="179" s="2" customFormat="1" ht="44.25" customHeight="1">
      <c r="A179" s="38"/>
      <c r="B179" s="39"/>
      <c r="C179" s="218" t="s">
        <v>211</v>
      </c>
      <c r="D179" s="218" t="s">
        <v>130</v>
      </c>
      <c r="E179" s="219" t="s">
        <v>212</v>
      </c>
      <c r="F179" s="220" t="s">
        <v>213</v>
      </c>
      <c r="G179" s="221" t="s">
        <v>142</v>
      </c>
      <c r="H179" s="222">
        <v>2.3999999999999999</v>
      </c>
      <c r="I179" s="223"/>
      <c r="J179" s="224">
        <f>ROUND(I179*H179,2)</f>
        <v>0</v>
      </c>
      <c r="K179" s="220" t="s">
        <v>134</v>
      </c>
      <c r="L179" s="44"/>
      <c r="M179" s="225" t="s">
        <v>1</v>
      </c>
      <c r="N179" s="226" t="s">
        <v>41</v>
      </c>
      <c r="O179" s="91"/>
      <c r="P179" s="227">
        <f>O179*H179</f>
        <v>0</v>
      </c>
      <c r="Q179" s="227">
        <v>0.00142</v>
      </c>
      <c r="R179" s="227">
        <f>Q179*H179</f>
        <v>0.003408</v>
      </c>
      <c r="S179" s="227">
        <v>0.029000000000000001</v>
      </c>
      <c r="T179" s="228">
        <f>S179*H179</f>
        <v>0.069599999999999995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229" t="s">
        <v>135</v>
      </c>
      <c r="AT179" s="229" t="s">
        <v>130</v>
      </c>
      <c r="AU179" s="229" t="s">
        <v>86</v>
      </c>
      <c r="AY179" s="17" t="s">
        <v>127</v>
      </c>
      <c r="BE179" s="230">
        <f>IF(N179="základní",J179,0)</f>
        <v>0</v>
      </c>
      <c r="BF179" s="230">
        <f>IF(N179="snížená",J179,0)</f>
        <v>0</v>
      </c>
      <c r="BG179" s="230">
        <f>IF(N179="zákl. přenesená",J179,0)</f>
        <v>0</v>
      </c>
      <c r="BH179" s="230">
        <f>IF(N179="sníž. přenesená",J179,0)</f>
        <v>0</v>
      </c>
      <c r="BI179" s="230">
        <f>IF(N179="nulová",J179,0)</f>
        <v>0</v>
      </c>
      <c r="BJ179" s="17" t="s">
        <v>84</v>
      </c>
      <c r="BK179" s="230">
        <f>ROUND(I179*H179,2)</f>
        <v>0</v>
      </c>
      <c r="BL179" s="17" t="s">
        <v>135</v>
      </c>
      <c r="BM179" s="229" t="s">
        <v>214</v>
      </c>
    </row>
    <row r="180" s="13" customFormat="1">
      <c r="A180" s="13"/>
      <c r="B180" s="231"/>
      <c r="C180" s="232"/>
      <c r="D180" s="233" t="s">
        <v>137</v>
      </c>
      <c r="E180" s="234" t="s">
        <v>1</v>
      </c>
      <c r="F180" s="235" t="s">
        <v>215</v>
      </c>
      <c r="G180" s="232"/>
      <c r="H180" s="234" t="s">
        <v>1</v>
      </c>
      <c r="I180" s="236"/>
      <c r="J180" s="232"/>
      <c r="K180" s="232"/>
      <c r="L180" s="237"/>
      <c r="M180" s="238"/>
      <c r="N180" s="239"/>
      <c r="O180" s="239"/>
      <c r="P180" s="239"/>
      <c r="Q180" s="239"/>
      <c r="R180" s="239"/>
      <c r="S180" s="239"/>
      <c r="T180" s="240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1" t="s">
        <v>137</v>
      </c>
      <c r="AU180" s="241" t="s">
        <v>86</v>
      </c>
      <c r="AV180" s="13" t="s">
        <v>84</v>
      </c>
      <c r="AW180" s="13" t="s">
        <v>33</v>
      </c>
      <c r="AX180" s="13" t="s">
        <v>76</v>
      </c>
      <c r="AY180" s="241" t="s">
        <v>127</v>
      </c>
    </row>
    <row r="181" s="14" customFormat="1">
      <c r="A181" s="14"/>
      <c r="B181" s="242"/>
      <c r="C181" s="243"/>
      <c r="D181" s="233" t="s">
        <v>137</v>
      </c>
      <c r="E181" s="244" t="s">
        <v>1</v>
      </c>
      <c r="F181" s="245" t="s">
        <v>216</v>
      </c>
      <c r="G181" s="243"/>
      <c r="H181" s="246">
        <v>2.3999999999999999</v>
      </c>
      <c r="I181" s="247"/>
      <c r="J181" s="243"/>
      <c r="K181" s="243"/>
      <c r="L181" s="248"/>
      <c r="M181" s="249"/>
      <c r="N181" s="250"/>
      <c r="O181" s="250"/>
      <c r="P181" s="250"/>
      <c r="Q181" s="250"/>
      <c r="R181" s="250"/>
      <c r="S181" s="250"/>
      <c r="T181" s="251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52" t="s">
        <v>137</v>
      </c>
      <c r="AU181" s="252" t="s">
        <v>86</v>
      </c>
      <c r="AV181" s="14" t="s">
        <v>86</v>
      </c>
      <c r="AW181" s="14" t="s">
        <v>33</v>
      </c>
      <c r="AX181" s="14" t="s">
        <v>84</v>
      </c>
      <c r="AY181" s="252" t="s">
        <v>127</v>
      </c>
    </row>
    <row r="182" s="12" customFormat="1" ht="20.88" customHeight="1">
      <c r="A182" s="12"/>
      <c r="B182" s="202"/>
      <c r="C182" s="203"/>
      <c r="D182" s="204" t="s">
        <v>75</v>
      </c>
      <c r="E182" s="216" t="s">
        <v>217</v>
      </c>
      <c r="F182" s="216" t="s">
        <v>218</v>
      </c>
      <c r="G182" s="203"/>
      <c r="H182" s="203"/>
      <c r="I182" s="206"/>
      <c r="J182" s="217">
        <f>BK182</f>
        <v>0</v>
      </c>
      <c r="K182" s="203"/>
      <c r="L182" s="208"/>
      <c r="M182" s="209"/>
      <c r="N182" s="210"/>
      <c r="O182" s="210"/>
      <c r="P182" s="211">
        <f>SUM(P183:P187)</f>
        <v>0</v>
      </c>
      <c r="Q182" s="210"/>
      <c r="R182" s="211">
        <f>SUM(R183:R187)</f>
        <v>0</v>
      </c>
      <c r="S182" s="210"/>
      <c r="T182" s="212">
        <f>SUM(T183:T187)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13" t="s">
        <v>84</v>
      </c>
      <c r="AT182" s="214" t="s">
        <v>75</v>
      </c>
      <c r="AU182" s="214" t="s">
        <v>86</v>
      </c>
      <c r="AY182" s="213" t="s">
        <v>127</v>
      </c>
      <c r="BK182" s="215">
        <f>SUM(BK183:BK187)</f>
        <v>0</v>
      </c>
    </row>
    <row r="183" s="2" customFormat="1" ht="24.15" customHeight="1">
      <c r="A183" s="38"/>
      <c r="B183" s="39"/>
      <c r="C183" s="218" t="s">
        <v>219</v>
      </c>
      <c r="D183" s="218" t="s">
        <v>130</v>
      </c>
      <c r="E183" s="219" t="s">
        <v>220</v>
      </c>
      <c r="F183" s="220" t="s">
        <v>221</v>
      </c>
      <c r="G183" s="221" t="s">
        <v>149</v>
      </c>
      <c r="H183" s="222">
        <v>10000</v>
      </c>
      <c r="I183" s="223"/>
      <c r="J183" s="224">
        <f>ROUND(I183*H183,2)</f>
        <v>0</v>
      </c>
      <c r="K183" s="220" t="s">
        <v>134</v>
      </c>
      <c r="L183" s="44"/>
      <c r="M183" s="225" t="s">
        <v>1</v>
      </c>
      <c r="N183" s="226" t="s">
        <v>41</v>
      </c>
      <c r="O183" s="91"/>
      <c r="P183" s="227">
        <f>O183*H183</f>
        <v>0</v>
      </c>
      <c r="Q183" s="227">
        <v>0</v>
      </c>
      <c r="R183" s="227">
        <f>Q183*H183</f>
        <v>0</v>
      </c>
      <c r="S183" s="227">
        <v>0</v>
      </c>
      <c r="T183" s="228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229" t="s">
        <v>135</v>
      </c>
      <c r="AT183" s="229" t="s">
        <v>130</v>
      </c>
      <c r="AU183" s="229" t="s">
        <v>128</v>
      </c>
      <c r="AY183" s="17" t="s">
        <v>127</v>
      </c>
      <c r="BE183" s="230">
        <f>IF(N183="základní",J183,0)</f>
        <v>0</v>
      </c>
      <c r="BF183" s="230">
        <f>IF(N183="snížená",J183,0)</f>
        <v>0</v>
      </c>
      <c r="BG183" s="230">
        <f>IF(N183="zákl. přenesená",J183,0)</f>
        <v>0</v>
      </c>
      <c r="BH183" s="230">
        <f>IF(N183="sníž. přenesená",J183,0)</f>
        <v>0</v>
      </c>
      <c r="BI183" s="230">
        <f>IF(N183="nulová",J183,0)</f>
        <v>0</v>
      </c>
      <c r="BJ183" s="17" t="s">
        <v>84</v>
      </c>
      <c r="BK183" s="230">
        <f>ROUND(I183*H183,2)</f>
        <v>0</v>
      </c>
      <c r="BL183" s="17" t="s">
        <v>135</v>
      </c>
      <c r="BM183" s="229" t="s">
        <v>222</v>
      </c>
    </row>
    <row r="184" s="2" customFormat="1">
      <c r="A184" s="38"/>
      <c r="B184" s="39"/>
      <c r="C184" s="40"/>
      <c r="D184" s="233" t="s">
        <v>223</v>
      </c>
      <c r="E184" s="40"/>
      <c r="F184" s="274" t="s">
        <v>224</v>
      </c>
      <c r="G184" s="40"/>
      <c r="H184" s="40"/>
      <c r="I184" s="275"/>
      <c r="J184" s="40"/>
      <c r="K184" s="40"/>
      <c r="L184" s="44"/>
      <c r="M184" s="276"/>
      <c r="N184" s="277"/>
      <c r="O184" s="91"/>
      <c r="P184" s="91"/>
      <c r="Q184" s="91"/>
      <c r="R184" s="91"/>
      <c r="S184" s="91"/>
      <c r="T184" s="92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7" t="s">
        <v>223</v>
      </c>
      <c r="AU184" s="17" t="s">
        <v>128</v>
      </c>
    </row>
    <row r="185" s="13" customFormat="1">
      <c r="A185" s="13"/>
      <c r="B185" s="231"/>
      <c r="C185" s="232"/>
      <c r="D185" s="233" t="s">
        <v>137</v>
      </c>
      <c r="E185" s="234" t="s">
        <v>1</v>
      </c>
      <c r="F185" s="235" t="s">
        <v>225</v>
      </c>
      <c r="G185" s="232"/>
      <c r="H185" s="234" t="s">
        <v>1</v>
      </c>
      <c r="I185" s="236"/>
      <c r="J185" s="232"/>
      <c r="K185" s="232"/>
      <c r="L185" s="237"/>
      <c r="M185" s="238"/>
      <c r="N185" s="239"/>
      <c r="O185" s="239"/>
      <c r="P185" s="239"/>
      <c r="Q185" s="239"/>
      <c r="R185" s="239"/>
      <c r="S185" s="239"/>
      <c r="T185" s="240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1" t="s">
        <v>137</v>
      </c>
      <c r="AU185" s="241" t="s">
        <v>128</v>
      </c>
      <c r="AV185" s="13" t="s">
        <v>84</v>
      </c>
      <c r="AW185" s="13" t="s">
        <v>33</v>
      </c>
      <c r="AX185" s="13" t="s">
        <v>76</v>
      </c>
      <c r="AY185" s="241" t="s">
        <v>127</v>
      </c>
    </row>
    <row r="186" s="13" customFormat="1">
      <c r="A186" s="13"/>
      <c r="B186" s="231"/>
      <c r="C186" s="232"/>
      <c r="D186" s="233" t="s">
        <v>137</v>
      </c>
      <c r="E186" s="234" t="s">
        <v>1</v>
      </c>
      <c r="F186" s="235" t="s">
        <v>226</v>
      </c>
      <c r="G186" s="232"/>
      <c r="H186" s="234" t="s">
        <v>1</v>
      </c>
      <c r="I186" s="236"/>
      <c r="J186" s="232"/>
      <c r="K186" s="232"/>
      <c r="L186" s="237"/>
      <c r="M186" s="238"/>
      <c r="N186" s="239"/>
      <c r="O186" s="239"/>
      <c r="P186" s="239"/>
      <c r="Q186" s="239"/>
      <c r="R186" s="239"/>
      <c r="S186" s="239"/>
      <c r="T186" s="240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1" t="s">
        <v>137</v>
      </c>
      <c r="AU186" s="241" t="s">
        <v>128</v>
      </c>
      <c r="AV186" s="13" t="s">
        <v>84</v>
      </c>
      <c r="AW186" s="13" t="s">
        <v>33</v>
      </c>
      <c r="AX186" s="13" t="s">
        <v>76</v>
      </c>
      <c r="AY186" s="241" t="s">
        <v>127</v>
      </c>
    </row>
    <row r="187" s="14" customFormat="1">
      <c r="A187" s="14"/>
      <c r="B187" s="242"/>
      <c r="C187" s="243"/>
      <c r="D187" s="233" t="s">
        <v>137</v>
      </c>
      <c r="E187" s="244" t="s">
        <v>1</v>
      </c>
      <c r="F187" s="245" t="s">
        <v>227</v>
      </c>
      <c r="G187" s="243"/>
      <c r="H187" s="246">
        <v>10000</v>
      </c>
      <c r="I187" s="247"/>
      <c r="J187" s="243"/>
      <c r="K187" s="243"/>
      <c r="L187" s="248"/>
      <c r="M187" s="249"/>
      <c r="N187" s="250"/>
      <c r="O187" s="250"/>
      <c r="P187" s="250"/>
      <c r="Q187" s="250"/>
      <c r="R187" s="250"/>
      <c r="S187" s="250"/>
      <c r="T187" s="251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52" t="s">
        <v>137</v>
      </c>
      <c r="AU187" s="252" t="s">
        <v>128</v>
      </c>
      <c r="AV187" s="14" t="s">
        <v>86</v>
      </c>
      <c r="AW187" s="14" t="s">
        <v>33</v>
      </c>
      <c r="AX187" s="14" t="s">
        <v>84</v>
      </c>
      <c r="AY187" s="252" t="s">
        <v>127</v>
      </c>
    </row>
    <row r="188" s="12" customFormat="1" ht="22.8" customHeight="1">
      <c r="A188" s="12"/>
      <c r="B188" s="202"/>
      <c r="C188" s="203"/>
      <c r="D188" s="204" t="s">
        <v>75</v>
      </c>
      <c r="E188" s="216" t="s">
        <v>228</v>
      </c>
      <c r="F188" s="216" t="s">
        <v>229</v>
      </c>
      <c r="G188" s="203"/>
      <c r="H188" s="203"/>
      <c r="I188" s="206"/>
      <c r="J188" s="217">
        <f>BK188</f>
        <v>0</v>
      </c>
      <c r="K188" s="203"/>
      <c r="L188" s="208"/>
      <c r="M188" s="209"/>
      <c r="N188" s="210"/>
      <c r="O188" s="210"/>
      <c r="P188" s="211">
        <f>SUM(P189:P207)</f>
        <v>0</v>
      </c>
      <c r="Q188" s="210"/>
      <c r="R188" s="211">
        <f>SUM(R189:R207)</f>
        <v>0</v>
      </c>
      <c r="S188" s="210"/>
      <c r="T188" s="212">
        <f>SUM(T189:T207)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213" t="s">
        <v>84</v>
      </c>
      <c r="AT188" s="214" t="s">
        <v>75</v>
      </c>
      <c r="AU188" s="214" t="s">
        <v>84</v>
      </c>
      <c r="AY188" s="213" t="s">
        <v>127</v>
      </c>
      <c r="BK188" s="215">
        <f>SUM(BK189:BK207)</f>
        <v>0</v>
      </c>
    </row>
    <row r="189" s="2" customFormat="1" ht="37.8" customHeight="1">
      <c r="A189" s="38"/>
      <c r="B189" s="39"/>
      <c r="C189" s="218" t="s">
        <v>230</v>
      </c>
      <c r="D189" s="218" t="s">
        <v>130</v>
      </c>
      <c r="E189" s="219" t="s">
        <v>231</v>
      </c>
      <c r="F189" s="220" t="s">
        <v>232</v>
      </c>
      <c r="G189" s="221" t="s">
        <v>233</v>
      </c>
      <c r="H189" s="222">
        <v>11.75</v>
      </c>
      <c r="I189" s="223"/>
      <c r="J189" s="224">
        <f>ROUND(I189*H189,2)</f>
        <v>0</v>
      </c>
      <c r="K189" s="220" t="s">
        <v>134</v>
      </c>
      <c r="L189" s="44"/>
      <c r="M189" s="225" t="s">
        <v>1</v>
      </c>
      <c r="N189" s="226" t="s">
        <v>41</v>
      </c>
      <c r="O189" s="91"/>
      <c r="P189" s="227">
        <f>O189*H189</f>
        <v>0</v>
      </c>
      <c r="Q189" s="227">
        <v>0</v>
      </c>
      <c r="R189" s="227">
        <f>Q189*H189</f>
        <v>0</v>
      </c>
      <c r="S189" s="227">
        <v>0</v>
      </c>
      <c r="T189" s="228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229" t="s">
        <v>135</v>
      </c>
      <c r="AT189" s="229" t="s">
        <v>130</v>
      </c>
      <c r="AU189" s="229" t="s">
        <v>86</v>
      </c>
      <c r="AY189" s="17" t="s">
        <v>127</v>
      </c>
      <c r="BE189" s="230">
        <f>IF(N189="základní",J189,0)</f>
        <v>0</v>
      </c>
      <c r="BF189" s="230">
        <f>IF(N189="snížená",J189,0)</f>
        <v>0</v>
      </c>
      <c r="BG189" s="230">
        <f>IF(N189="zákl. přenesená",J189,0)</f>
        <v>0</v>
      </c>
      <c r="BH189" s="230">
        <f>IF(N189="sníž. přenesená",J189,0)</f>
        <v>0</v>
      </c>
      <c r="BI189" s="230">
        <f>IF(N189="nulová",J189,0)</f>
        <v>0</v>
      </c>
      <c r="BJ189" s="17" t="s">
        <v>84</v>
      </c>
      <c r="BK189" s="230">
        <f>ROUND(I189*H189,2)</f>
        <v>0</v>
      </c>
      <c r="BL189" s="17" t="s">
        <v>135</v>
      </c>
      <c r="BM189" s="229" t="s">
        <v>234</v>
      </c>
    </row>
    <row r="190" s="2" customFormat="1">
      <c r="A190" s="38"/>
      <c r="B190" s="39"/>
      <c r="C190" s="40"/>
      <c r="D190" s="233" t="s">
        <v>223</v>
      </c>
      <c r="E190" s="40"/>
      <c r="F190" s="274" t="s">
        <v>235</v>
      </c>
      <c r="G190" s="40"/>
      <c r="H190" s="40"/>
      <c r="I190" s="275"/>
      <c r="J190" s="40"/>
      <c r="K190" s="40"/>
      <c r="L190" s="44"/>
      <c r="M190" s="276"/>
      <c r="N190" s="277"/>
      <c r="O190" s="91"/>
      <c r="P190" s="91"/>
      <c r="Q190" s="91"/>
      <c r="R190" s="91"/>
      <c r="S190" s="91"/>
      <c r="T190" s="92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7" t="s">
        <v>223</v>
      </c>
      <c r="AU190" s="17" t="s">
        <v>86</v>
      </c>
    </row>
    <row r="191" s="13" customFormat="1">
      <c r="A191" s="13"/>
      <c r="B191" s="231"/>
      <c r="C191" s="232"/>
      <c r="D191" s="233" t="s">
        <v>137</v>
      </c>
      <c r="E191" s="234" t="s">
        <v>1</v>
      </c>
      <c r="F191" s="235" t="s">
        <v>236</v>
      </c>
      <c r="G191" s="232"/>
      <c r="H191" s="234" t="s">
        <v>1</v>
      </c>
      <c r="I191" s="236"/>
      <c r="J191" s="232"/>
      <c r="K191" s="232"/>
      <c r="L191" s="237"/>
      <c r="M191" s="238"/>
      <c r="N191" s="239"/>
      <c r="O191" s="239"/>
      <c r="P191" s="239"/>
      <c r="Q191" s="239"/>
      <c r="R191" s="239"/>
      <c r="S191" s="239"/>
      <c r="T191" s="240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1" t="s">
        <v>137</v>
      </c>
      <c r="AU191" s="241" t="s">
        <v>86</v>
      </c>
      <c r="AV191" s="13" t="s">
        <v>84</v>
      </c>
      <c r="AW191" s="13" t="s">
        <v>33</v>
      </c>
      <c r="AX191" s="13" t="s">
        <v>76</v>
      </c>
      <c r="AY191" s="241" t="s">
        <v>127</v>
      </c>
    </row>
    <row r="192" s="14" customFormat="1">
      <c r="A192" s="14"/>
      <c r="B192" s="242"/>
      <c r="C192" s="243"/>
      <c r="D192" s="233" t="s">
        <v>137</v>
      </c>
      <c r="E192" s="244" t="s">
        <v>1</v>
      </c>
      <c r="F192" s="245" t="s">
        <v>237</v>
      </c>
      <c r="G192" s="243"/>
      <c r="H192" s="246">
        <v>11.75</v>
      </c>
      <c r="I192" s="247"/>
      <c r="J192" s="243"/>
      <c r="K192" s="243"/>
      <c r="L192" s="248"/>
      <c r="M192" s="249"/>
      <c r="N192" s="250"/>
      <c r="O192" s="250"/>
      <c r="P192" s="250"/>
      <c r="Q192" s="250"/>
      <c r="R192" s="250"/>
      <c r="S192" s="250"/>
      <c r="T192" s="251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52" t="s">
        <v>137</v>
      </c>
      <c r="AU192" s="252" t="s">
        <v>86</v>
      </c>
      <c r="AV192" s="14" t="s">
        <v>86</v>
      </c>
      <c r="AW192" s="14" t="s">
        <v>33</v>
      </c>
      <c r="AX192" s="14" t="s">
        <v>84</v>
      </c>
      <c r="AY192" s="252" t="s">
        <v>127</v>
      </c>
    </row>
    <row r="193" s="2" customFormat="1" ht="62.7" customHeight="1">
      <c r="A193" s="38"/>
      <c r="B193" s="39"/>
      <c r="C193" s="218" t="s">
        <v>238</v>
      </c>
      <c r="D193" s="218" t="s">
        <v>130</v>
      </c>
      <c r="E193" s="219" t="s">
        <v>239</v>
      </c>
      <c r="F193" s="220" t="s">
        <v>240</v>
      </c>
      <c r="G193" s="221" t="s">
        <v>233</v>
      </c>
      <c r="H193" s="222">
        <v>11.75</v>
      </c>
      <c r="I193" s="223"/>
      <c r="J193" s="224">
        <f>ROUND(I193*H193,2)</f>
        <v>0</v>
      </c>
      <c r="K193" s="220" t="s">
        <v>134</v>
      </c>
      <c r="L193" s="44"/>
      <c r="M193" s="225" t="s">
        <v>1</v>
      </c>
      <c r="N193" s="226" t="s">
        <v>41</v>
      </c>
      <c r="O193" s="91"/>
      <c r="P193" s="227">
        <f>O193*H193</f>
        <v>0</v>
      </c>
      <c r="Q193" s="227">
        <v>0</v>
      </c>
      <c r="R193" s="227">
        <f>Q193*H193</f>
        <v>0</v>
      </c>
      <c r="S193" s="227">
        <v>0</v>
      </c>
      <c r="T193" s="228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229" t="s">
        <v>135</v>
      </c>
      <c r="AT193" s="229" t="s">
        <v>130</v>
      </c>
      <c r="AU193" s="229" t="s">
        <v>86</v>
      </c>
      <c r="AY193" s="17" t="s">
        <v>127</v>
      </c>
      <c r="BE193" s="230">
        <f>IF(N193="základní",J193,0)</f>
        <v>0</v>
      </c>
      <c r="BF193" s="230">
        <f>IF(N193="snížená",J193,0)</f>
        <v>0</v>
      </c>
      <c r="BG193" s="230">
        <f>IF(N193="zákl. přenesená",J193,0)</f>
        <v>0</v>
      </c>
      <c r="BH193" s="230">
        <f>IF(N193="sníž. přenesená",J193,0)</f>
        <v>0</v>
      </c>
      <c r="BI193" s="230">
        <f>IF(N193="nulová",J193,0)</f>
        <v>0</v>
      </c>
      <c r="BJ193" s="17" t="s">
        <v>84</v>
      </c>
      <c r="BK193" s="230">
        <f>ROUND(I193*H193,2)</f>
        <v>0</v>
      </c>
      <c r="BL193" s="17" t="s">
        <v>135</v>
      </c>
      <c r="BM193" s="229" t="s">
        <v>241</v>
      </c>
    </row>
    <row r="194" s="14" customFormat="1">
      <c r="A194" s="14"/>
      <c r="B194" s="242"/>
      <c r="C194" s="243"/>
      <c r="D194" s="233" t="s">
        <v>137</v>
      </c>
      <c r="E194" s="244" t="s">
        <v>1</v>
      </c>
      <c r="F194" s="245" t="s">
        <v>242</v>
      </c>
      <c r="G194" s="243"/>
      <c r="H194" s="246">
        <v>11.75</v>
      </c>
      <c r="I194" s="247"/>
      <c r="J194" s="243"/>
      <c r="K194" s="243"/>
      <c r="L194" s="248"/>
      <c r="M194" s="249"/>
      <c r="N194" s="250"/>
      <c r="O194" s="250"/>
      <c r="P194" s="250"/>
      <c r="Q194" s="250"/>
      <c r="R194" s="250"/>
      <c r="S194" s="250"/>
      <c r="T194" s="251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52" t="s">
        <v>137</v>
      </c>
      <c r="AU194" s="252" t="s">
        <v>86</v>
      </c>
      <c r="AV194" s="14" t="s">
        <v>86</v>
      </c>
      <c r="AW194" s="14" t="s">
        <v>33</v>
      </c>
      <c r="AX194" s="14" t="s">
        <v>84</v>
      </c>
      <c r="AY194" s="252" t="s">
        <v>127</v>
      </c>
    </row>
    <row r="195" s="2" customFormat="1" ht="33" customHeight="1">
      <c r="A195" s="38"/>
      <c r="B195" s="39"/>
      <c r="C195" s="218" t="s">
        <v>243</v>
      </c>
      <c r="D195" s="218" t="s">
        <v>130</v>
      </c>
      <c r="E195" s="219" t="s">
        <v>244</v>
      </c>
      <c r="F195" s="220" t="s">
        <v>245</v>
      </c>
      <c r="G195" s="221" t="s">
        <v>233</v>
      </c>
      <c r="H195" s="222">
        <v>11.75</v>
      </c>
      <c r="I195" s="223"/>
      <c r="J195" s="224">
        <f>ROUND(I195*H195,2)</f>
        <v>0</v>
      </c>
      <c r="K195" s="220" t="s">
        <v>134</v>
      </c>
      <c r="L195" s="44"/>
      <c r="M195" s="225" t="s">
        <v>1</v>
      </c>
      <c r="N195" s="226" t="s">
        <v>41</v>
      </c>
      <c r="O195" s="91"/>
      <c r="P195" s="227">
        <f>O195*H195</f>
        <v>0</v>
      </c>
      <c r="Q195" s="227">
        <v>0</v>
      </c>
      <c r="R195" s="227">
        <f>Q195*H195</f>
        <v>0</v>
      </c>
      <c r="S195" s="227">
        <v>0</v>
      </c>
      <c r="T195" s="228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229" t="s">
        <v>135</v>
      </c>
      <c r="AT195" s="229" t="s">
        <v>130</v>
      </c>
      <c r="AU195" s="229" t="s">
        <v>86</v>
      </c>
      <c r="AY195" s="17" t="s">
        <v>127</v>
      </c>
      <c r="BE195" s="230">
        <f>IF(N195="základní",J195,0)</f>
        <v>0</v>
      </c>
      <c r="BF195" s="230">
        <f>IF(N195="snížená",J195,0)</f>
        <v>0</v>
      </c>
      <c r="BG195" s="230">
        <f>IF(N195="zákl. přenesená",J195,0)</f>
        <v>0</v>
      </c>
      <c r="BH195" s="230">
        <f>IF(N195="sníž. přenesená",J195,0)</f>
        <v>0</v>
      </c>
      <c r="BI195" s="230">
        <f>IF(N195="nulová",J195,0)</f>
        <v>0</v>
      </c>
      <c r="BJ195" s="17" t="s">
        <v>84</v>
      </c>
      <c r="BK195" s="230">
        <f>ROUND(I195*H195,2)</f>
        <v>0</v>
      </c>
      <c r="BL195" s="17" t="s">
        <v>135</v>
      </c>
      <c r="BM195" s="229" t="s">
        <v>246</v>
      </c>
    </row>
    <row r="196" s="14" customFormat="1">
      <c r="A196" s="14"/>
      <c r="B196" s="242"/>
      <c r="C196" s="243"/>
      <c r="D196" s="233" t="s">
        <v>137</v>
      </c>
      <c r="E196" s="244" t="s">
        <v>1</v>
      </c>
      <c r="F196" s="245" t="s">
        <v>242</v>
      </c>
      <c r="G196" s="243"/>
      <c r="H196" s="246">
        <v>11.75</v>
      </c>
      <c r="I196" s="247"/>
      <c r="J196" s="243"/>
      <c r="K196" s="243"/>
      <c r="L196" s="248"/>
      <c r="M196" s="249"/>
      <c r="N196" s="250"/>
      <c r="O196" s="250"/>
      <c r="P196" s="250"/>
      <c r="Q196" s="250"/>
      <c r="R196" s="250"/>
      <c r="S196" s="250"/>
      <c r="T196" s="251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52" t="s">
        <v>137</v>
      </c>
      <c r="AU196" s="252" t="s">
        <v>86</v>
      </c>
      <c r="AV196" s="14" t="s">
        <v>86</v>
      </c>
      <c r="AW196" s="14" t="s">
        <v>33</v>
      </c>
      <c r="AX196" s="14" t="s">
        <v>84</v>
      </c>
      <c r="AY196" s="252" t="s">
        <v>127</v>
      </c>
    </row>
    <row r="197" s="2" customFormat="1" ht="44.25" customHeight="1">
      <c r="A197" s="38"/>
      <c r="B197" s="39"/>
      <c r="C197" s="218" t="s">
        <v>247</v>
      </c>
      <c r="D197" s="218" t="s">
        <v>130</v>
      </c>
      <c r="E197" s="219" t="s">
        <v>248</v>
      </c>
      <c r="F197" s="220" t="s">
        <v>249</v>
      </c>
      <c r="G197" s="221" t="s">
        <v>233</v>
      </c>
      <c r="H197" s="222">
        <v>164.5</v>
      </c>
      <c r="I197" s="223"/>
      <c r="J197" s="224">
        <f>ROUND(I197*H197,2)</f>
        <v>0</v>
      </c>
      <c r="K197" s="220" t="s">
        <v>134</v>
      </c>
      <c r="L197" s="44"/>
      <c r="M197" s="225" t="s">
        <v>1</v>
      </c>
      <c r="N197" s="226" t="s">
        <v>41</v>
      </c>
      <c r="O197" s="91"/>
      <c r="P197" s="227">
        <f>O197*H197</f>
        <v>0</v>
      </c>
      <c r="Q197" s="227">
        <v>0</v>
      </c>
      <c r="R197" s="227">
        <f>Q197*H197</f>
        <v>0</v>
      </c>
      <c r="S197" s="227">
        <v>0</v>
      </c>
      <c r="T197" s="228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229" t="s">
        <v>135</v>
      </c>
      <c r="AT197" s="229" t="s">
        <v>130</v>
      </c>
      <c r="AU197" s="229" t="s">
        <v>86</v>
      </c>
      <c r="AY197" s="17" t="s">
        <v>127</v>
      </c>
      <c r="BE197" s="230">
        <f>IF(N197="základní",J197,0)</f>
        <v>0</v>
      </c>
      <c r="BF197" s="230">
        <f>IF(N197="snížená",J197,0)</f>
        <v>0</v>
      </c>
      <c r="BG197" s="230">
        <f>IF(N197="zákl. přenesená",J197,0)</f>
        <v>0</v>
      </c>
      <c r="BH197" s="230">
        <f>IF(N197="sníž. přenesená",J197,0)</f>
        <v>0</v>
      </c>
      <c r="BI197" s="230">
        <f>IF(N197="nulová",J197,0)</f>
        <v>0</v>
      </c>
      <c r="BJ197" s="17" t="s">
        <v>84</v>
      </c>
      <c r="BK197" s="230">
        <f>ROUND(I197*H197,2)</f>
        <v>0</v>
      </c>
      <c r="BL197" s="17" t="s">
        <v>135</v>
      </c>
      <c r="BM197" s="229" t="s">
        <v>250</v>
      </c>
    </row>
    <row r="198" s="13" customFormat="1">
      <c r="A198" s="13"/>
      <c r="B198" s="231"/>
      <c r="C198" s="232"/>
      <c r="D198" s="233" t="s">
        <v>137</v>
      </c>
      <c r="E198" s="234" t="s">
        <v>1</v>
      </c>
      <c r="F198" s="235" t="s">
        <v>251</v>
      </c>
      <c r="G198" s="232"/>
      <c r="H198" s="234" t="s">
        <v>1</v>
      </c>
      <c r="I198" s="236"/>
      <c r="J198" s="232"/>
      <c r="K198" s="232"/>
      <c r="L198" s="237"/>
      <c r="M198" s="238"/>
      <c r="N198" s="239"/>
      <c r="O198" s="239"/>
      <c r="P198" s="239"/>
      <c r="Q198" s="239"/>
      <c r="R198" s="239"/>
      <c r="S198" s="239"/>
      <c r="T198" s="240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1" t="s">
        <v>137</v>
      </c>
      <c r="AU198" s="241" t="s">
        <v>86</v>
      </c>
      <c r="AV198" s="13" t="s">
        <v>84</v>
      </c>
      <c r="AW198" s="13" t="s">
        <v>33</v>
      </c>
      <c r="AX198" s="13" t="s">
        <v>76</v>
      </c>
      <c r="AY198" s="241" t="s">
        <v>127</v>
      </c>
    </row>
    <row r="199" s="14" customFormat="1">
      <c r="A199" s="14"/>
      <c r="B199" s="242"/>
      <c r="C199" s="243"/>
      <c r="D199" s="233" t="s">
        <v>137</v>
      </c>
      <c r="E199" s="244" t="s">
        <v>1</v>
      </c>
      <c r="F199" s="245" t="s">
        <v>252</v>
      </c>
      <c r="G199" s="243"/>
      <c r="H199" s="246">
        <v>164.5</v>
      </c>
      <c r="I199" s="247"/>
      <c r="J199" s="243"/>
      <c r="K199" s="243"/>
      <c r="L199" s="248"/>
      <c r="M199" s="249"/>
      <c r="N199" s="250"/>
      <c r="O199" s="250"/>
      <c r="P199" s="250"/>
      <c r="Q199" s="250"/>
      <c r="R199" s="250"/>
      <c r="S199" s="250"/>
      <c r="T199" s="251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52" t="s">
        <v>137</v>
      </c>
      <c r="AU199" s="252" t="s">
        <v>86</v>
      </c>
      <c r="AV199" s="14" t="s">
        <v>86</v>
      </c>
      <c r="AW199" s="14" t="s">
        <v>33</v>
      </c>
      <c r="AX199" s="14" t="s">
        <v>84</v>
      </c>
      <c r="AY199" s="252" t="s">
        <v>127</v>
      </c>
    </row>
    <row r="200" s="2" customFormat="1" ht="33" customHeight="1">
      <c r="A200" s="38"/>
      <c r="B200" s="39"/>
      <c r="C200" s="218" t="s">
        <v>253</v>
      </c>
      <c r="D200" s="218" t="s">
        <v>130</v>
      </c>
      <c r="E200" s="219" t="s">
        <v>254</v>
      </c>
      <c r="F200" s="220" t="s">
        <v>255</v>
      </c>
      <c r="G200" s="221" t="s">
        <v>233</v>
      </c>
      <c r="H200" s="222">
        <v>0.40000000000000002</v>
      </c>
      <c r="I200" s="223"/>
      <c r="J200" s="224">
        <f>ROUND(I200*H200,2)</f>
        <v>0</v>
      </c>
      <c r="K200" s="220" t="s">
        <v>134</v>
      </c>
      <c r="L200" s="44"/>
      <c r="M200" s="225" t="s">
        <v>1</v>
      </c>
      <c r="N200" s="226" t="s">
        <v>41</v>
      </c>
      <c r="O200" s="91"/>
      <c r="P200" s="227">
        <f>O200*H200</f>
        <v>0</v>
      </c>
      <c r="Q200" s="227">
        <v>0</v>
      </c>
      <c r="R200" s="227">
        <f>Q200*H200</f>
        <v>0</v>
      </c>
      <c r="S200" s="227">
        <v>0</v>
      </c>
      <c r="T200" s="228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229" t="s">
        <v>135</v>
      </c>
      <c r="AT200" s="229" t="s">
        <v>130</v>
      </c>
      <c r="AU200" s="229" t="s">
        <v>86</v>
      </c>
      <c r="AY200" s="17" t="s">
        <v>127</v>
      </c>
      <c r="BE200" s="230">
        <f>IF(N200="základní",J200,0)</f>
        <v>0</v>
      </c>
      <c r="BF200" s="230">
        <f>IF(N200="snížená",J200,0)</f>
        <v>0</v>
      </c>
      <c r="BG200" s="230">
        <f>IF(N200="zákl. přenesená",J200,0)</f>
        <v>0</v>
      </c>
      <c r="BH200" s="230">
        <f>IF(N200="sníž. přenesená",J200,0)</f>
        <v>0</v>
      </c>
      <c r="BI200" s="230">
        <f>IF(N200="nulová",J200,0)</f>
        <v>0</v>
      </c>
      <c r="BJ200" s="17" t="s">
        <v>84</v>
      </c>
      <c r="BK200" s="230">
        <f>ROUND(I200*H200,2)</f>
        <v>0</v>
      </c>
      <c r="BL200" s="17" t="s">
        <v>135</v>
      </c>
      <c r="BM200" s="229" t="s">
        <v>256</v>
      </c>
    </row>
    <row r="201" s="13" customFormat="1">
      <c r="A201" s="13"/>
      <c r="B201" s="231"/>
      <c r="C201" s="232"/>
      <c r="D201" s="233" t="s">
        <v>137</v>
      </c>
      <c r="E201" s="234" t="s">
        <v>1</v>
      </c>
      <c r="F201" s="235" t="s">
        <v>257</v>
      </c>
      <c r="G201" s="232"/>
      <c r="H201" s="234" t="s">
        <v>1</v>
      </c>
      <c r="I201" s="236"/>
      <c r="J201" s="232"/>
      <c r="K201" s="232"/>
      <c r="L201" s="237"/>
      <c r="M201" s="238"/>
      <c r="N201" s="239"/>
      <c r="O201" s="239"/>
      <c r="P201" s="239"/>
      <c r="Q201" s="239"/>
      <c r="R201" s="239"/>
      <c r="S201" s="239"/>
      <c r="T201" s="240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1" t="s">
        <v>137</v>
      </c>
      <c r="AU201" s="241" t="s">
        <v>86</v>
      </c>
      <c r="AV201" s="13" t="s">
        <v>84</v>
      </c>
      <c r="AW201" s="13" t="s">
        <v>33</v>
      </c>
      <c r="AX201" s="13" t="s">
        <v>76</v>
      </c>
      <c r="AY201" s="241" t="s">
        <v>127</v>
      </c>
    </row>
    <row r="202" s="14" customFormat="1">
      <c r="A202" s="14"/>
      <c r="B202" s="242"/>
      <c r="C202" s="243"/>
      <c r="D202" s="233" t="s">
        <v>137</v>
      </c>
      <c r="E202" s="244" t="s">
        <v>1</v>
      </c>
      <c r="F202" s="245" t="s">
        <v>258</v>
      </c>
      <c r="G202" s="243"/>
      <c r="H202" s="246">
        <v>0.40000000000000002</v>
      </c>
      <c r="I202" s="247"/>
      <c r="J202" s="243"/>
      <c r="K202" s="243"/>
      <c r="L202" s="248"/>
      <c r="M202" s="249"/>
      <c r="N202" s="250"/>
      <c r="O202" s="250"/>
      <c r="P202" s="250"/>
      <c r="Q202" s="250"/>
      <c r="R202" s="250"/>
      <c r="S202" s="250"/>
      <c r="T202" s="251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52" t="s">
        <v>137</v>
      </c>
      <c r="AU202" s="252" t="s">
        <v>86</v>
      </c>
      <c r="AV202" s="14" t="s">
        <v>86</v>
      </c>
      <c r="AW202" s="14" t="s">
        <v>33</v>
      </c>
      <c r="AX202" s="14" t="s">
        <v>84</v>
      </c>
      <c r="AY202" s="252" t="s">
        <v>127</v>
      </c>
    </row>
    <row r="203" s="2" customFormat="1" ht="37.8" customHeight="1">
      <c r="A203" s="38"/>
      <c r="B203" s="39"/>
      <c r="C203" s="218" t="s">
        <v>190</v>
      </c>
      <c r="D203" s="218" t="s">
        <v>130</v>
      </c>
      <c r="E203" s="219" t="s">
        <v>259</v>
      </c>
      <c r="F203" s="220" t="s">
        <v>260</v>
      </c>
      <c r="G203" s="221" t="s">
        <v>233</v>
      </c>
      <c r="H203" s="222">
        <v>1</v>
      </c>
      <c r="I203" s="223"/>
      <c r="J203" s="224">
        <f>ROUND(I203*H203,2)</f>
        <v>0</v>
      </c>
      <c r="K203" s="220" t="s">
        <v>134</v>
      </c>
      <c r="L203" s="44"/>
      <c r="M203" s="225" t="s">
        <v>1</v>
      </c>
      <c r="N203" s="226" t="s">
        <v>41</v>
      </c>
      <c r="O203" s="91"/>
      <c r="P203" s="227">
        <f>O203*H203</f>
        <v>0</v>
      </c>
      <c r="Q203" s="227">
        <v>0</v>
      </c>
      <c r="R203" s="227">
        <f>Q203*H203</f>
        <v>0</v>
      </c>
      <c r="S203" s="227">
        <v>0</v>
      </c>
      <c r="T203" s="228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229" t="s">
        <v>135</v>
      </c>
      <c r="AT203" s="229" t="s">
        <v>130</v>
      </c>
      <c r="AU203" s="229" t="s">
        <v>86</v>
      </c>
      <c r="AY203" s="17" t="s">
        <v>127</v>
      </c>
      <c r="BE203" s="230">
        <f>IF(N203="základní",J203,0)</f>
        <v>0</v>
      </c>
      <c r="BF203" s="230">
        <f>IF(N203="snížená",J203,0)</f>
        <v>0</v>
      </c>
      <c r="BG203" s="230">
        <f>IF(N203="zákl. přenesená",J203,0)</f>
        <v>0</v>
      </c>
      <c r="BH203" s="230">
        <f>IF(N203="sníž. přenesená",J203,0)</f>
        <v>0</v>
      </c>
      <c r="BI203" s="230">
        <f>IF(N203="nulová",J203,0)</f>
        <v>0</v>
      </c>
      <c r="BJ203" s="17" t="s">
        <v>84</v>
      </c>
      <c r="BK203" s="230">
        <f>ROUND(I203*H203,2)</f>
        <v>0</v>
      </c>
      <c r="BL203" s="17" t="s">
        <v>135</v>
      </c>
      <c r="BM203" s="229" t="s">
        <v>261</v>
      </c>
    </row>
    <row r="204" s="13" customFormat="1">
      <c r="A204" s="13"/>
      <c r="B204" s="231"/>
      <c r="C204" s="232"/>
      <c r="D204" s="233" t="s">
        <v>137</v>
      </c>
      <c r="E204" s="234" t="s">
        <v>1</v>
      </c>
      <c r="F204" s="235" t="s">
        <v>262</v>
      </c>
      <c r="G204" s="232"/>
      <c r="H204" s="234" t="s">
        <v>1</v>
      </c>
      <c r="I204" s="236"/>
      <c r="J204" s="232"/>
      <c r="K204" s="232"/>
      <c r="L204" s="237"/>
      <c r="M204" s="238"/>
      <c r="N204" s="239"/>
      <c r="O204" s="239"/>
      <c r="P204" s="239"/>
      <c r="Q204" s="239"/>
      <c r="R204" s="239"/>
      <c r="S204" s="239"/>
      <c r="T204" s="240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41" t="s">
        <v>137</v>
      </c>
      <c r="AU204" s="241" t="s">
        <v>86</v>
      </c>
      <c r="AV204" s="13" t="s">
        <v>84</v>
      </c>
      <c r="AW204" s="13" t="s">
        <v>33</v>
      </c>
      <c r="AX204" s="13" t="s">
        <v>76</v>
      </c>
      <c r="AY204" s="241" t="s">
        <v>127</v>
      </c>
    </row>
    <row r="205" s="14" customFormat="1">
      <c r="A205" s="14"/>
      <c r="B205" s="242"/>
      <c r="C205" s="243"/>
      <c r="D205" s="233" t="s">
        <v>137</v>
      </c>
      <c r="E205" s="244" t="s">
        <v>1</v>
      </c>
      <c r="F205" s="245" t="s">
        <v>263</v>
      </c>
      <c r="G205" s="243"/>
      <c r="H205" s="246">
        <v>1</v>
      </c>
      <c r="I205" s="247"/>
      <c r="J205" s="243"/>
      <c r="K205" s="243"/>
      <c r="L205" s="248"/>
      <c r="M205" s="249"/>
      <c r="N205" s="250"/>
      <c r="O205" s="250"/>
      <c r="P205" s="250"/>
      <c r="Q205" s="250"/>
      <c r="R205" s="250"/>
      <c r="S205" s="250"/>
      <c r="T205" s="251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52" t="s">
        <v>137</v>
      </c>
      <c r="AU205" s="252" t="s">
        <v>86</v>
      </c>
      <c r="AV205" s="14" t="s">
        <v>86</v>
      </c>
      <c r="AW205" s="14" t="s">
        <v>33</v>
      </c>
      <c r="AX205" s="14" t="s">
        <v>84</v>
      </c>
      <c r="AY205" s="252" t="s">
        <v>127</v>
      </c>
    </row>
    <row r="206" s="2" customFormat="1" ht="37.8" customHeight="1">
      <c r="A206" s="38"/>
      <c r="B206" s="39"/>
      <c r="C206" s="218" t="s">
        <v>7</v>
      </c>
      <c r="D206" s="218" t="s">
        <v>130</v>
      </c>
      <c r="E206" s="219" t="s">
        <v>264</v>
      </c>
      <c r="F206" s="220" t="s">
        <v>265</v>
      </c>
      <c r="G206" s="221" t="s">
        <v>233</v>
      </c>
      <c r="H206" s="222">
        <v>10.35</v>
      </c>
      <c r="I206" s="223"/>
      <c r="J206" s="224">
        <f>ROUND(I206*H206,2)</f>
        <v>0</v>
      </c>
      <c r="K206" s="220" t="s">
        <v>134</v>
      </c>
      <c r="L206" s="44"/>
      <c r="M206" s="225" t="s">
        <v>1</v>
      </c>
      <c r="N206" s="226" t="s">
        <v>41</v>
      </c>
      <c r="O206" s="91"/>
      <c r="P206" s="227">
        <f>O206*H206</f>
        <v>0</v>
      </c>
      <c r="Q206" s="227">
        <v>0</v>
      </c>
      <c r="R206" s="227">
        <f>Q206*H206</f>
        <v>0</v>
      </c>
      <c r="S206" s="227">
        <v>0</v>
      </c>
      <c r="T206" s="228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229" t="s">
        <v>135</v>
      </c>
      <c r="AT206" s="229" t="s">
        <v>130</v>
      </c>
      <c r="AU206" s="229" t="s">
        <v>86</v>
      </c>
      <c r="AY206" s="17" t="s">
        <v>127</v>
      </c>
      <c r="BE206" s="230">
        <f>IF(N206="základní",J206,0)</f>
        <v>0</v>
      </c>
      <c r="BF206" s="230">
        <f>IF(N206="snížená",J206,0)</f>
        <v>0</v>
      </c>
      <c r="BG206" s="230">
        <f>IF(N206="zákl. přenesená",J206,0)</f>
        <v>0</v>
      </c>
      <c r="BH206" s="230">
        <f>IF(N206="sníž. přenesená",J206,0)</f>
        <v>0</v>
      </c>
      <c r="BI206" s="230">
        <f>IF(N206="nulová",J206,0)</f>
        <v>0</v>
      </c>
      <c r="BJ206" s="17" t="s">
        <v>84</v>
      </c>
      <c r="BK206" s="230">
        <f>ROUND(I206*H206,2)</f>
        <v>0</v>
      </c>
      <c r="BL206" s="17" t="s">
        <v>135</v>
      </c>
      <c r="BM206" s="229" t="s">
        <v>266</v>
      </c>
    </row>
    <row r="207" s="14" customFormat="1">
      <c r="A207" s="14"/>
      <c r="B207" s="242"/>
      <c r="C207" s="243"/>
      <c r="D207" s="233" t="s">
        <v>137</v>
      </c>
      <c r="E207" s="244" t="s">
        <v>1</v>
      </c>
      <c r="F207" s="245" t="s">
        <v>267</v>
      </c>
      <c r="G207" s="243"/>
      <c r="H207" s="246">
        <v>10.35</v>
      </c>
      <c r="I207" s="247"/>
      <c r="J207" s="243"/>
      <c r="K207" s="243"/>
      <c r="L207" s="248"/>
      <c r="M207" s="249"/>
      <c r="N207" s="250"/>
      <c r="O207" s="250"/>
      <c r="P207" s="250"/>
      <c r="Q207" s="250"/>
      <c r="R207" s="250"/>
      <c r="S207" s="250"/>
      <c r="T207" s="251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52" t="s">
        <v>137</v>
      </c>
      <c r="AU207" s="252" t="s">
        <v>86</v>
      </c>
      <c r="AV207" s="14" t="s">
        <v>86</v>
      </c>
      <c r="AW207" s="14" t="s">
        <v>33</v>
      </c>
      <c r="AX207" s="14" t="s">
        <v>84</v>
      </c>
      <c r="AY207" s="252" t="s">
        <v>127</v>
      </c>
    </row>
    <row r="208" s="12" customFormat="1" ht="22.8" customHeight="1">
      <c r="A208" s="12"/>
      <c r="B208" s="202"/>
      <c r="C208" s="203"/>
      <c r="D208" s="204" t="s">
        <v>75</v>
      </c>
      <c r="E208" s="216" t="s">
        <v>268</v>
      </c>
      <c r="F208" s="216" t="s">
        <v>269</v>
      </c>
      <c r="G208" s="203"/>
      <c r="H208" s="203"/>
      <c r="I208" s="206"/>
      <c r="J208" s="217">
        <f>BK208</f>
        <v>0</v>
      </c>
      <c r="K208" s="203"/>
      <c r="L208" s="208"/>
      <c r="M208" s="209"/>
      <c r="N208" s="210"/>
      <c r="O208" s="210"/>
      <c r="P208" s="211">
        <f>SUM(P209:P211)</f>
        <v>0</v>
      </c>
      <c r="Q208" s="210"/>
      <c r="R208" s="211">
        <f>SUM(R209:R211)</f>
        <v>0</v>
      </c>
      <c r="S208" s="210"/>
      <c r="T208" s="212">
        <f>SUM(T209:T211)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213" t="s">
        <v>84</v>
      </c>
      <c r="AT208" s="214" t="s">
        <v>75</v>
      </c>
      <c r="AU208" s="214" t="s">
        <v>84</v>
      </c>
      <c r="AY208" s="213" t="s">
        <v>127</v>
      </c>
      <c r="BK208" s="215">
        <f>SUM(BK209:BK211)</f>
        <v>0</v>
      </c>
    </row>
    <row r="209" s="2" customFormat="1" ht="55.5" customHeight="1">
      <c r="A209" s="38"/>
      <c r="B209" s="39"/>
      <c r="C209" s="218" t="s">
        <v>270</v>
      </c>
      <c r="D209" s="218" t="s">
        <v>130</v>
      </c>
      <c r="E209" s="219" t="s">
        <v>271</v>
      </c>
      <c r="F209" s="220" t="s">
        <v>272</v>
      </c>
      <c r="G209" s="221" t="s">
        <v>233</v>
      </c>
      <c r="H209" s="222">
        <v>2.1280000000000001</v>
      </c>
      <c r="I209" s="223"/>
      <c r="J209" s="224">
        <f>ROUND(I209*H209,2)</f>
        <v>0</v>
      </c>
      <c r="K209" s="220" t="s">
        <v>134</v>
      </c>
      <c r="L209" s="44"/>
      <c r="M209" s="225" t="s">
        <v>1</v>
      </c>
      <c r="N209" s="226" t="s">
        <v>41</v>
      </c>
      <c r="O209" s="91"/>
      <c r="P209" s="227">
        <f>O209*H209</f>
        <v>0</v>
      </c>
      <c r="Q209" s="227">
        <v>0</v>
      </c>
      <c r="R209" s="227">
        <f>Q209*H209</f>
        <v>0</v>
      </c>
      <c r="S209" s="227">
        <v>0</v>
      </c>
      <c r="T209" s="228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229" t="s">
        <v>135</v>
      </c>
      <c r="AT209" s="229" t="s">
        <v>130</v>
      </c>
      <c r="AU209" s="229" t="s">
        <v>86</v>
      </c>
      <c r="AY209" s="17" t="s">
        <v>127</v>
      </c>
      <c r="BE209" s="230">
        <f>IF(N209="základní",J209,0)</f>
        <v>0</v>
      </c>
      <c r="BF209" s="230">
        <f>IF(N209="snížená",J209,0)</f>
        <v>0</v>
      </c>
      <c r="BG209" s="230">
        <f>IF(N209="zákl. přenesená",J209,0)</f>
        <v>0</v>
      </c>
      <c r="BH209" s="230">
        <f>IF(N209="sníž. přenesená",J209,0)</f>
        <v>0</v>
      </c>
      <c r="BI209" s="230">
        <f>IF(N209="nulová",J209,0)</f>
        <v>0</v>
      </c>
      <c r="BJ209" s="17" t="s">
        <v>84</v>
      </c>
      <c r="BK209" s="230">
        <f>ROUND(I209*H209,2)</f>
        <v>0</v>
      </c>
      <c r="BL209" s="17" t="s">
        <v>135</v>
      </c>
      <c r="BM209" s="229" t="s">
        <v>273</v>
      </c>
    </row>
    <row r="210" s="2" customFormat="1" ht="66.75" customHeight="1">
      <c r="A210" s="38"/>
      <c r="B210" s="39"/>
      <c r="C210" s="218" t="s">
        <v>274</v>
      </c>
      <c r="D210" s="218" t="s">
        <v>130</v>
      </c>
      <c r="E210" s="219" t="s">
        <v>275</v>
      </c>
      <c r="F210" s="220" t="s">
        <v>276</v>
      </c>
      <c r="G210" s="221" t="s">
        <v>233</v>
      </c>
      <c r="H210" s="222">
        <v>4.2560000000000002</v>
      </c>
      <c r="I210" s="223"/>
      <c r="J210" s="224">
        <f>ROUND(I210*H210,2)</f>
        <v>0</v>
      </c>
      <c r="K210" s="220" t="s">
        <v>134</v>
      </c>
      <c r="L210" s="44"/>
      <c r="M210" s="225" t="s">
        <v>1</v>
      </c>
      <c r="N210" s="226" t="s">
        <v>41</v>
      </c>
      <c r="O210" s="91"/>
      <c r="P210" s="227">
        <f>O210*H210</f>
        <v>0</v>
      </c>
      <c r="Q210" s="227">
        <v>0</v>
      </c>
      <c r="R210" s="227">
        <f>Q210*H210</f>
        <v>0</v>
      </c>
      <c r="S210" s="227">
        <v>0</v>
      </c>
      <c r="T210" s="228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29" t="s">
        <v>135</v>
      </c>
      <c r="AT210" s="229" t="s">
        <v>130</v>
      </c>
      <c r="AU210" s="229" t="s">
        <v>86</v>
      </c>
      <c r="AY210" s="17" t="s">
        <v>127</v>
      </c>
      <c r="BE210" s="230">
        <f>IF(N210="základní",J210,0)</f>
        <v>0</v>
      </c>
      <c r="BF210" s="230">
        <f>IF(N210="snížená",J210,0)</f>
        <v>0</v>
      </c>
      <c r="BG210" s="230">
        <f>IF(N210="zákl. přenesená",J210,0)</f>
        <v>0</v>
      </c>
      <c r="BH210" s="230">
        <f>IF(N210="sníž. přenesená",J210,0)</f>
        <v>0</v>
      </c>
      <c r="BI210" s="230">
        <f>IF(N210="nulová",J210,0)</f>
        <v>0</v>
      </c>
      <c r="BJ210" s="17" t="s">
        <v>84</v>
      </c>
      <c r="BK210" s="230">
        <f>ROUND(I210*H210,2)</f>
        <v>0</v>
      </c>
      <c r="BL210" s="17" t="s">
        <v>135</v>
      </c>
      <c r="BM210" s="229" t="s">
        <v>277</v>
      </c>
    </row>
    <row r="211" s="14" customFormat="1">
      <c r="A211" s="14"/>
      <c r="B211" s="242"/>
      <c r="C211" s="243"/>
      <c r="D211" s="233" t="s">
        <v>137</v>
      </c>
      <c r="E211" s="244" t="s">
        <v>1</v>
      </c>
      <c r="F211" s="245" t="s">
        <v>278</v>
      </c>
      <c r="G211" s="243"/>
      <c r="H211" s="246">
        <v>4.2560000000000002</v>
      </c>
      <c r="I211" s="247"/>
      <c r="J211" s="243"/>
      <c r="K211" s="243"/>
      <c r="L211" s="248"/>
      <c r="M211" s="249"/>
      <c r="N211" s="250"/>
      <c r="O211" s="250"/>
      <c r="P211" s="250"/>
      <c r="Q211" s="250"/>
      <c r="R211" s="250"/>
      <c r="S211" s="250"/>
      <c r="T211" s="251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52" t="s">
        <v>137</v>
      </c>
      <c r="AU211" s="252" t="s">
        <v>86</v>
      </c>
      <c r="AV211" s="14" t="s">
        <v>86</v>
      </c>
      <c r="AW211" s="14" t="s">
        <v>33</v>
      </c>
      <c r="AX211" s="14" t="s">
        <v>84</v>
      </c>
      <c r="AY211" s="252" t="s">
        <v>127</v>
      </c>
    </row>
    <row r="212" s="12" customFormat="1" ht="25.92" customHeight="1">
      <c r="A212" s="12"/>
      <c r="B212" s="202"/>
      <c r="C212" s="203"/>
      <c r="D212" s="204" t="s">
        <v>75</v>
      </c>
      <c r="E212" s="205" t="s">
        <v>279</v>
      </c>
      <c r="F212" s="205" t="s">
        <v>280</v>
      </c>
      <c r="G212" s="203"/>
      <c r="H212" s="203"/>
      <c r="I212" s="206"/>
      <c r="J212" s="207">
        <f>BK212</f>
        <v>0</v>
      </c>
      <c r="K212" s="203"/>
      <c r="L212" s="208"/>
      <c r="M212" s="209"/>
      <c r="N212" s="210"/>
      <c r="O212" s="210"/>
      <c r="P212" s="211">
        <f>P213+P219+P227+P258+P271</f>
        <v>0</v>
      </c>
      <c r="Q212" s="210"/>
      <c r="R212" s="211">
        <f>R213+R219+R227+R258+R271</f>
        <v>4.4973376000000007</v>
      </c>
      <c r="S212" s="210"/>
      <c r="T212" s="212">
        <f>T213+T219+T227+T258+T271</f>
        <v>12.118230000000001</v>
      </c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R212" s="213" t="s">
        <v>86</v>
      </c>
      <c r="AT212" s="214" t="s">
        <v>75</v>
      </c>
      <c r="AU212" s="214" t="s">
        <v>76</v>
      </c>
      <c r="AY212" s="213" t="s">
        <v>127</v>
      </c>
      <c r="BK212" s="215">
        <f>BK213+BK219+BK227+BK258+BK271</f>
        <v>0</v>
      </c>
    </row>
    <row r="213" s="12" customFormat="1" ht="22.8" customHeight="1">
      <c r="A213" s="12"/>
      <c r="B213" s="202"/>
      <c r="C213" s="203"/>
      <c r="D213" s="204" t="s">
        <v>75</v>
      </c>
      <c r="E213" s="216" t="s">
        <v>281</v>
      </c>
      <c r="F213" s="216" t="s">
        <v>282</v>
      </c>
      <c r="G213" s="203"/>
      <c r="H213" s="203"/>
      <c r="I213" s="206"/>
      <c r="J213" s="217">
        <f>BK213</f>
        <v>0</v>
      </c>
      <c r="K213" s="203"/>
      <c r="L213" s="208"/>
      <c r="M213" s="209"/>
      <c r="N213" s="210"/>
      <c r="O213" s="210"/>
      <c r="P213" s="211">
        <f>SUM(P214:P218)</f>
        <v>0</v>
      </c>
      <c r="Q213" s="210"/>
      <c r="R213" s="211">
        <f>SUM(R214:R218)</f>
        <v>0.00064000000000000005</v>
      </c>
      <c r="S213" s="210"/>
      <c r="T213" s="212">
        <f>SUM(T214:T218)</f>
        <v>0</v>
      </c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R213" s="213" t="s">
        <v>86</v>
      </c>
      <c r="AT213" s="214" t="s">
        <v>75</v>
      </c>
      <c r="AU213" s="214" t="s">
        <v>84</v>
      </c>
      <c r="AY213" s="213" t="s">
        <v>127</v>
      </c>
      <c r="BK213" s="215">
        <f>SUM(BK214:BK218)</f>
        <v>0</v>
      </c>
    </row>
    <row r="214" s="2" customFormat="1" ht="24.15" customHeight="1">
      <c r="A214" s="38"/>
      <c r="B214" s="39"/>
      <c r="C214" s="218" t="s">
        <v>283</v>
      </c>
      <c r="D214" s="218" t="s">
        <v>130</v>
      </c>
      <c r="E214" s="219" t="s">
        <v>284</v>
      </c>
      <c r="F214" s="220" t="s">
        <v>285</v>
      </c>
      <c r="G214" s="221" t="s">
        <v>133</v>
      </c>
      <c r="H214" s="222">
        <v>4</v>
      </c>
      <c r="I214" s="223"/>
      <c r="J214" s="224">
        <f>ROUND(I214*H214,2)</f>
        <v>0</v>
      </c>
      <c r="K214" s="220" t="s">
        <v>134</v>
      </c>
      <c r="L214" s="44"/>
      <c r="M214" s="225" t="s">
        <v>1</v>
      </c>
      <c r="N214" s="226" t="s">
        <v>41</v>
      </c>
      <c r="O214" s="91"/>
      <c r="P214" s="227">
        <f>O214*H214</f>
        <v>0</v>
      </c>
      <c r="Q214" s="227">
        <v>0</v>
      </c>
      <c r="R214" s="227">
        <f>Q214*H214</f>
        <v>0</v>
      </c>
      <c r="S214" s="227">
        <v>0</v>
      </c>
      <c r="T214" s="228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229" t="s">
        <v>238</v>
      </c>
      <c r="AT214" s="229" t="s">
        <v>130</v>
      </c>
      <c r="AU214" s="229" t="s">
        <v>86</v>
      </c>
      <c r="AY214" s="17" t="s">
        <v>127</v>
      </c>
      <c r="BE214" s="230">
        <f>IF(N214="základní",J214,0)</f>
        <v>0</v>
      </c>
      <c r="BF214" s="230">
        <f>IF(N214="snížená",J214,0)</f>
        <v>0</v>
      </c>
      <c r="BG214" s="230">
        <f>IF(N214="zákl. přenesená",J214,0)</f>
        <v>0</v>
      </c>
      <c r="BH214" s="230">
        <f>IF(N214="sníž. přenesená",J214,0)</f>
        <v>0</v>
      </c>
      <c r="BI214" s="230">
        <f>IF(N214="nulová",J214,0)</f>
        <v>0</v>
      </c>
      <c r="BJ214" s="17" t="s">
        <v>84</v>
      </c>
      <c r="BK214" s="230">
        <f>ROUND(I214*H214,2)</f>
        <v>0</v>
      </c>
      <c r="BL214" s="17" t="s">
        <v>238</v>
      </c>
      <c r="BM214" s="229" t="s">
        <v>286</v>
      </c>
    </row>
    <row r="215" s="13" customFormat="1">
      <c r="A215" s="13"/>
      <c r="B215" s="231"/>
      <c r="C215" s="232"/>
      <c r="D215" s="233" t="s">
        <v>137</v>
      </c>
      <c r="E215" s="234" t="s">
        <v>1</v>
      </c>
      <c r="F215" s="235" t="s">
        <v>287</v>
      </c>
      <c r="G215" s="232"/>
      <c r="H215" s="234" t="s">
        <v>1</v>
      </c>
      <c r="I215" s="236"/>
      <c r="J215" s="232"/>
      <c r="K215" s="232"/>
      <c r="L215" s="237"/>
      <c r="M215" s="238"/>
      <c r="N215" s="239"/>
      <c r="O215" s="239"/>
      <c r="P215" s="239"/>
      <c r="Q215" s="239"/>
      <c r="R215" s="239"/>
      <c r="S215" s="239"/>
      <c r="T215" s="240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41" t="s">
        <v>137</v>
      </c>
      <c r="AU215" s="241" t="s">
        <v>86</v>
      </c>
      <c r="AV215" s="13" t="s">
        <v>84</v>
      </c>
      <c r="AW215" s="13" t="s">
        <v>33</v>
      </c>
      <c r="AX215" s="13" t="s">
        <v>76</v>
      </c>
      <c r="AY215" s="241" t="s">
        <v>127</v>
      </c>
    </row>
    <row r="216" s="13" customFormat="1">
      <c r="A216" s="13"/>
      <c r="B216" s="231"/>
      <c r="C216" s="232"/>
      <c r="D216" s="233" t="s">
        <v>137</v>
      </c>
      <c r="E216" s="234" t="s">
        <v>1</v>
      </c>
      <c r="F216" s="235" t="s">
        <v>288</v>
      </c>
      <c r="G216" s="232"/>
      <c r="H216" s="234" t="s">
        <v>1</v>
      </c>
      <c r="I216" s="236"/>
      <c r="J216" s="232"/>
      <c r="K216" s="232"/>
      <c r="L216" s="237"/>
      <c r="M216" s="238"/>
      <c r="N216" s="239"/>
      <c r="O216" s="239"/>
      <c r="P216" s="239"/>
      <c r="Q216" s="239"/>
      <c r="R216" s="239"/>
      <c r="S216" s="239"/>
      <c r="T216" s="240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1" t="s">
        <v>137</v>
      </c>
      <c r="AU216" s="241" t="s">
        <v>86</v>
      </c>
      <c r="AV216" s="13" t="s">
        <v>84</v>
      </c>
      <c r="AW216" s="13" t="s">
        <v>33</v>
      </c>
      <c r="AX216" s="13" t="s">
        <v>76</v>
      </c>
      <c r="AY216" s="241" t="s">
        <v>127</v>
      </c>
    </row>
    <row r="217" s="14" customFormat="1">
      <c r="A217" s="14"/>
      <c r="B217" s="242"/>
      <c r="C217" s="243"/>
      <c r="D217" s="233" t="s">
        <v>137</v>
      </c>
      <c r="E217" s="244" t="s">
        <v>1</v>
      </c>
      <c r="F217" s="245" t="s">
        <v>135</v>
      </c>
      <c r="G217" s="243"/>
      <c r="H217" s="246">
        <v>4</v>
      </c>
      <c r="I217" s="247"/>
      <c r="J217" s="243"/>
      <c r="K217" s="243"/>
      <c r="L217" s="248"/>
      <c r="M217" s="249"/>
      <c r="N217" s="250"/>
      <c r="O217" s="250"/>
      <c r="P217" s="250"/>
      <c r="Q217" s="250"/>
      <c r="R217" s="250"/>
      <c r="S217" s="250"/>
      <c r="T217" s="251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T217" s="252" t="s">
        <v>137</v>
      </c>
      <c r="AU217" s="252" t="s">
        <v>86</v>
      </c>
      <c r="AV217" s="14" t="s">
        <v>86</v>
      </c>
      <c r="AW217" s="14" t="s">
        <v>33</v>
      </c>
      <c r="AX217" s="14" t="s">
        <v>84</v>
      </c>
      <c r="AY217" s="252" t="s">
        <v>127</v>
      </c>
    </row>
    <row r="218" s="2" customFormat="1" ht="21.75" customHeight="1">
      <c r="A218" s="38"/>
      <c r="B218" s="39"/>
      <c r="C218" s="253" t="s">
        <v>289</v>
      </c>
      <c r="D218" s="253" t="s">
        <v>139</v>
      </c>
      <c r="E218" s="254" t="s">
        <v>290</v>
      </c>
      <c r="F218" s="255" t="s">
        <v>291</v>
      </c>
      <c r="G218" s="256" t="s">
        <v>133</v>
      </c>
      <c r="H218" s="257">
        <v>4</v>
      </c>
      <c r="I218" s="258"/>
      <c r="J218" s="259">
        <f>ROUND(I218*H218,2)</f>
        <v>0</v>
      </c>
      <c r="K218" s="255" t="s">
        <v>134</v>
      </c>
      <c r="L218" s="260"/>
      <c r="M218" s="261" t="s">
        <v>1</v>
      </c>
      <c r="N218" s="262" t="s">
        <v>41</v>
      </c>
      <c r="O218" s="91"/>
      <c r="P218" s="227">
        <f>O218*H218</f>
        <v>0</v>
      </c>
      <c r="Q218" s="227">
        <v>0.00016000000000000001</v>
      </c>
      <c r="R218" s="227">
        <f>Q218*H218</f>
        <v>0.00064000000000000005</v>
      </c>
      <c r="S218" s="227">
        <v>0</v>
      </c>
      <c r="T218" s="228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229" t="s">
        <v>292</v>
      </c>
      <c r="AT218" s="229" t="s">
        <v>139</v>
      </c>
      <c r="AU218" s="229" t="s">
        <v>86</v>
      </c>
      <c r="AY218" s="17" t="s">
        <v>127</v>
      </c>
      <c r="BE218" s="230">
        <f>IF(N218="základní",J218,0)</f>
        <v>0</v>
      </c>
      <c r="BF218" s="230">
        <f>IF(N218="snížená",J218,0)</f>
        <v>0</v>
      </c>
      <c r="BG218" s="230">
        <f>IF(N218="zákl. přenesená",J218,0)</f>
        <v>0</v>
      </c>
      <c r="BH218" s="230">
        <f>IF(N218="sníž. přenesená",J218,0)</f>
        <v>0</v>
      </c>
      <c r="BI218" s="230">
        <f>IF(N218="nulová",J218,0)</f>
        <v>0</v>
      </c>
      <c r="BJ218" s="17" t="s">
        <v>84</v>
      </c>
      <c r="BK218" s="230">
        <f>ROUND(I218*H218,2)</f>
        <v>0</v>
      </c>
      <c r="BL218" s="17" t="s">
        <v>238</v>
      </c>
      <c r="BM218" s="229" t="s">
        <v>293</v>
      </c>
    </row>
    <row r="219" s="12" customFormat="1" ht="22.8" customHeight="1">
      <c r="A219" s="12"/>
      <c r="B219" s="202"/>
      <c r="C219" s="203"/>
      <c r="D219" s="204" t="s">
        <v>75</v>
      </c>
      <c r="E219" s="216" t="s">
        <v>294</v>
      </c>
      <c r="F219" s="216" t="s">
        <v>295</v>
      </c>
      <c r="G219" s="203"/>
      <c r="H219" s="203"/>
      <c r="I219" s="206"/>
      <c r="J219" s="217">
        <f>BK219</f>
        <v>0</v>
      </c>
      <c r="K219" s="203"/>
      <c r="L219" s="208"/>
      <c r="M219" s="209"/>
      <c r="N219" s="210"/>
      <c r="O219" s="210"/>
      <c r="P219" s="211">
        <f>SUM(P220:P226)</f>
        <v>0</v>
      </c>
      <c r="Q219" s="210"/>
      <c r="R219" s="211">
        <f>SUM(R220:R226)</f>
        <v>0.021599999999999998</v>
      </c>
      <c r="S219" s="210"/>
      <c r="T219" s="212">
        <f>SUM(T220:T226)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213" t="s">
        <v>86</v>
      </c>
      <c r="AT219" s="214" t="s">
        <v>75</v>
      </c>
      <c r="AU219" s="214" t="s">
        <v>84</v>
      </c>
      <c r="AY219" s="213" t="s">
        <v>127</v>
      </c>
      <c r="BK219" s="215">
        <f>SUM(BK220:BK226)</f>
        <v>0</v>
      </c>
    </row>
    <row r="220" s="2" customFormat="1" ht="33" customHeight="1">
      <c r="A220" s="38"/>
      <c r="B220" s="39"/>
      <c r="C220" s="218" t="s">
        <v>296</v>
      </c>
      <c r="D220" s="218" t="s">
        <v>130</v>
      </c>
      <c r="E220" s="219" t="s">
        <v>297</v>
      </c>
      <c r="F220" s="220" t="s">
        <v>298</v>
      </c>
      <c r="G220" s="221" t="s">
        <v>142</v>
      </c>
      <c r="H220" s="222">
        <v>36</v>
      </c>
      <c r="I220" s="223"/>
      <c r="J220" s="224">
        <f>ROUND(I220*H220,2)</f>
        <v>0</v>
      </c>
      <c r="K220" s="220" t="s">
        <v>134</v>
      </c>
      <c r="L220" s="44"/>
      <c r="M220" s="225" t="s">
        <v>1</v>
      </c>
      <c r="N220" s="226" t="s">
        <v>41</v>
      </c>
      <c r="O220" s="91"/>
      <c r="P220" s="227">
        <f>O220*H220</f>
        <v>0</v>
      </c>
      <c r="Q220" s="227">
        <v>0.00059999999999999995</v>
      </c>
      <c r="R220" s="227">
        <f>Q220*H220</f>
        <v>0.021599999999999998</v>
      </c>
      <c r="S220" s="227">
        <v>0</v>
      </c>
      <c r="T220" s="228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229" t="s">
        <v>238</v>
      </c>
      <c r="AT220" s="229" t="s">
        <v>130</v>
      </c>
      <c r="AU220" s="229" t="s">
        <v>86</v>
      </c>
      <c r="AY220" s="17" t="s">
        <v>127</v>
      </c>
      <c r="BE220" s="230">
        <f>IF(N220="základní",J220,0)</f>
        <v>0</v>
      </c>
      <c r="BF220" s="230">
        <f>IF(N220="snížená",J220,0)</f>
        <v>0</v>
      </c>
      <c r="BG220" s="230">
        <f>IF(N220="zákl. přenesená",J220,0)</f>
        <v>0</v>
      </c>
      <c r="BH220" s="230">
        <f>IF(N220="sníž. přenesená",J220,0)</f>
        <v>0</v>
      </c>
      <c r="BI220" s="230">
        <f>IF(N220="nulová",J220,0)</f>
        <v>0</v>
      </c>
      <c r="BJ220" s="17" t="s">
        <v>84</v>
      </c>
      <c r="BK220" s="230">
        <f>ROUND(I220*H220,2)</f>
        <v>0</v>
      </c>
      <c r="BL220" s="17" t="s">
        <v>238</v>
      </c>
      <c r="BM220" s="229" t="s">
        <v>299</v>
      </c>
    </row>
    <row r="221" s="2" customFormat="1">
      <c r="A221" s="38"/>
      <c r="B221" s="39"/>
      <c r="C221" s="40"/>
      <c r="D221" s="233" t="s">
        <v>223</v>
      </c>
      <c r="E221" s="40"/>
      <c r="F221" s="274" t="s">
        <v>300</v>
      </c>
      <c r="G221" s="40"/>
      <c r="H221" s="40"/>
      <c r="I221" s="275"/>
      <c r="J221" s="40"/>
      <c r="K221" s="40"/>
      <c r="L221" s="44"/>
      <c r="M221" s="276"/>
      <c r="N221" s="277"/>
      <c r="O221" s="91"/>
      <c r="P221" s="91"/>
      <c r="Q221" s="91"/>
      <c r="R221" s="91"/>
      <c r="S221" s="91"/>
      <c r="T221" s="92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7" t="s">
        <v>223</v>
      </c>
      <c r="AU221" s="17" t="s">
        <v>86</v>
      </c>
    </row>
    <row r="222" s="13" customFormat="1">
      <c r="A222" s="13"/>
      <c r="B222" s="231"/>
      <c r="C222" s="232"/>
      <c r="D222" s="233" t="s">
        <v>137</v>
      </c>
      <c r="E222" s="234" t="s">
        <v>1</v>
      </c>
      <c r="F222" s="235" t="s">
        <v>301</v>
      </c>
      <c r="G222" s="232"/>
      <c r="H222" s="234" t="s">
        <v>1</v>
      </c>
      <c r="I222" s="236"/>
      <c r="J222" s="232"/>
      <c r="K222" s="232"/>
      <c r="L222" s="237"/>
      <c r="M222" s="238"/>
      <c r="N222" s="239"/>
      <c r="O222" s="239"/>
      <c r="P222" s="239"/>
      <c r="Q222" s="239"/>
      <c r="R222" s="239"/>
      <c r="S222" s="239"/>
      <c r="T222" s="240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1" t="s">
        <v>137</v>
      </c>
      <c r="AU222" s="241" t="s">
        <v>86</v>
      </c>
      <c r="AV222" s="13" t="s">
        <v>84</v>
      </c>
      <c r="AW222" s="13" t="s">
        <v>33</v>
      </c>
      <c r="AX222" s="13" t="s">
        <v>76</v>
      </c>
      <c r="AY222" s="241" t="s">
        <v>127</v>
      </c>
    </row>
    <row r="223" s="14" customFormat="1">
      <c r="A223" s="14"/>
      <c r="B223" s="242"/>
      <c r="C223" s="243"/>
      <c r="D223" s="233" t="s">
        <v>137</v>
      </c>
      <c r="E223" s="244" t="s">
        <v>1</v>
      </c>
      <c r="F223" s="245" t="s">
        <v>302</v>
      </c>
      <c r="G223" s="243"/>
      <c r="H223" s="246">
        <v>36</v>
      </c>
      <c r="I223" s="247"/>
      <c r="J223" s="243"/>
      <c r="K223" s="243"/>
      <c r="L223" s="248"/>
      <c r="M223" s="249"/>
      <c r="N223" s="250"/>
      <c r="O223" s="250"/>
      <c r="P223" s="250"/>
      <c r="Q223" s="250"/>
      <c r="R223" s="250"/>
      <c r="S223" s="250"/>
      <c r="T223" s="251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52" t="s">
        <v>137</v>
      </c>
      <c r="AU223" s="252" t="s">
        <v>86</v>
      </c>
      <c r="AV223" s="14" t="s">
        <v>86</v>
      </c>
      <c r="AW223" s="14" t="s">
        <v>33</v>
      </c>
      <c r="AX223" s="14" t="s">
        <v>84</v>
      </c>
      <c r="AY223" s="252" t="s">
        <v>127</v>
      </c>
    </row>
    <row r="224" s="2" customFormat="1" ht="55.5" customHeight="1">
      <c r="A224" s="38"/>
      <c r="B224" s="39"/>
      <c r="C224" s="218" t="s">
        <v>303</v>
      </c>
      <c r="D224" s="218" t="s">
        <v>130</v>
      </c>
      <c r="E224" s="219" t="s">
        <v>304</v>
      </c>
      <c r="F224" s="220" t="s">
        <v>305</v>
      </c>
      <c r="G224" s="221" t="s">
        <v>233</v>
      </c>
      <c r="H224" s="222">
        <v>0.021999999999999999</v>
      </c>
      <c r="I224" s="223"/>
      <c r="J224" s="224">
        <f>ROUND(I224*H224,2)</f>
        <v>0</v>
      </c>
      <c r="K224" s="220" t="s">
        <v>134</v>
      </c>
      <c r="L224" s="44"/>
      <c r="M224" s="225" t="s">
        <v>1</v>
      </c>
      <c r="N224" s="226" t="s">
        <v>41</v>
      </c>
      <c r="O224" s="91"/>
      <c r="P224" s="227">
        <f>O224*H224</f>
        <v>0</v>
      </c>
      <c r="Q224" s="227">
        <v>0</v>
      </c>
      <c r="R224" s="227">
        <f>Q224*H224</f>
        <v>0</v>
      </c>
      <c r="S224" s="227">
        <v>0</v>
      </c>
      <c r="T224" s="228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229" t="s">
        <v>238</v>
      </c>
      <c r="AT224" s="229" t="s">
        <v>130</v>
      </c>
      <c r="AU224" s="229" t="s">
        <v>86</v>
      </c>
      <c r="AY224" s="17" t="s">
        <v>127</v>
      </c>
      <c r="BE224" s="230">
        <f>IF(N224="základní",J224,0)</f>
        <v>0</v>
      </c>
      <c r="BF224" s="230">
        <f>IF(N224="snížená",J224,0)</f>
        <v>0</v>
      </c>
      <c r="BG224" s="230">
        <f>IF(N224="zákl. přenesená",J224,0)</f>
        <v>0</v>
      </c>
      <c r="BH224" s="230">
        <f>IF(N224="sníž. přenesená",J224,0)</f>
        <v>0</v>
      </c>
      <c r="BI224" s="230">
        <f>IF(N224="nulová",J224,0)</f>
        <v>0</v>
      </c>
      <c r="BJ224" s="17" t="s">
        <v>84</v>
      </c>
      <c r="BK224" s="230">
        <f>ROUND(I224*H224,2)</f>
        <v>0</v>
      </c>
      <c r="BL224" s="17" t="s">
        <v>238</v>
      </c>
      <c r="BM224" s="229" t="s">
        <v>306</v>
      </c>
    </row>
    <row r="225" s="2" customFormat="1" ht="76.35" customHeight="1">
      <c r="A225" s="38"/>
      <c r="B225" s="39"/>
      <c r="C225" s="218" t="s">
        <v>307</v>
      </c>
      <c r="D225" s="218" t="s">
        <v>130</v>
      </c>
      <c r="E225" s="219" t="s">
        <v>308</v>
      </c>
      <c r="F225" s="220" t="s">
        <v>309</v>
      </c>
      <c r="G225" s="221" t="s">
        <v>233</v>
      </c>
      <c r="H225" s="222">
        <v>0.043999999999999997</v>
      </c>
      <c r="I225" s="223"/>
      <c r="J225" s="224">
        <f>ROUND(I225*H225,2)</f>
        <v>0</v>
      </c>
      <c r="K225" s="220" t="s">
        <v>134</v>
      </c>
      <c r="L225" s="44"/>
      <c r="M225" s="225" t="s">
        <v>1</v>
      </c>
      <c r="N225" s="226" t="s">
        <v>41</v>
      </c>
      <c r="O225" s="91"/>
      <c r="P225" s="227">
        <f>O225*H225</f>
        <v>0</v>
      </c>
      <c r="Q225" s="227">
        <v>0</v>
      </c>
      <c r="R225" s="227">
        <f>Q225*H225</f>
        <v>0</v>
      </c>
      <c r="S225" s="227">
        <v>0</v>
      </c>
      <c r="T225" s="228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29" t="s">
        <v>238</v>
      </c>
      <c r="AT225" s="229" t="s">
        <v>130</v>
      </c>
      <c r="AU225" s="229" t="s">
        <v>86</v>
      </c>
      <c r="AY225" s="17" t="s">
        <v>127</v>
      </c>
      <c r="BE225" s="230">
        <f>IF(N225="základní",J225,0)</f>
        <v>0</v>
      </c>
      <c r="BF225" s="230">
        <f>IF(N225="snížená",J225,0)</f>
        <v>0</v>
      </c>
      <c r="BG225" s="230">
        <f>IF(N225="zákl. přenesená",J225,0)</f>
        <v>0</v>
      </c>
      <c r="BH225" s="230">
        <f>IF(N225="sníž. přenesená",J225,0)</f>
        <v>0</v>
      </c>
      <c r="BI225" s="230">
        <f>IF(N225="nulová",J225,0)</f>
        <v>0</v>
      </c>
      <c r="BJ225" s="17" t="s">
        <v>84</v>
      </c>
      <c r="BK225" s="230">
        <f>ROUND(I225*H225,2)</f>
        <v>0</v>
      </c>
      <c r="BL225" s="17" t="s">
        <v>238</v>
      </c>
      <c r="BM225" s="229" t="s">
        <v>310</v>
      </c>
    </row>
    <row r="226" s="14" customFormat="1">
      <c r="A226" s="14"/>
      <c r="B226" s="242"/>
      <c r="C226" s="243"/>
      <c r="D226" s="233" t="s">
        <v>137</v>
      </c>
      <c r="E226" s="244" t="s">
        <v>1</v>
      </c>
      <c r="F226" s="245" t="s">
        <v>311</v>
      </c>
      <c r="G226" s="243"/>
      <c r="H226" s="246">
        <v>0.043999999999999997</v>
      </c>
      <c r="I226" s="247"/>
      <c r="J226" s="243"/>
      <c r="K226" s="243"/>
      <c r="L226" s="248"/>
      <c r="M226" s="249"/>
      <c r="N226" s="250"/>
      <c r="O226" s="250"/>
      <c r="P226" s="250"/>
      <c r="Q226" s="250"/>
      <c r="R226" s="250"/>
      <c r="S226" s="250"/>
      <c r="T226" s="251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52" t="s">
        <v>137</v>
      </c>
      <c r="AU226" s="252" t="s">
        <v>86</v>
      </c>
      <c r="AV226" s="14" t="s">
        <v>86</v>
      </c>
      <c r="AW226" s="14" t="s">
        <v>33</v>
      </c>
      <c r="AX226" s="14" t="s">
        <v>84</v>
      </c>
      <c r="AY226" s="252" t="s">
        <v>127</v>
      </c>
    </row>
    <row r="227" s="12" customFormat="1" ht="22.8" customHeight="1">
      <c r="A227" s="12"/>
      <c r="B227" s="202"/>
      <c r="C227" s="203"/>
      <c r="D227" s="204" t="s">
        <v>75</v>
      </c>
      <c r="E227" s="216" t="s">
        <v>312</v>
      </c>
      <c r="F227" s="216" t="s">
        <v>313</v>
      </c>
      <c r="G227" s="203"/>
      <c r="H227" s="203"/>
      <c r="I227" s="206"/>
      <c r="J227" s="217">
        <f>BK227</f>
        <v>0</v>
      </c>
      <c r="K227" s="203"/>
      <c r="L227" s="208"/>
      <c r="M227" s="209"/>
      <c r="N227" s="210"/>
      <c r="O227" s="210"/>
      <c r="P227" s="211">
        <f>SUM(P228:P257)</f>
        <v>0</v>
      </c>
      <c r="Q227" s="210"/>
      <c r="R227" s="211">
        <f>SUM(R228:R257)</f>
        <v>4.3694376000000004</v>
      </c>
      <c r="S227" s="210"/>
      <c r="T227" s="212">
        <f>SUM(T228:T257)</f>
        <v>12.108000000000001</v>
      </c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R227" s="213" t="s">
        <v>86</v>
      </c>
      <c r="AT227" s="214" t="s">
        <v>75</v>
      </c>
      <c r="AU227" s="214" t="s">
        <v>84</v>
      </c>
      <c r="AY227" s="213" t="s">
        <v>127</v>
      </c>
      <c r="BK227" s="215">
        <f>SUM(BK228:BK257)</f>
        <v>0</v>
      </c>
    </row>
    <row r="228" s="2" customFormat="1" ht="33" customHeight="1">
      <c r="A228" s="38"/>
      <c r="B228" s="39"/>
      <c r="C228" s="218" t="s">
        <v>314</v>
      </c>
      <c r="D228" s="218" t="s">
        <v>130</v>
      </c>
      <c r="E228" s="219" t="s">
        <v>315</v>
      </c>
      <c r="F228" s="220" t="s">
        <v>316</v>
      </c>
      <c r="G228" s="221" t="s">
        <v>149</v>
      </c>
      <c r="H228" s="222">
        <v>86.400000000000006</v>
      </c>
      <c r="I228" s="223"/>
      <c r="J228" s="224">
        <f>ROUND(I228*H228,2)</f>
        <v>0</v>
      </c>
      <c r="K228" s="220" t="s">
        <v>134</v>
      </c>
      <c r="L228" s="44"/>
      <c r="M228" s="225" t="s">
        <v>1</v>
      </c>
      <c r="N228" s="226" t="s">
        <v>41</v>
      </c>
      <c r="O228" s="91"/>
      <c r="P228" s="227">
        <f>O228*H228</f>
        <v>0</v>
      </c>
      <c r="Q228" s="227">
        <v>0.00027</v>
      </c>
      <c r="R228" s="227">
        <f>Q228*H228</f>
        <v>0.023328000000000002</v>
      </c>
      <c r="S228" s="227">
        <v>0</v>
      </c>
      <c r="T228" s="228">
        <f>S228*H228</f>
        <v>0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229" t="s">
        <v>238</v>
      </c>
      <c r="AT228" s="229" t="s">
        <v>130</v>
      </c>
      <c r="AU228" s="229" t="s">
        <v>86</v>
      </c>
      <c r="AY228" s="17" t="s">
        <v>127</v>
      </c>
      <c r="BE228" s="230">
        <f>IF(N228="základní",J228,0)</f>
        <v>0</v>
      </c>
      <c r="BF228" s="230">
        <f>IF(N228="snížená",J228,0)</f>
        <v>0</v>
      </c>
      <c r="BG228" s="230">
        <f>IF(N228="zákl. přenesená",J228,0)</f>
        <v>0</v>
      </c>
      <c r="BH228" s="230">
        <f>IF(N228="sníž. přenesená",J228,0)</f>
        <v>0</v>
      </c>
      <c r="BI228" s="230">
        <f>IF(N228="nulová",J228,0)</f>
        <v>0</v>
      </c>
      <c r="BJ228" s="17" t="s">
        <v>84</v>
      </c>
      <c r="BK228" s="230">
        <f>ROUND(I228*H228,2)</f>
        <v>0</v>
      </c>
      <c r="BL228" s="17" t="s">
        <v>238</v>
      </c>
      <c r="BM228" s="229" t="s">
        <v>317</v>
      </c>
    </row>
    <row r="229" s="13" customFormat="1">
      <c r="A229" s="13"/>
      <c r="B229" s="231"/>
      <c r="C229" s="232"/>
      <c r="D229" s="233" t="s">
        <v>137</v>
      </c>
      <c r="E229" s="234" t="s">
        <v>1</v>
      </c>
      <c r="F229" s="235" t="s">
        <v>318</v>
      </c>
      <c r="G229" s="232"/>
      <c r="H229" s="234" t="s">
        <v>1</v>
      </c>
      <c r="I229" s="236"/>
      <c r="J229" s="232"/>
      <c r="K229" s="232"/>
      <c r="L229" s="237"/>
      <c r="M229" s="238"/>
      <c r="N229" s="239"/>
      <c r="O229" s="239"/>
      <c r="P229" s="239"/>
      <c r="Q229" s="239"/>
      <c r="R229" s="239"/>
      <c r="S229" s="239"/>
      <c r="T229" s="240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41" t="s">
        <v>137</v>
      </c>
      <c r="AU229" s="241" t="s">
        <v>86</v>
      </c>
      <c r="AV229" s="13" t="s">
        <v>84</v>
      </c>
      <c r="AW229" s="13" t="s">
        <v>33</v>
      </c>
      <c r="AX229" s="13" t="s">
        <v>76</v>
      </c>
      <c r="AY229" s="241" t="s">
        <v>127</v>
      </c>
    </row>
    <row r="230" s="13" customFormat="1">
      <c r="A230" s="13"/>
      <c r="B230" s="231"/>
      <c r="C230" s="232"/>
      <c r="D230" s="233" t="s">
        <v>137</v>
      </c>
      <c r="E230" s="234" t="s">
        <v>1</v>
      </c>
      <c r="F230" s="235" t="s">
        <v>319</v>
      </c>
      <c r="G230" s="232"/>
      <c r="H230" s="234" t="s">
        <v>1</v>
      </c>
      <c r="I230" s="236"/>
      <c r="J230" s="232"/>
      <c r="K230" s="232"/>
      <c r="L230" s="237"/>
      <c r="M230" s="238"/>
      <c r="N230" s="239"/>
      <c r="O230" s="239"/>
      <c r="P230" s="239"/>
      <c r="Q230" s="239"/>
      <c r="R230" s="239"/>
      <c r="S230" s="239"/>
      <c r="T230" s="240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41" t="s">
        <v>137</v>
      </c>
      <c r="AU230" s="241" t="s">
        <v>86</v>
      </c>
      <c r="AV230" s="13" t="s">
        <v>84</v>
      </c>
      <c r="AW230" s="13" t="s">
        <v>33</v>
      </c>
      <c r="AX230" s="13" t="s">
        <v>76</v>
      </c>
      <c r="AY230" s="241" t="s">
        <v>127</v>
      </c>
    </row>
    <row r="231" s="13" customFormat="1">
      <c r="A231" s="13"/>
      <c r="B231" s="231"/>
      <c r="C231" s="232"/>
      <c r="D231" s="233" t="s">
        <v>137</v>
      </c>
      <c r="E231" s="234" t="s">
        <v>1</v>
      </c>
      <c r="F231" s="235" t="s">
        <v>320</v>
      </c>
      <c r="G231" s="232"/>
      <c r="H231" s="234" t="s">
        <v>1</v>
      </c>
      <c r="I231" s="236"/>
      <c r="J231" s="232"/>
      <c r="K231" s="232"/>
      <c r="L231" s="237"/>
      <c r="M231" s="238"/>
      <c r="N231" s="239"/>
      <c r="O231" s="239"/>
      <c r="P231" s="239"/>
      <c r="Q231" s="239"/>
      <c r="R231" s="239"/>
      <c r="S231" s="239"/>
      <c r="T231" s="240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41" t="s">
        <v>137</v>
      </c>
      <c r="AU231" s="241" t="s">
        <v>86</v>
      </c>
      <c r="AV231" s="13" t="s">
        <v>84</v>
      </c>
      <c r="AW231" s="13" t="s">
        <v>33</v>
      </c>
      <c r="AX231" s="13" t="s">
        <v>76</v>
      </c>
      <c r="AY231" s="241" t="s">
        <v>127</v>
      </c>
    </row>
    <row r="232" s="13" customFormat="1">
      <c r="A232" s="13"/>
      <c r="B232" s="231"/>
      <c r="C232" s="232"/>
      <c r="D232" s="233" t="s">
        <v>137</v>
      </c>
      <c r="E232" s="234" t="s">
        <v>1</v>
      </c>
      <c r="F232" s="235" t="s">
        <v>321</v>
      </c>
      <c r="G232" s="232"/>
      <c r="H232" s="234" t="s">
        <v>1</v>
      </c>
      <c r="I232" s="236"/>
      <c r="J232" s="232"/>
      <c r="K232" s="232"/>
      <c r="L232" s="237"/>
      <c r="M232" s="238"/>
      <c r="N232" s="239"/>
      <c r="O232" s="239"/>
      <c r="P232" s="239"/>
      <c r="Q232" s="239"/>
      <c r="R232" s="239"/>
      <c r="S232" s="239"/>
      <c r="T232" s="240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41" t="s">
        <v>137</v>
      </c>
      <c r="AU232" s="241" t="s">
        <v>86</v>
      </c>
      <c r="AV232" s="13" t="s">
        <v>84</v>
      </c>
      <c r="AW232" s="13" t="s">
        <v>33</v>
      </c>
      <c r="AX232" s="13" t="s">
        <v>76</v>
      </c>
      <c r="AY232" s="241" t="s">
        <v>127</v>
      </c>
    </row>
    <row r="233" s="14" customFormat="1">
      <c r="A233" s="14"/>
      <c r="B233" s="242"/>
      <c r="C233" s="243"/>
      <c r="D233" s="233" t="s">
        <v>137</v>
      </c>
      <c r="E233" s="244" t="s">
        <v>1</v>
      </c>
      <c r="F233" s="245" t="s">
        <v>210</v>
      </c>
      <c r="G233" s="243"/>
      <c r="H233" s="246">
        <v>86.400000000000006</v>
      </c>
      <c r="I233" s="247"/>
      <c r="J233" s="243"/>
      <c r="K233" s="243"/>
      <c r="L233" s="248"/>
      <c r="M233" s="249"/>
      <c r="N233" s="250"/>
      <c r="O233" s="250"/>
      <c r="P233" s="250"/>
      <c r="Q233" s="250"/>
      <c r="R233" s="250"/>
      <c r="S233" s="250"/>
      <c r="T233" s="251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52" t="s">
        <v>137</v>
      </c>
      <c r="AU233" s="252" t="s">
        <v>86</v>
      </c>
      <c r="AV233" s="14" t="s">
        <v>86</v>
      </c>
      <c r="AW233" s="14" t="s">
        <v>33</v>
      </c>
      <c r="AX233" s="14" t="s">
        <v>84</v>
      </c>
      <c r="AY233" s="252" t="s">
        <v>127</v>
      </c>
    </row>
    <row r="234" s="2" customFormat="1" ht="24.15" customHeight="1">
      <c r="A234" s="38"/>
      <c r="B234" s="39"/>
      <c r="C234" s="253" t="s">
        <v>322</v>
      </c>
      <c r="D234" s="253" t="s">
        <v>139</v>
      </c>
      <c r="E234" s="254" t="s">
        <v>323</v>
      </c>
      <c r="F234" s="255" t="s">
        <v>324</v>
      </c>
      <c r="G234" s="256" t="s">
        <v>133</v>
      </c>
      <c r="H234" s="257">
        <v>20</v>
      </c>
      <c r="I234" s="258"/>
      <c r="J234" s="259">
        <f>ROUND(I234*H234,2)</f>
        <v>0</v>
      </c>
      <c r="K234" s="255" t="s">
        <v>156</v>
      </c>
      <c r="L234" s="260"/>
      <c r="M234" s="261" t="s">
        <v>1</v>
      </c>
      <c r="N234" s="262" t="s">
        <v>41</v>
      </c>
      <c r="O234" s="91"/>
      <c r="P234" s="227">
        <f>O234*H234</f>
        <v>0</v>
      </c>
      <c r="Q234" s="227">
        <v>0.216</v>
      </c>
      <c r="R234" s="227">
        <f>Q234*H234</f>
        <v>4.3200000000000003</v>
      </c>
      <c r="S234" s="227">
        <v>0</v>
      </c>
      <c r="T234" s="228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29" t="s">
        <v>292</v>
      </c>
      <c r="AT234" s="229" t="s">
        <v>139</v>
      </c>
      <c r="AU234" s="229" t="s">
        <v>86</v>
      </c>
      <c r="AY234" s="17" t="s">
        <v>127</v>
      </c>
      <c r="BE234" s="230">
        <f>IF(N234="základní",J234,0)</f>
        <v>0</v>
      </c>
      <c r="BF234" s="230">
        <f>IF(N234="snížená",J234,0)</f>
        <v>0</v>
      </c>
      <c r="BG234" s="230">
        <f>IF(N234="zákl. přenesená",J234,0)</f>
        <v>0</v>
      </c>
      <c r="BH234" s="230">
        <f>IF(N234="sníž. přenesená",J234,0)</f>
        <v>0</v>
      </c>
      <c r="BI234" s="230">
        <f>IF(N234="nulová",J234,0)</f>
        <v>0</v>
      </c>
      <c r="BJ234" s="17" t="s">
        <v>84</v>
      </c>
      <c r="BK234" s="230">
        <f>ROUND(I234*H234,2)</f>
        <v>0</v>
      </c>
      <c r="BL234" s="17" t="s">
        <v>238</v>
      </c>
      <c r="BM234" s="229" t="s">
        <v>325</v>
      </c>
    </row>
    <row r="235" s="2" customFormat="1">
      <c r="A235" s="38"/>
      <c r="B235" s="39"/>
      <c r="C235" s="40"/>
      <c r="D235" s="233" t="s">
        <v>223</v>
      </c>
      <c r="E235" s="40"/>
      <c r="F235" s="274" t="s">
        <v>326</v>
      </c>
      <c r="G235" s="40"/>
      <c r="H235" s="40"/>
      <c r="I235" s="275"/>
      <c r="J235" s="40"/>
      <c r="K235" s="40"/>
      <c r="L235" s="44"/>
      <c r="M235" s="276"/>
      <c r="N235" s="277"/>
      <c r="O235" s="91"/>
      <c r="P235" s="91"/>
      <c r="Q235" s="91"/>
      <c r="R235" s="91"/>
      <c r="S235" s="91"/>
      <c r="T235" s="92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T235" s="17" t="s">
        <v>223</v>
      </c>
      <c r="AU235" s="17" t="s">
        <v>86</v>
      </c>
    </row>
    <row r="236" s="13" customFormat="1">
      <c r="A236" s="13"/>
      <c r="B236" s="231"/>
      <c r="C236" s="232"/>
      <c r="D236" s="233" t="s">
        <v>137</v>
      </c>
      <c r="E236" s="234" t="s">
        <v>1</v>
      </c>
      <c r="F236" s="235" t="s">
        <v>327</v>
      </c>
      <c r="G236" s="232"/>
      <c r="H236" s="234" t="s">
        <v>1</v>
      </c>
      <c r="I236" s="236"/>
      <c r="J236" s="232"/>
      <c r="K236" s="232"/>
      <c r="L236" s="237"/>
      <c r="M236" s="238"/>
      <c r="N236" s="239"/>
      <c r="O236" s="239"/>
      <c r="P236" s="239"/>
      <c r="Q236" s="239"/>
      <c r="R236" s="239"/>
      <c r="S236" s="239"/>
      <c r="T236" s="240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41" t="s">
        <v>137</v>
      </c>
      <c r="AU236" s="241" t="s">
        <v>86</v>
      </c>
      <c r="AV236" s="13" t="s">
        <v>84</v>
      </c>
      <c r="AW236" s="13" t="s">
        <v>33</v>
      </c>
      <c r="AX236" s="13" t="s">
        <v>76</v>
      </c>
      <c r="AY236" s="241" t="s">
        <v>127</v>
      </c>
    </row>
    <row r="237" s="14" customFormat="1">
      <c r="A237" s="14"/>
      <c r="B237" s="242"/>
      <c r="C237" s="243"/>
      <c r="D237" s="233" t="s">
        <v>137</v>
      </c>
      <c r="E237" s="244" t="s">
        <v>1</v>
      </c>
      <c r="F237" s="245" t="s">
        <v>190</v>
      </c>
      <c r="G237" s="243"/>
      <c r="H237" s="246">
        <v>20</v>
      </c>
      <c r="I237" s="247"/>
      <c r="J237" s="243"/>
      <c r="K237" s="243"/>
      <c r="L237" s="248"/>
      <c r="M237" s="249"/>
      <c r="N237" s="250"/>
      <c r="O237" s="250"/>
      <c r="P237" s="250"/>
      <c r="Q237" s="250"/>
      <c r="R237" s="250"/>
      <c r="S237" s="250"/>
      <c r="T237" s="251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52" t="s">
        <v>137</v>
      </c>
      <c r="AU237" s="252" t="s">
        <v>86</v>
      </c>
      <c r="AV237" s="14" t="s">
        <v>86</v>
      </c>
      <c r="AW237" s="14" t="s">
        <v>33</v>
      </c>
      <c r="AX237" s="14" t="s">
        <v>84</v>
      </c>
      <c r="AY237" s="252" t="s">
        <v>127</v>
      </c>
    </row>
    <row r="238" s="2" customFormat="1" ht="24.15" customHeight="1">
      <c r="A238" s="38"/>
      <c r="B238" s="39"/>
      <c r="C238" s="253" t="s">
        <v>328</v>
      </c>
      <c r="D238" s="253" t="s">
        <v>139</v>
      </c>
      <c r="E238" s="254" t="s">
        <v>329</v>
      </c>
      <c r="F238" s="255" t="s">
        <v>330</v>
      </c>
      <c r="G238" s="256" t="s">
        <v>133</v>
      </c>
      <c r="H238" s="257">
        <v>40</v>
      </c>
      <c r="I238" s="258"/>
      <c r="J238" s="259">
        <f>ROUND(I238*H238,2)</f>
        <v>0</v>
      </c>
      <c r="K238" s="255" t="s">
        <v>156</v>
      </c>
      <c r="L238" s="260"/>
      <c r="M238" s="261" t="s">
        <v>1</v>
      </c>
      <c r="N238" s="262" t="s">
        <v>41</v>
      </c>
      <c r="O238" s="91"/>
      <c r="P238" s="227">
        <f>O238*H238</f>
        <v>0</v>
      </c>
      <c r="Q238" s="227">
        <v>0</v>
      </c>
      <c r="R238" s="227">
        <f>Q238*H238</f>
        <v>0</v>
      </c>
      <c r="S238" s="227">
        <v>0</v>
      </c>
      <c r="T238" s="228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229" t="s">
        <v>292</v>
      </c>
      <c r="AT238" s="229" t="s">
        <v>139</v>
      </c>
      <c r="AU238" s="229" t="s">
        <v>86</v>
      </c>
      <c r="AY238" s="17" t="s">
        <v>127</v>
      </c>
      <c r="BE238" s="230">
        <f>IF(N238="základní",J238,0)</f>
        <v>0</v>
      </c>
      <c r="BF238" s="230">
        <f>IF(N238="snížená",J238,0)</f>
        <v>0</v>
      </c>
      <c r="BG238" s="230">
        <f>IF(N238="zákl. přenesená",J238,0)</f>
        <v>0</v>
      </c>
      <c r="BH238" s="230">
        <f>IF(N238="sníž. přenesená",J238,0)</f>
        <v>0</v>
      </c>
      <c r="BI238" s="230">
        <f>IF(N238="nulová",J238,0)</f>
        <v>0</v>
      </c>
      <c r="BJ238" s="17" t="s">
        <v>84</v>
      </c>
      <c r="BK238" s="230">
        <f>ROUND(I238*H238,2)</f>
        <v>0</v>
      </c>
      <c r="BL238" s="17" t="s">
        <v>238</v>
      </c>
      <c r="BM238" s="229" t="s">
        <v>331</v>
      </c>
    </row>
    <row r="239" s="14" customFormat="1">
      <c r="A239" s="14"/>
      <c r="B239" s="242"/>
      <c r="C239" s="243"/>
      <c r="D239" s="233" t="s">
        <v>137</v>
      </c>
      <c r="E239" s="244" t="s">
        <v>1</v>
      </c>
      <c r="F239" s="245" t="s">
        <v>332</v>
      </c>
      <c r="G239" s="243"/>
      <c r="H239" s="246">
        <v>40</v>
      </c>
      <c r="I239" s="247"/>
      <c r="J239" s="243"/>
      <c r="K239" s="243"/>
      <c r="L239" s="248"/>
      <c r="M239" s="249"/>
      <c r="N239" s="250"/>
      <c r="O239" s="250"/>
      <c r="P239" s="250"/>
      <c r="Q239" s="250"/>
      <c r="R239" s="250"/>
      <c r="S239" s="250"/>
      <c r="T239" s="251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52" t="s">
        <v>137</v>
      </c>
      <c r="AU239" s="252" t="s">
        <v>86</v>
      </c>
      <c r="AV239" s="14" t="s">
        <v>86</v>
      </c>
      <c r="AW239" s="14" t="s">
        <v>33</v>
      </c>
      <c r="AX239" s="14" t="s">
        <v>84</v>
      </c>
      <c r="AY239" s="252" t="s">
        <v>127</v>
      </c>
    </row>
    <row r="240" s="2" customFormat="1" ht="49.05" customHeight="1">
      <c r="A240" s="38"/>
      <c r="B240" s="39"/>
      <c r="C240" s="218" t="s">
        <v>292</v>
      </c>
      <c r="D240" s="218" t="s">
        <v>130</v>
      </c>
      <c r="E240" s="219" t="s">
        <v>333</v>
      </c>
      <c r="F240" s="220" t="s">
        <v>334</v>
      </c>
      <c r="G240" s="221" t="s">
        <v>142</v>
      </c>
      <c r="H240" s="222">
        <v>217.58000000000001</v>
      </c>
      <c r="I240" s="223"/>
      <c r="J240" s="224">
        <f>ROUND(I240*H240,2)</f>
        <v>0</v>
      </c>
      <c r="K240" s="220" t="s">
        <v>134</v>
      </c>
      <c r="L240" s="44"/>
      <c r="M240" s="225" t="s">
        <v>1</v>
      </c>
      <c r="N240" s="226" t="s">
        <v>41</v>
      </c>
      <c r="O240" s="91"/>
      <c r="P240" s="227">
        <f>O240*H240</f>
        <v>0</v>
      </c>
      <c r="Q240" s="227">
        <v>0.00012</v>
      </c>
      <c r="R240" s="227">
        <f>Q240*H240</f>
        <v>0.026109600000000004</v>
      </c>
      <c r="S240" s="227">
        <v>0</v>
      </c>
      <c r="T240" s="228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229" t="s">
        <v>238</v>
      </c>
      <c r="AT240" s="229" t="s">
        <v>130</v>
      </c>
      <c r="AU240" s="229" t="s">
        <v>86</v>
      </c>
      <c r="AY240" s="17" t="s">
        <v>127</v>
      </c>
      <c r="BE240" s="230">
        <f>IF(N240="základní",J240,0)</f>
        <v>0</v>
      </c>
      <c r="BF240" s="230">
        <f>IF(N240="snížená",J240,0)</f>
        <v>0</v>
      </c>
      <c r="BG240" s="230">
        <f>IF(N240="zákl. přenesená",J240,0)</f>
        <v>0</v>
      </c>
      <c r="BH240" s="230">
        <f>IF(N240="sníž. přenesená",J240,0)</f>
        <v>0</v>
      </c>
      <c r="BI240" s="230">
        <f>IF(N240="nulová",J240,0)</f>
        <v>0</v>
      </c>
      <c r="BJ240" s="17" t="s">
        <v>84</v>
      </c>
      <c r="BK240" s="230">
        <f>ROUND(I240*H240,2)</f>
        <v>0</v>
      </c>
      <c r="BL240" s="17" t="s">
        <v>238</v>
      </c>
      <c r="BM240" s="229" t="s">
        <v>335</v>
      </c>
    </row>
    <row r="241" s="13" customFormat="1">
      <c r="A241" s="13"/>
      <c r="B241" s="231"/>
      <c r="C241" s="232"/>
      <c r="D241" s="233" t="s">
        <v>137</v>
      </c>
      <c r="E241" s="234" t="s">
        <v>1</v>
      </c>
      <c r="F241" s="235" t="s">
        <v>336</v>
      </c>
      <c r="G241" s="232"/>
      <c r="H241" s="234" t="s">
        <v>1</v>
      </c>
      <c r="I241" s="236"/>
      <c r="J241" s="232"/>
      <c r="K241" s="232"/>
      <c r="L241" s="237"/>
      <c r="M241" s="238"/>
      <c r="N241" s="239"/>
      <c r="O241" s="239"/>
      <c r="P241" s="239"/>
      <c r="Q241" s="239"/>
      <c r="R241" s="239"/>
      <c r="S241" s="239"/>
      <c r="T241" s="240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41" t="s">
        <v>137</v>
      </c>
      <c r="AU241" s="241" t="s">
        <v>86</v>
      </c>
      <c r="AV241" s="13" t="s">
        <v>84</v>
      </c>
      <c r="AW241" s="13" t="s">
        <v>33</v>
      </c>
      <c r="AX241" s="13" t="s">
        <v>76</v>
      </c>
      <c r="AY241" s="241" t="s">
        <v>127</v>
      </c>
    </row>
    <row r="242" s="13" customFormat="1">
      <c r="A242" s="13"/>
      <c r="B242" s="231"/>
      <c r="C242" s="232"/>
      <c r="D242" s="233" t="s">
        <v>137</v>
      </c>
      <c r="E242" s="234" t="s">
        <v>1</v>
      </c>
      <c r="F242" s="235" t="s">
        <v>337</v>
      </c>
      <c r="G242" s="232"/>
      <c r="H242" s="234" t="s">
        <v>1</v>
      </c>
      <c r="I242" s="236"/>
      <c r="J242" s="232"/>
      <c r="K242" s="232"/>
      <c r="L242" s="237"/>
      <c r="M242" s="238"/>
      <c r="N242" s="239"/>
      <c r="O242" s="239"/>
      <c r="P242" s="239"/>
      <c r="Q242" s="239"/>
      <c r="R242" s="239"/>
      <c r="S242" s="239"/>
      <c r="T242" s="240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41" t="s">
        <v>137</v>
      </c>
      <c r="AU242" s="241" t="s">
        <v>86</v>
      </c>
      <c r="AV242" s="13" t="s">
        <v>84</v>
      </c>
      <c r="AW242" s="13" t="s">
        <v>33</v>
      </c>
      <c r="AX242" s="13" t="s">
        <v>76</v>
      </c>
      <c r="AY242" s="241" t="s">
        <v>127</v>
      </c>
    </row>
    <row r="243" s="13" customFormat="1">
      <c r="A243" s="13"/>
      <c r="B243" s="231"/>
      <c r="C243" s="232"/>
      <c r="D243" s="233" t="s">
        <v>137</v>
      </c>
      <c r="E243" s="234" t="s">
        <v>1</v>
      </c>
      <c r="F243" s="235" t="s">
        <v>225</v>
      </c>
      <c r="G243" s="232"/>
      <c r="H243" s="234" t="s">
        <v>1</v>
      </c>
      <c r="I243" s="236"/>
      <c r="J243" s="232"/>
      <c r="K243" s="232"/>
      <c r="L243" s="237"/>
      <c r="M243" s="238"/>
      <c r="N243" s="239"/>
      <c r="O243" s="239"/>
      <c r="P243" s="239"/>
      <c r="Q243" s="239"/>
      <c r="R243" s="239"/>
      <c r="S243" s="239"/>
      <c r="T243" s="240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41" t="s">
        <v>137</v>
      </c>
      <c r="AU243" s="241" t="s">
        <v>86</v>
      </c>
      <c r="AV243" s="13" t="s">
        <v>84</v>
      </c>
      <c r="AW243" s="13" t="s">
        <v>33</v>
      </c>
      <c r="AX243" s="13" t="s">
        <v>76</v>
      </c>
      <c r="AY243" s="241" t="s">
        <v>127</v>
      </c>
    </row>
    <row r="244" s="14" customFormat="1">
      <c r="A244" s="14"/>
      <c r="B244" s="242"/>
      <c r="C244" s="243"/>
      <c r="D244" s="233" t="s">
        <v>137</v>
      </c>
      <c r="E244" s="244" t="s">
        <v>1</v>
      </c>
      <c r="F244" s="245" t="s">
        <v>338</v>
      </c>
      <c r="G244" s="243"/>
      <c r="H244" s="246">
        <v>217.58000000000001</v>
      </c>
      <c r="I244" s="247"/>
      <c r="J244" s="243"/>
      <c r="K244" s="243"/>
      <c r="L244" s="248"/>
      <c r="M244" s="249"/>
      <c r="N244" s="250"/>
      <c r="O244" s="250"/>
      <c r="P244" s="250"/>
      <c r="Q244" s="250"/>
      <c r="R244" s="250"/>
      <c r="S244" s="250"/>
      <c r="T244" s="251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52" t="s">
        <v>137</v>
      </c>
      <c r="AU244" s="252" t="s">
        <v>86</v>
      </c>
      <c r="AV244" s="14" t="s">
        <v>86</v>
      </c>
      <c r="AW244" s="14" t="s">
        <v>33</v>
      </c>
      <c r="AX244" s="14" t="s">
        <v>76</v>
      </c>
      <c r="AY244" s="252" t="s">
        <v>127</v>
      </c>
    </row>
    <row r="245" s="15" customFormat="1">
      <c r="A245" s="15"/>
      <c r="B245" s="263"/>
      <c r="C245" s="264"/>
      <c r="D245" s="233" t="s">
        <v>137</v>
      </c>
      <c r="E245" s="265" t="s">
        <v>1</v>
      </c>
      <c r="F245" s="266" t="s">
        <v>169</v>
      </c>
      <c r="G245" s="264"/>
      <c r="H245" s="267">
        <v>217.58000000000001</v>
      </c>
      <c r="I245" s="268"/>
      <c r="J245" s="264"/>
      <c r="K245" s="264"/>
      <c r="L245" s="269"/>
      <c r="M245" s="270"/>
      <c r="N245" s="271"/>
      <c r="O245" s="271"/>
      <c r="P245" s="271"/>
      <c r="Q245" s="271"/>
      <c r="R245" s="271"/>
      <c r="S245" s="271"/>
      <c r="T245" s="272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73" t="s">
        <v>137</v>
      </c>
      <c r="AU245" s="273" t="s">
        <v>86</v>
      </c>
      <c r="AV245" s="15" t="s">
        <v>135</v>
      </c>
      <c r="AW245" s="15" t="s">
        <v>33</v>
      </c>
      <c r="AX245" s="15" t="s">
        <v>84</v>
      </c>
      <c r="AY245" s="273" t="s">
        <v>127</v>
      </c>
    </row>
    <row r="246" s="2" customFormat="1" ht="24.15" customHeight="1">
      <c r="A246" s="38"/>
      <c r="B246" s="39"/>
      <c r="C246" s="218" t="s">
        <v>339</v>
      </c>
      <c r="D246" s="218" t="s">
        <v>130</v>
      </c>
      <c r="E246" s="219" t="s">
        <v>340</v>
      </c>
      <c r="F246" s="220" t="s">
        <v>341</v>
      </c>
      <c r="G246" s="221" t="s">
        <v>133</v>
      </c>
      <c r="H246" s="222">
        <v>480</v>
      </c>
      <c r="I246" s="223"/>
      <c r="J246" s="224">
        <f>ROUND(I246*H246,2)</f>
        <v>0</v>
      </c>
      <c r="K246" s="220" t="s">
        <v>134</v>
      </c>
      <c r="L246" s="44"/>
      <c r="M246" s="225" t="s">
        <v>1</v>
      </c>
      <c r="N246" s="226" t="s">
        <v>41</v>
      </c>
      <c r="O246" s="91"/>
      <c r="P246" s="227">
        <f>O246*H246</f>
        <v>0</v>
      </c>
      <c r="Q246" s="227">
        <v>0</v>
      </c>
      <c r="R246" s="227">
        <f>Q246*H246</f>
        <v>0</v>
      </c>
      <c r="S246" s="227">
        <v>0.012500000000000001</v>
      </c>
      <c r="T246" s="228">
        <f>S246*H246</f>
        <v>6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229" t="s">
        <v>238</v>
      </c>
      <c r="AT246" s="229" t="s">
        <v>130</v>
      </c>
      <c r="AU246" s="229" t="s">
        <v>86</v>
      </c>
      <c r="AY246" s="17" t="s">
        <v>127</v>
      </c>
      <c r="BE246" s="230">
        <f>IF(N246="základní",J246,0)</f>
        <v>0</v>
      </c>
      <c r="BF246" s="230">
        <f>IF(N246="snížená",J246,0)</f>
        <v>0</v>
      </c>
      <c r="BG246" s="230">
        <f>IF(N246="zákl. přenesená",J246,0)</f>
        <v>0</v>
      </c>
      <c r="BH246" s="230">
        <f>IF(N246="sníž. přenesená",J246,0)</f>
        <v>0</v>
      </c>
      <c r="BI246" s="230">
        <f>IF(N246="nulová",J246,0)</f>
        <v>0</v>
      </c>
      <c r="BJ246" s="17" t="s">
        <v>84</v>
      </c>
      <c r="BK246" s="230">
        <f>ROUND(I246*H246,2)</f>
        <v>0</v>
      </c>
      <c r="BL246" s="17" t="s">
        <v>238</v>
      </c>
      <c r="BM246" s="229" t="s">
        <v>342</v>
      </c>
    </row>
    <row r="247" s="13" customFormat="1">
      <c r="A247" s="13"/>
      <c r="B247" s="231"/>
      <c r="C247" s="232"/>
      <c r="D247" s="233" t="s">
        <v>137</v>
      </c>
      <c r="E247" s="234" t="s">
        <v>1</v>
      </c>
      <c r="F247" s="235" t="s">
        <v>343</v>
      </c>
      <c r="G247" s="232"/>
      <c r="H247" s="234" t="s">
        <v>1</v>
      </c>
      <c r="I247" s="236"/>
      <c r="J247" s="232"/>
      <c r="K247" s="232"/>
      <c r="L247" s="237"/>
      <c r="M247" s="238"/>
      <c r="N247" s="239"/>
      <c r="O247" s="239"/>
      <c r="P247" s="239"/>
      <c r="Q247" s="239"/>
      <c r="R247" s="239"/>
      <c r="S247" s="239"/>
      <c r="T247" s="240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41" t="s">
        <v>137</v>
      </c>
      <c r="AU247" s="241" t="s">
        <v>86</v>
      </c>
      <c r="AV247" s="13" t="s">
        <v>84</v>
      </c>
      <c r="AW247" s="13" t="s">
        <v>33</v>
      </c>
      <c r="AX247" s="13" t="s">
        <v>76</v>
      </c>
      <c r="AY247" s="241" t="s">
        <v>127</v>
      </c>
    </row>
    <row r="248" s="14" customFormat="1">
      <c r="A248" s="14"/>
      <c r="B248" s="242"/>
      <c r="C248" s="243"/>
      <c r="D248" s="233" t="s">
        <v>137</v>
      </c>
      <c r="E248" s="244" t="s">
        <v>1</v>
      </c>
      <c r="F248" s="245" t="s">
        <v>344</v>
      </c>
      <c r="G248" s="243"/>
      <c r="H248" s="246">
        <v>480</v>
      </c>
      <c r="I248" s="247"/>
      <c r="J248" s="243"/>
      <c r="K248" s="243"/>
      <c r="L248" s="248"/>
      <c r="M248" s="249"/>
      <c r="N248" s="250"/>
      <c r="O248" s="250"/>
      <c r="P248" s="250"/>
      <c r="Q248" s="250"/>
      <c r="R248" s="250"/>
      <c r="S248" s="250"/>
      <c r="T248" s="251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52" t="s">
        <v>137</v>
      </c>
      <c r="AU248" s="252" t="s">
        <v>86</v>
      </c>
      <c r="AV248" s="14" t="s">
        <v>86</v>
      </c>
      <c r="AW248" s="14" t="s">
        <v>33</v>
      </c>
      <c r="AX248" s="14" t="s">
        <v>84</v>
      </c>
      <c r="AY248" s="252" t="s">
        <v>127</v>
      </c>
    </row>
    <row r="249" s="2" customFormat="1" ht="24.15" customHeight="1">
      <c r="A249" s="38"/>
      <c r="B249" s="39"/>
      <c r="C249" s="218" t="s">
        <v>345</v>
      </c>
      <c r="D249" s="218" t="s">
        <v>130</v>
      </c>
      <c r="E249" s="219" t="s">
        <v>346</v>
      </c>
      <c r="F249" s="220" t="s">
        <v>341</v>
      </c>
      <c r="G249" s="221" t="s">
        <v>133</v>
      </c>
      <c r="H249" s="222">
        <v>480</v>
      </c>
      <c r="I249" s="223"/>
      <c r="J249" s="224">
        <f>ROUND(I249*H249,2)</f>
        <v>0</v>
      </c>
      <c r="K249" s="220" t="s">
        <v>134</v>
      </c>
      <c r="L249" s="44"/>
      <c r="M249" s="225" t="s">
        <v>1</v>
      </c>
      <c r="N249" s="226" t="s">
        <v>41</v>
      </c>
      <c r="O249" s="91"/>
      <c r="P249" s="227">
        <f>O249*H249</f>
        <v>0</v>
      </c>
      <c r="Q249" s="227">
        <v>0</v>
      </c>
      <c r="R249" s="227">
        <f>Q249*H249</f>
        <v>0</v>
      </c>
      <c r="S249" s="227">
        <v>0.012500000000000001</v>
      </c>
      <c r="T249" s="228">
        <f>S249*H249</f>
        <v>6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229" t="s">
        <v>238</v>
      </c>
      <c r="AT249" s="229" t="s">
        <v>130</v>
      </c>
      <c r="AU249" s="229" t="s">
        <v>86</v>
      </c>
      <c r="AY249" s="17" t="s">
        <v>127</v>
      </c>
      <c r="BE249" s="230">
        <f>IF(N249="základní",J249,0)</f>
        <v>0</v>
      </c>
      <c r="BF249" s="230">
        <f>IF(N249="snížená",J249,0)</f>
        <v>0</v>
      </c>
      <c r="BG249" s="230">
        <f>IF(N249="zákl. přenesená",J249,0)</f>
        <v>0</v>
      </c>
      <c r="BH249" s="230">
        <f>IF(N249="sníž. přenesená",J249,0)</f>
        <v>0</v>
      </c>
      <c r="BI249" s="230">
        <f>IF(N249="nulová",J249,0)</f>
        <v>0</v>
      </c>
      <c r="BJ249" s="17" t="s">
        <v>84</v>
      </c>
      <c r="BK249" s="230">
        <f>ROUND(I249*H249,2)</f>
        <v>0</v>
      </c>
      <c r="BL249" s="17" t="s">
        <v>238</v>
      </c>
      <c r="BM249" s="229" t="s">
        <v>347</v>
      </c>
    </row>
    <row r="250" s="13" customFormat="1">
      <c r="A250" s="13"/>
      <c r="B250" s="231"/>
      <c r="C250" s="232"/>
      <c r="D250" s="233" t="s">
        <v>137</v>
      </c>
      <c r="E250" s="234" t="s">
        <v>1</v>
      </c>
      <c r="F250" s="235" t="s">
        <v>348</v>
      </c>
      <c r="G250" s="232"/>
      <c r="H250" s="234" t="s">
        <v>1</v>
      </c>
      <c r="I250" s="236"/>
      <c r="J250" s="232"/>
      <c r="K250" s="232"/>
      <c r="L250" s="237"/>
      <c r="M250" s="238"/>
      <c r="N250" s="239"/>
      <c r="O250" s="239"/>
      <c r="P250" s="239"/>
      <c r="Q250" s="239"/>
      <c r="R250" s="239"/>
      <c r="S250" s="239"/>
      <c r="T250" s="240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41" t="s">
        <v>137</v>
      </c>
      <c r="AU250" s="241" t="s">
        <v>86</v>
      </c>
      <c r="AV250" s="13" t="s">
        <v>84</v>
      </c>
      <c r="AW250" s="13" t="s">
        <v>33</v>
      </c>
      <c r="AX250" s="13" t="s">
        <v>76</v>
      </c>
      <c r="AY250" s="241" t="s">
        <v>127</v>
      </c>
    </row>
    <row r="251" s="14" customFormat="1">
      <c r="A251" s="14"/>
      <c r="B251" s="242"/>
      <c r="C251" s="243"/>
      <c r="D251" s="233" t="s">
        <v>137</v>
      </c>
      <c r="E251" s="244" t="s">
        <v>1</v>
      </c>
      <c r="F251" s="245" t="s">
        <v>344</v>
      </c>
      <c r="G251" s="243"/>
      <c r="H251" s="246">
        <v>480</v>
      </c>
      <c r="I251" s="247"/>
      <c r="J251" s="243"/>
      <c r="K251" s="243"/>
      <c r="L251" s="248"/>
      <c r="M251" s="249"/>
      <c r="N251" s="250"/>
      <c r="O251" s="250"/>
      <c r="P251" s="250"/>
      <c r="Q251" s="250"/>
      <c r="R251" s="250"/>
      <c r="S251" s="250"/>
      <c r="T251" s="251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52" t="s">
        <v>137</v>
      </c>
      <c r="AU251" s="252" t="s">
        <v>86</v>
      </c>
      <c r="AV251" s="14" t="s">
        <v>86</v>
      </c>
      <c r="AW251" s="14" t="s">
        <v>33</v>
      </c>
      <c r="AX251" s="14" t="s">
        <v>84</v>
      </c>
      <c r="AY251" s="252" t="s">
        <v>127</v>
      </c>
    </row>
    <row r="252" s="2" customFormat="1" ht="16.5" customHeight="1">
      <c r="A252" s="38"/>
      <c r="B252" s="39"/>
      <c r="C252" s="218" t="s">
        <v>349</v>
      </c>
      <c r="D252" s="218" t="s">
        <v>130</v>
      </c>
      <c r="E252" s="219" t="s">
        <v>350</v>
      </c>
      <c r="F252" s="220" t="s">
        <v>351</v>
      </c>
      <c r="G252" s="221" t="s">
        <v>142</v>
      </c>
      <c r="H252" s="222">
        <v>36</v>
      </c>
      <c r="I252" s="223"/>
      <c r="J252" s="224">
        <f>ROUND(I252*H252,2)</f>
        <v>0</v>
      </c>
      <c r="K252" s="220" t="s">
        <v>134</v>
      </c>
      <c r="L252" s="44"/>
      <c r="M252" s="225" t="s">
        <v>1</v>
      </c>
      <c r="N252" s="226" t="s">
        <v>41</v>
      </c>
      <c r="O252" s="91"/>
      <c r="P252" s="227">
        <f>O252*H252</f>
        <v>0</v>
      </c>
      <c r="Q252" s="227">
        <v>0</v>
      </c>
      <c r="R252" s="227">
        <f>Q252*H252</f>
        <v>0</v>
      </c>
      <c r="S252" s="227">
        <v>0.0030000000000000001</v>
      </c>
      <c r="T252" s="228">
        <f>S252*H252</f>
        <v>0.108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229" t="s">
        <v>238</v>
      </c>
      <c r="AT252" s="229" t="s">
        <v>130</v>
      </c>
      <c r="AU252" s="229" t="s">
        <v>86</v>
      </c>
      <c r="AY252" s="17" t="s">
        <v>127</v>
      </c>
      <c r="BE252" s="230">
        <f>IF(N252="základní",J252,0)</f>
        <v>0</v>
      </c>
      <c r="BF252" s="230">
        <f>IF(N252="snížená",J252,0)</f>
        <v>0</v>
      </c>
      <c r="BG252" s="230">
        <f>IF(N252="zákl. přenesená",J252,0)</f>
        <v>0</v>
      </c>
      <c r="BH252" s="230">
        <f>IF(N252="sníž. přenesená",J252,0)</f>
        <v>0</v>
      </c>
      <c r="BI252" s="230">
        <f>IF(N252="nulová",J252,0)</f>
        <v>0</v>
      </c>
      <c r="BJ252" s="17" t="s">
        <v>84</v>
      </c>
      <c r="BK252" s="230">
        <f>ROUND(I252*H252,2)</f>
        <v>0</v>
      </c>
      <c r="BL252" s="17" t="s">
        <v>238</v>
      </c>
      <c r="BM252" s="229" t="s">
        <v>352</v>
      </c>
    </row>
    <row r="253" s="13" customFormat="1">
      <c r="A253" s="13"/>
      <c r="B253" s="231"/>
      <c r="C253" s="232"/>
      <c r="D253" s="233" t="s">
        <v>137</v>
      </c>
      <c r="E253" s="234" t="s">
        <v>1</v>
      </c>
      <c r="F253" s="235" t="s">
        <v>353</v>
      </c>
      <c r="G253" s="232"/>
      <c r="H253" s="234" t="s">
        <v>1</v>
      </c>
      <c r="I253" s="236"/>
      <c r="J253" s="232"/>
      <c r="K253" s="232"/>
      <c r="L253" s="237"/>
      <c r="M253" s="238"/>
      <c r="N253" s="239"/>
      <c r="O253" s="239"/>
      <c r="P253" s="239"/>
      <c r="Q253" s="239"/>
      <c r="R253" s="239"/>
      <c r="S253" s="239"/>
      <c r="T253" s="240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41" t="s">
        <v>137</v>
      </c>
      <c r="AU253" s="241" t="s">
        <v>86</v>
      </c>
      <c r="AV253" s="13" t="s">
        <v>84</v>
      </c>
      <c r="AW253" s="13" t="s">
        <v>33</v>
      </c>
      <c r="AX253" s="13" t="s">
        <v>76</v>
      </c>
      <c r="AY253" s="241" t="s">
        <v>127</v>
      </c>
    </row>
    <row r="254" s="14" customFormat="1">
      <c r="A254" s="14"/>
      <c r="B254" s="242"/>
      <c r="C254" s="243"/>
      <c r="D254" s="233" t="s">
        <v>137</v>
      </c>
      <c r="E254" s="244" t="s">
        <v>1</v>
      </c>
      <c r="F254" s="245" t="s">
        <v>354</v>
      </c>
      <c r="G254" s="243"/>
      <c r="H254" s="246">
        <v>36</v>
      </c>
      <c r="I254" s="247"/>
      <c r="J254" s="243"/>
      <c r="K254" s="243"/>
      <c r="L254" s="248"/>
      <c r="M254" s="249"/>
      <c r="N254" s="250"/>
      <c r="O254" s="250"/>
      <c r="P254" s="250"/>
      <c r="Q254" s="250"/>
      <c r="R254" s="250"/>
      <c r="S254" s="250"/>
      <c r="T254" s="251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52" t="s">
        <v>137</v>
      </c>
      <c r="AU254" s="252" t="s">
        <v>86</v>
      </c>
      <c r="AV254" s="14" t="s">
        <v>86</v>
      </c>
      <c r="AW254" s="14" t="s">
        <v>33</v>
      </c>
      <c r="AX254" s="14" t="s">
        <v>84</v>
      </c>
      <c r="AY254" s="252" t="s">
        <v>127</v>
      </c>
    </row>
    <row r="255" s="2" customFormat="1" ht="55.5" customHeight="1">
      <c r="A255" s="38"/>
      <c r="B255" s="39"/>
      <c r="C255" s="218" t="s">
        <v>355</v>
      </c>
      <c r="D255" s="218" t="s">
        <v>130</v>
      </c>
      <c r="E255" s="219" t="s">
        <v>356</v>
      </c>
      <c r="F255" s="220" t="s">
        <v>357</v>
      </c>
      <c r="G255" s="221" t="s">
        <v>233</v>
      </c>
      <c r="H255" s="222">
        <v>4.3680000000000003</v>
      </c>
      <c r="I255" s="223"/>
      <c r="J255" s="224">
        <f>ROUND(I255*H255,2)</f>
        <v>0</v>
      </c>
      <c r="K255" s="220" t="s">
        <v>134</v>
      </c>
      <c r="L255" s="44"/>
      <c r="M255" s="225" t="s">
        <v>1</v>
      </c>
      <c r="N255" s="226" t="s">
        <v>41</v>
      </c>
      <c r="O255" s="91"/>
      <c r="P255" s="227">
        <f>O255*H255</f>
        <v>0</v>
      </c>
      <c r="Q255" s="227">
        <v>0</v>
      </c>
      <c r="R255" s="227">
        <f>Q255*H255</f>
        <v>0</v>
      </c>
      <c r="S255" s="227">
        <v>0</v>
      </c>
      <c r="T255" s="228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29" t="s">
        <v>238</v>
      </c>
      <c r="AT255" s="229" t="s">
        <v>130</v>
      </c>
      <c r="AU255" s="229" t="s">
        <v>86</v>
      </c>
      <c r="AY255" s="17" t="s">
        <v>127</v>
      </c>
      <c r="BE255" s="230">
        <f>IF(N255="základní",J255,0)</f>
        <v>0</v>
      </c>
      <c r="BF255" s="230">
        <f>IF(N255="snížená",J255,0)</f>
        <v>0</v>
      </c>
      <c r="BG255" s="230">
        <f>IF(N255="zákl. přenesená",J255,0)</f>
        <v>0</v>
      </c>
      <c r="BH255" s="230">
        <f>IF(N255="sníž. přenesená",J255,0)</f>
        <v>0</v>
      </c>
      <c r="BI255" s="230">
        <f>IF(N255="nulová",J255,0)</f>
        <v>0</v>
      </c>
      <c r="BJ255" s="17" t="s">
        <v>84</v>
      </c>
      <c r="BK255" s="230">
        <f>ROUND(I255*H255,2)</f>
        <v>0</v>
      </c>
      <c r="BL255" s="17" t="s">
        <v>238</v>
      </c>
      <c r="BM255" s="229" t="s">
        <v>358</v>
      </c>
    </row>
    <row r="256" s="2" customFormat="1" ht="76.35" customHeight="1">
      <c r="A256" s="38"/>
      <c r="B256" s="39"/>
      <c r="C256" s="218" t="s">
        <v>359</v>
      </c>
      <c r="D256" s="218" t="s">
        <v>130</v>
      </c>
      <c r="E256" s="219" t="s">
        <v>360</v>
      </c>
      <c r="F256" s="220" t="s">
        <v>361</v>
      </c>
      <c r="G256" s="221" t="s">
        <v>233</v>
      </c>
      <c r="H256" s="222">
        <v>8.7360000000000007</v>
      </c>
      <c r="I256" s="223"/>
      <c r="J256" s="224">
        <f>ROUND(I256*H256,2)</f>
        <v>0</v>
      </c>
      <c r="K256" s="220" t="s">
        <v>134</v>
      </c>
      <c r="L256" s="44"/>
      <c r="M256" s="225" t="s">
        <v>1</v>
      </c>
      <c r="N256" s="226" t="s">
        <v>41</v>
      </c>
      <c r="O256" s="91"/>
      <c r="P256" s="227">
        <f>O256*H256</f>
        <v>0</v>
      </c>
      <c r="Q256" s="227">
        <v>0</v>
      </c>
      <c r="R256" s="227">
        <f>Q256*H256</f>
        <v>0</v>
      </c>
      <c r="S256" s="227">
        <v>0</v>
      </c>
      <c r="T256" s="228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229" t="s">
        <v>238</v>
      </c>
      <c r="AT256" s="229" t="s">
        <v>130</v>
      </c>
      <c r="AU256" s="229" t="s">
        <v>86</v>
      </c>
      <c r="AY256" s="17" t="s">
        <v>127</v>
      </c>
      <c r="BE256" s="230">
        <f>IF(N256="základní",J256,0)</f>
        <v>0</v>
      </c>
      <c r="BF256" s="230">
        <f>IF(N256="snížená",J256,0)</f>
        <v>0</v>
      </c>
      <c r="BG256" s="230">
        <f>IF(N256="zákl. přenesená",J256,0)</f>
        <v>0</v>
      </c>
      <c r="BH256" s="230">
        <f>IF(N256="sníž. přenesená",J256,0)</f>
        <v>0</v>
      </c>
      <c r="BI256" s="230">
        <f>IF(N256="nulová",J256,0)</f>
        <v>0</v>
      </c>
      <c r="BJ256" s="17" t="s">
        <v>84</v>
      </c>
      <c r="BK256" s="230">
        <f>ROUND(I256*H256,2)</f>
        <v>0</v>
      </c>
      <c r="BL256" s="17" t="s">
        <v>238</v>
      </c>
      <c r="BM256" s="229" t="s">
        <v>362</v>
      </c>
    </row>
    <row r="257" s="14" customFormat="1">
      <c r="A257" s="14"/>
      <c r="B257" s="242"/>
      <c r="C257" s="243"/>
      <c r="D257" s="233" t="s">
        <v>137</v>
      </c>
      <c r="E257" s="244" t="s">
        <v>1</v>
      </c>
      <c r="F257" s="245" t="s">
        <v>363</v>
      </c>
      <c r="G257" s="243"/>
      <c r="H257" s="246">
        <v>8.7360000000000007</v>
      </c>
      <c r="I257" s="247"/>
      <c r="J257" s="243"/>
      <c r="K257" s="243"/>
      <c r="L257" s="248"/>
      <c r="M257" s="249"/>
      <c r="N257" s="250"/>
      <c r="O257" s="250"/>
      <c r="P257" s="250"/>
      <c r="Q257" s="250"/>
      <c r="R257" s="250"/>
      <c r="S257" s="250"/>
      <c r="T257" s="251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52" t="s">
        <v>137</v>
      </c>
      <c r="AU257" s="252" t="s">
        <v>86</v>
      </c>
      <c r="AV257" s="14" t="s">
        <v>86</v>
      </c>
      <c r="AW257" s="14" t="s">
        <v>33</v>
      </c>
      <c r="AX257" s="14" t="s">
        <v>84</v>
      </c>
      <c r="AY257" s="252" t="s">
        <v>127</v>
      </c>
    </row>
    <row r="258" s="12" customFormat="1" ht="22.8" customHeight="1">
      <c r="A258" s="12"/>
      <c r="B258" s="202"/>
      <c r="C258" s="203"/>
      <c r="D258" s="204" t="s">
        <v>75</v>
      </c>
      <c r="E258" s="216" t="s">
        <v>364</v>
      </c>
      <c r="F258" s="216" t="s">
        <v>365</v>
      </c>
      <c r="G258" s="203"/>
      <c r="H258" s="203"/>
      <c r="I258" s="206"/>
      <c r="J258" s="217">
        <f>BK258</f>
        <v>0</v>
      </c>
      <c r="K258" s="203"/>
      <c r="L258" s="208"/>
      <c r="M258" s="209"/>
      <c r="N258" s="210"/>
      <c r="O258" s="210"/>
      <c r="P258" s="211">
        <f>SUM(P259:P270)</f>
        <v>0</v>
      </c>
      <c r="Q258" s="210"/>
      <c r="R258" s="211">
        <f>SUM(R259:R270)</f>
        <v>0.049500000000000002</v>
      </c>
      <c r="S258" s="210"/>
      <c r="T258" s="212">
        <f>SUM(T259:T270)</f>
        <v>0.01023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213" t="s">
        <v>86</v>
      </c>
      <c r="AT258" s="214" t="s">
        <v>75</v>
      </c>
      <c r="AU258" s="214" t="s">
        <v>84</v>
      </c>
      <c r="AY258" s="213" t="s">
        <v>127</v>
      </c>
      <c r="BK258" s="215">
        <f>SUM(BK259:BK270)</f>
        <v>0</v>
      </c>
    </row>
    <row r="259" s="2" customFormat="1" ht="16.5" customHeight="1">
      <c r="A259" s="38"/>
      <c r="B259" s="39"/>
      <c r="C259" s="218" t="s">
        <v>366</v>
      </c>
      <c r="D259" s="218" t="s">
        <v>130</v>
      </c>
      <c r="E259" s="219" t="s">
        <v>367</v>
      </c>
      <c r="F259" s="220" t="s">
        <v>368</v>
      </c>
      <c r="G259" s="221" t="s">
        <v>149</v>
      </c>
      <c r="H259" s="222">
        <v>33</v>
      </c>
      <c r="I259" s="223"/>
      <c r="J259" s="224">
        <f>ROUND(I259*H259,2)</f>
        <v>0</v>
      </c>
      <c r="K259" s="220" t="s">
        <v>134</v>
      </c>
      <c r="L259" s="44"/>
      <c r="M259" s="225" t="s">
        <v>1</v>
      </c>
      <c r="N259" s="226" t="s">
        <v>41</v>
      </c>
      <c r="O259" s="91"/>
      <c r="P259" s="227">
        <f>O259*H259</f>
        <v>0</v>
      </c>
      <c r="Q259" s="227">
        <v>0.001</v>
      </c>
      <c r="R259" s="227">
        <f>Q259*H259</f>
        <v>0.033000000000000002</v>
      </c>
      <c r="S259" s="227">
        <v>0.00031</v>
      </c>
      <c r="T259" s="228">
        <f>S259*H259</f>
        <v>0.01023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229" t="s">
        <v>238</v>
      </c>
      <c r="AT259" s="229" t="s">
        <v>130</v>
      </c>
      <c r="AU259" s="229" t="s">
        <v>86</v>
      </c>
      <c r="AY259" s="17" t="s">
        <v>127</v>
      </c>
      <c r="BE259" s="230">
        <f>IF(N259="základní",J259,0)</f>
        <v>0</v>
      </c>
      <c r="BF259" s="230">
        <f>IF(N259="snížená",J259,0)</f>
        <v>0</v>
      </c>
      <c r="BG259" s="230">
        <f>IF(N259="zákl. přenesená",J259,0)</f>
        <v>0</v>
      </c>
      <c r="BH259" s="230">
        <f>IF(N259="sníž. přenesená",J259,0)</f>
        <v>0</v>
      </c>
      <c r="BI259" s="230">
        <f>IF(N259="nulová",J259,0)</f>
        <v>0</v>
      </c>
      <c r="BJ259" s="17" t="s">
        <v>84</v>
      </c>
      <c r="BK259" s="230">
        <f>ROUND(I259*H259,2)</f>
        <v>0</v>
      </c>
      <c r="BL259" s="17" t="s">
        <v>238</v>
      </c>
      <c r="BM259" s="229" t="s">
        <v>369</v>
      </c>
    </row>
    <row r="260" s="13" customFormat="1">
      <c r="A260" s="13"/>
      <c r="B260" s="231"/>
      <c r="C260" s="232"/>
      <c r="D260" s="233" t="s">
        <v>137</v>
      </c>
      <c r="E260" s="234" t="s">
        <v>1</v>
      </c>
      <c r="F260" s="235" t="s">
        <v>370</v>
      </c>
      <c r="G260" s="232"/>
      <c r="H260" s="234" t="s">
        <v>1</v>
      </c>
      <c r="I260" s="236"/>
      <c r="J260" s="232"/>
      <c r="K260" s="232"/>
      <c r="L260" s="237"/>
      <c r="M260" s="238"/>
      <c r="N260" s="239"/>
      <c r="O260" s="239"/>
      <c r="P260" s="239"/>
      <c r="Q260" s="239"/>
      <c r="R260" s="239"/>
      <c r="S260" s="239"/>
      <c r="T260" s="240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1" t="s">
        <v>137</v>
      </c>
      <c r="AU260" s="241" t="s">
        <v>86</v>
      </c>
      <c r="AV260" s="13" t="s">
        <v>84</v>
      </c>
      <c r="AW260" s="13" t="s">
        <v>33</v>
      </c>
      <c r="AX260" s="13" t="s">
        <v>76</v>
      </c>
      <c r="AY260" s="241" t="s">
        <v>127</v>
      </c>
    </row>
    <row r="261" s="14" customFormat="1">
      <c r="A261" s="14"/>
      <c r="B261" s="242"/>
      <c r="C261" s="243"/>
      <c r="D261" s="233" t="s">
        <v>137</v>
      </c>
      <c r="E261" s="244" t="s">
        <v>1</v>
      </c>
      <c r="F261" s="245" t="s">
        <v>371</v>
      </c>
      <c r="G261" s="243"/>
      <c r="H261" s="246">
        <v>33</v>
      </c>
      <c r="I261" s="247"/>
      <c r="J261" s="243"/>
      <c r="K261" s="243"/>
      <c r="L261" s="248"/>
      <c r="M261" s="249"/>
      <c r="N261" s="250"/>
      <c r="O261" s="250"/>
      <c r="P261" s="250"/>
      <c r="Q261" s="250"/>
      <c r="R261" s="250"/>
      <c r="S261" s="250"/>
      <c r="T261" s="251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52" t="s">
        <v>137</v>
      </c>
      <c r="AU261" s="252" t="s">
        <v>86</v>
      </c>
      <c r="AV261" s="14" t="s">
        <v>86</v>
      </c>
      <c r="AW261" s="14" t="s">
        <v>33</v>
      </c>
      <c r="AX261" s="14" t="s">
        <v>84</v>
      </c>
      <c r="AY261" s="252" t="s">
        <v>127</v>
      </c>
    </row>
    <row r="262" s="2" customFormat="1" ht="37.8" customHeight="1">
      <c r="A262" s="38"/>
      <c r="B262" s="39"/>
      <c r="C262" s="218" t="s">
        <v>372</v>
      </c>
      <c r="D262" s="218" t="s">
        <v>130</v>
      </c>
      <c r="E262" s="219" t="s">
        <v>373</v>
      </c>
      <c r="F262" s="220" t="s">
        <v>374</v>
      </c>
      <c r="G262" s="221" t="s">
        <v>142</v>
      </c>
      <c r="H262" s="222">
        <v>132</v>
      </c>
      <c r="I262" s="223"/>
      <c r="J262" s="224">
        <f>ROUND(I262*H262,2)</f>
        <v>0</v>
      </c>
      <c r="K262" s="220" t="s">
        <v>134</v>
      </c>
      <c r="L262" s="44"/>
      <c r="M262" s="225" t="s">
        <v>1</v>
      </c>
      <c r="N262" s="226" t="s">
        <v>41</v>
      </c>
      <c r="O262" s="91"/>
      <c r="P262" s="227">
        <f>O262*H262</f>
        <v>0</v>
      </c>
      <c r="Q262" s="227">
        <v>0</v>
      </c>
      <c r="R262" s="227">
        <f>Q262*H262</f>
        <v>0</v>
      </c>
      <c r="S262" s="227">
        <v>0</v>
      </c>
      <c r="T262" s="228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229" t="s">
        <v>135</v>
      </c>
      <c r="AT262" s="229" t="s">
        <v>130</v>
      </c>
      <c r="AU262" s="229" t="s">
        <v>86</v>
      </c>
      <c r="AY262" s="17" t="s">
        <v>127</v>
      </c>
      <c r="BE262" s="230">
        <f>IF(N262="základní",J262,0)</f>
        <v>0</v>
      </c>
      <c r="BF262" s="230">
        <f>IF(N262="snížená",J262,0)</f>
        <v>0</v>
      </c>
      <c r="BG262" s="230">
        <f>IF(N262="zákl. přenesená",J262,0)</f>
        <v>0</v>
      </c>
      <c r="BH262" s="230">
        <f>IF(N262="sníž. přenesená",J262,0)</f>
        <v>0</v>
      </c>
      <c r="BI262" s="230">
        <f>IF(N262="nulová",J262,0)</f>
        <v>0</v>
      </c>
      <c r="BJ262" s="17" t="s">
        <v>84</v>
      </c>
      <c r="BK262" s="230">
        <f>ROUND(I262*H262,2)</f>
        <v>0</v>
      </c>
      <c r="BL262" s="17" t="s">
        <v>135</v>
      </c>
      <c r="BM262" s="229" t="s">
        <v>375</v>
      </c>
    </row>
    <row r="263" s="14" customFormat="1">
      <c r="A263" s="14"/>
      <c r="B263" s="242"/>
      <c r="C263" s="243"/>
      <c r="D263" s="233" t="s">
        <v>137</v>
      </c>
      <c r="E263" s="244" t="s">
        <v>1</v>
      </c>
      <c r="F263" s="245" t="s">
        <v>376</v>
      </c>
      <c r="G263" s="243"/>
      <c r="H263" s="246">
        <v>132</v>
      </c>
      <c r="I263" s="247"/>
      <c r="J263" s="243"/>
      <c r="K263" s="243"/>
      <c r="L263" s="248"/>
      <c r="M263" s="249"/>
      <c r="N263" s="250"/>
      <c r="O263" s="250"/>
      <c r="P263" s="250"/>
      <c r="Q263" s="250"/>
      <c r="R263" s="250"/>
      <c r="S263" s="250"/>
      <c r="T263" s="251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T263" s="252" t="s">
        <v>137</v>
      </c>
      <c r="AU263" s="252" t="s">
        <v>86</v>
      </c>
      <c r="AV263" s="14" t="s">
        <v>86</v>
      </c>
      <c r="AW263" s="14" t="s">
        <v>33</v>
      </c>
      <c r="AX263" s="14" t="s">
        <v>84</v>
      </c>
      <c r="AY263" s="252" t="s">
        <v>127</v>
      </c>
    </row>
    <row r="264" s="2" customFormat="1" ht="24.15" customHeight="1">
      <c r="A264" s="38"/>
      <c r="B264" s="39"/>
      <c r="C264" s="253" t="s">
        <v>377</v>
      </c>
      <c r="D264" s="253" t="s">
        <v>139</v>
      </c>
      <c r="E264" s="254" t="s">
        <v>378</v>
      </c>
      <c r="F264" s="255" t="s">
        <v>379</v>
      </c>
      <c r="G264" s="256" t="s">
        <v>142</v>
      </c>
      <c r="H264" s="257">
        <v>151.80000000000001</v>
      </c>
      <c r="I264" s="258"/>
      <c r="J264" s="259">
        <f>ROUND(I264*H264,2)</f>
        <v>0</v>
      </c>
      <c r="K264" s="255" t="s">
        <v>1</v>
      </c>
      <c r="L264" s="260"/>
      <c r="M264" s="261" t="s">
        <v>1</v>
      </c>
      <c r="N264" s="262" t="s">
        <v>41</v>
      </c>
      <c r="O264" s="91"/>
      <c r="P264" s="227">
        <f>O264*H264</f>
        <v>0</v>
      </c>
      <c r="Q264" s="227">
        <v>0</v>
      </c>
      <c r="R264" s="227">
        <f>Q264*H264</f>
        <v>0</v>
      </c>
      <c r="S264" s="227">
        <v>0</v>
      </c>
      <c r="T264" s="228">
        <f>S264*H264</f>
        <v>0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229" t="s">
        <v>143</v>
      </c>
      <c r="AT264" s="229" t="s">
        <v>139</v>
      </c>
      <c r="AU264" s="229" t="s">
        <v>86</v>
      </c>
      <c r="AY264" s="17" t="s">
        <v>127</v>
      </c>
      <c r="BE264" s="230">
        <f>IF(N264="základní",J264,0)</f>
        <v>0</v>
      </c>
      <c r="BF264" s="230">
        <f>IF(N264="snížená",J264,0)</f>
        <v>0</v>
      </c>
      <c r="BG264" s="230">
        <f>IF(N264="zákl. přenesená",J264,0)</f>
        <v>0</v>
      </c>
      <c r="BH264" s="230">
        <f>IF(N264="sníž. přenesená",J264,0)</f>
        <v>0</v>
      </c>
      <c r="BI264" s="230">
        <f>IF(N264="nulová",J264,0)</f>
        <v>0</v>
      </c>
      <c r="BJ264" s="17" t="s">
        <v>84</v>
      </c>
      <c r="BK264" s="230">
        <f>ROUND(I264*H264,2)</f>
        <v>0</v>
      </c>
      <c r="BL264" s="17" t="s">
        <v>135</v>
      </c>
      <c r="BM264" s="229" t="s">
        <v>380</v>
      </c>
    </row>
    <row r="265" s="14" customFormat="1">
      <c r="A265" s="14"/>
      <c r="B265" s="242"/>
      <c r="C265" s="243"/>
      <c r="D265" s="233" t="s">
        <v>137</v>
      </c>
      <c r="E265" s="244" t="s">
        <v>1</v>
      </c>
      <c r="F265" s="245" t="s">
        <v>381</v>
      </c>
      <c r="G265" s="243"/>
      <c r="H265" s="246">
        <v>151.80000000000001</v>
      </c>
      <c r="I265" s="247"/>
      <c r="J265" s="243"/>
      <c r="K265" s="243"/>
      <c r="L265" s="248"/>
      <c r="M265" s="249"/>
      <c r="N265" s="250"/>
      <c r="O265" s="250"/>
      <c r="P265" s="250"/>
      <c r="Q265" s="250"/>
      <c r="R265" s="250"/>
      <c r="S265" s="250"/>
      <c r="T265" s="251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T265" s="252" t="s">
        <v>137</v>
      </c>
      <c r="AU265" s="252" t="s">
        <v>86</v>
      </c>
      <c r="AV265" s="14" t="s">
        <v>86</v>
      </c>
      <c r="AW265" s="14" t="s">
        <v>33</v>
      </c>
      <c r="AX265" s="14" t="s">
        <v>84</v>
      </c>
      <c r="AY265" s="252" t="s">
        <v>127</v>
      </c>
    </row>
    <row r="266" s="2" customFormat="1" ht="33" customHeight="1">
      <c r="A266" s="38"/>
      <c r="B266" s="39"/>
      <c r="C266" s="218" t="s">
        <v>382</v>
      </c>
      <c r="D266" s="218" t="s">
        <v>130</v>
      </c>
      <c r="E266" s="219" t="s">
        <v>383</v>
      </c>
      <c r="F266" s="220" t="s">
        <v>384</v>
      </c>
      <c r="G266" s="221" t="s">
        <v>149</v>
      </c>
      <c r="H266" s="222">
        <v>33</v>
      </c>
      <c r="I266" s="223"/>
      <c r="J266" s="224">
        <f>ROUND(I266*H266,2)</f>
        <v>0</v>
      </c>
      <c r="K266" s="220" t="s">
        <v>134</v>
      </c>
      <c r="L266" s="44"/>
      <c r="M266" s="225" t="s">
        <v>1</v>
      </c>
      <c r="N266" s="226" t="s">
        <v>41</v>
      </c>
      <c r="O266" s="91"/>
      <c r="P266" s="227">
        <f>O266*H266</f>
        <v>0</v>
      </c>
      <c r="Q266" s="227">
        <v>0.00021000000000000001</v>
      </c>
      <c r="R266" s="227">
        <f>Q266*H266</f>
        <v>0.0069300000000000004</v>
      </c>
      <c r="S266" s="227">
        <v>0</v>
      </c>
      <c r="T266" s="228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29" t="s">
        <v>238</v>
      </c>
      <c r="AT266" s="229" t="s">
        <v>130</v>
      </c>
      <c r="AU266" s="229" t="s">
        <v>86</v>
      </c>
      <c r="AY266" s="17" t="s">
        <v>127</v>
      </c>
      <c r="BE266" s="230">
        <f>IF(N266="základní",J266,0)</f>
        <v>0</v>
      </c>
      <c r="BF266" s="230">
        <f>IF(N266="snížená",J266,0)</f>
        <v>0</v>
      </c>
      <c r="BG266" s="230">
        <f>IF(N266="zákl. přenesená",J266,0)</f>
        <v>0</v>
      </c>
      <c r="BH266" s="230">
        <f>IF(N266="sníž. přenesená",J266,0)</f>
        <v>0</v>
      </c>
      <c r="BI266" s="230">
        <f>IF(N266="nulová",J266,0)</f>
        <v>0</v>
      </c>
      <c r="BJ266" s="17" t="s">
        <v>84</v>
      </c>
      <c r="BK266" s="230">
        <f>ROUND(I266*H266,2)</f>
        <v>0</v>
      </c>
      <c r="BL266" s="17" t="s">
        <v>238</v>
      </c>
      <c r="BM266" s="229" t="s">
        <v>385</v>
      </c>
    </row>
    <row r="267" s="13" customFormat="1">
      <c r="A267" s="13"/>
      <c r="B267" s="231"/>
      <c r="C267" s="232"/>
      <c r="D267" s="233" t="s">
        <v>137</v>
      </c>
      <c r="E267" s="234" t="s">
        <v>1</v>
      </c>
      <c r="F267" s="235" t="s">
        <v>386</v>
      </c>
      <c r="G267" s="232"/>
      <c r="H267" s="234" t="s">
        <v>1</v>
      </c>
      <c r="I267" s="236"/>
      <c r="J267" s="232"/>
      <c r="K267" s="232"/>
      <c r="L267" s="237"/>
      <c r="M267" s="238"/>
      <c r="N267" s="239"/>
      <c r="O267" s="239"/>
      <c r="P267" s="239"/>
      <c r="Q267" s="239"/>
      <c r="R267" s="239"/>
      <c r="S267" s="239"/>
      <c r="T267" s="240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41" t="s">
        <v>137</v>
      </c>
      <c r="AU267" s="241" t="s">
        <v>86</v>
      </c>
      <c r="AV267" s="13" t="s">
        <v>84</v>
      </c>
      <c r="AW267" s="13" t="s">
        <v>33</v>
      </c>
      <c r="AX267" s="13" t="s">
        <v>76</v>
      </c>
      <c r="AY267" s="241" t="s">
        <v>127</v>
      </c>
    </row>
    <row r="268" s="14" customFormat="1">
      <c r="A268" s="14"/>
      <c r="B268" s="242"/>
      <c r="C268" s="243"/>
      <c r="D268" s="233" t="s">
        <v>137</v>
      </c>
      <c r="E268" s="244" t="s">
        <v>1</v>
      </c>
      <c r="F268" s="245" t="s">
        <v>339</v>
      </c>
      <c r="G268" s="243"/>
      <c r="H268" s="246">
        <v>33</v>
      </c>
      <c r="I268" s="247"/>
      <c r="J268" s="243"/>
      <c r="K268" s="243"/>
      <c r="L268" s="248"/>
      <c r="M268" s="249"/>
      <c r="N268" s="250"/>
      <c r="O268" s="250"/>
      <c r="P268" s="250"/>
      <c r="Q268" s="250"/>
      <c r="R268" s="250"/>
      <c r="S268" s="250"/>
      <c r="T268" s="251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52" t="s">
        <v>137</v>
      </c>
      <c r="AU268" s="252" t="s">
        <v>86</v>
      </c>
      <c r="AV268" s="14" t="s">
        <v>86</v>
      </c>
      <c r="AW268" s="14" t="s">
        <v>33</v>
      </c>
      <c r="AX268" s="14" t="s">
        <v>84</v>
      </c>
      <c r="AY268" s="252" t="s">
        <v>127</v>
      </c>
    </row>
    <row r="269" s="2" customFormat="1" ht="44.25" customHeight="1">
      <c r="A269" s="38"/>
      <c r="B269" s="39"/>
      <c r="C269" s="218" t="s">
        <v>387</v>
      </c>
      <c r="D269" s="218" t="s">
        <v>130</v>
      </c>
      <c r="E269" s="219" t="s">
        <v>388</v>
      </c>
      <c r="F269" s="220" t="s">
        <v>389</v>
      </c>
      <c r="G269" s="221" t="s">
        <v>149</v>
      </c>
      <c r="H269" s="222">
        <v>33</v>
      </c>
      <c r="I269" s="223"/>
      <c r="J269" s="224">
        <f>ROUND(I269*H269,2)</f>
        <v>0</v>
      </c>
      <c r="K269" s="220" t="s">
        <v>134</v>
      </c>
      <c r="L269" s="44"/>
      <c r="M269" s="225" t="s">
        <v>1</v>
      </c>
      <c r="N269" s="226" t="s">
        <v>41</v>
      </c>
      <c r="O269" s="91"/>
      <c r="P269" s="227">
        <f>O269*H269</f>
        <v>0</v>
      </c>
      <c r="Q269" s="227">
        <v>0.00029</v>
      </c>
      <c r="R269" s="227">
        <f>Q269*H269</f>
        <v>0.0095700000000000004</v>
      </c>
      <c r="S269" s="227">
        <v>0</v>
      </c>
      <c r="T269" s="228">
        <f>S269*H269</f>
        <v>0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229" t="s">
        <v>238</v>
      </c>
      <c r="AT269" s="229" t="s">
        <v>130</v>
      </c>
      <c r="AU269" s="229" t="s">
        <v>86</v>
      </c>
      <c r="AY269" s="17" t="s">
        <v>127</v>
      </c>
      <c r="BE269" s="230">
        <f>IF(N269="základní",J269,0)</f>
        <v>0</v>
      </c>
      <c r="BF269" s="230">
        <f>IF(N269="snížená",J269,0)</f>
        <v>0</v>
      </c>
      <c r="BG269" s="230">
        <f>IF(N269="zákl. přenesená",J269,0)</f>
        <v>0</v>
      </c>
      <c r="BH269" s="230">
        <f>IF(N269="sníž. přenesená",J269,0)</f>
        <v>0</v>
      </c>
      <c r="BI269" s="230">
        <f>IF(N269="nulová",J269,0)</f>
        <v>0</v>
      </c>
      <c r="BJ269" s="17" t="s">
        <v>84</v>
      </c>
      <c r="BK269" s="230">
        <f>ROUND(I269*H269,2)</f>
        <v>0</v>
      </c>
      <c r="BL269" s="17" t="s">
        <v>238</v>
      </c>
      <c r="BM269" s="229" t="s">
        <v>390</v>
      </c>
    </row>
    <row r="270" s="14" customFormat="1">
      <c r="A270" s="14"/>
      <c r="B270" s="242"/>
      <c r="C270" s="243"/>
      <c r="D270" s="233" t="s">
        <v>137</v>
      </c>
      <c r="E270" s="244" t="s">
        <v>1</v>
      </c>
      <c r="F270" s="245" t="s">
        <v>339</v>
      </c>
      <c r="G270" s="243"/>
      <c r="H270" s="246">
        <v>33</v>
      </c>
      <c r="I270" s="247"/>
      <c r="J270" s="243"/>
      <c r="K270" s="243"/>
      <c r="L270" s="248"/>
      <c r="M270" s="249"/>
      <c r="N270" s="250"/>
      <c r="O270" s="250"/>
      <c r="P270" s="250"/>
      <c r="Q270" s="250"/>
      <c r="R270" s="250"/>
      <c r="S270" s="250"/>
      <c r="T270" s="251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52" t="s">
        <v>137</v>
      </c>
      <c r="AU270" s="252" t="s">
        <v>86</v>
      </c>
      <c r="AV270" s="14" t="s">
        <v>86</v>
      </c>
      <c r="AW270" s="14" t="s">
        <v>33</v>
      </c>
      <c r="AX270" s="14" t="s">
        <v>84</v>
      </c>
      <c r="AY270" s="252" t="s">
        <v>127</v>
      </c>
    </row>
    <row r="271" s="12" customFormat="1" ht="22.8" customHeight="1">
      <c r="A271" s="12"/>
      <c r="B271" s="202"/>
      <c r="C271" s="203"/>
      <c r="D271" s="204" t="s">
        <v>75</v>
      </c>
      <c r="E271" s="216" t="s">
        <v>391</v>
      </c>
      <c r="F271" s="216" t="s">
        <v>392</v>
      </c>
      <c r="G271" s="203"/>
      <c r="H271" s="203"/>
      <c r="I271" s="206"/>
      <c r="J271" s="217">
        <f>BK271</f>
        <v>0</v>
      </c>
      <c r="K271" s="203"/>
      <c r="L271" s="208"/>
      <c r="M271" s="209"/>
      <c r="N271" s="210"/>
      <c r="O271" s="210"/>
      <c r="P271" s="211">
        <f>SUM(P272:P282)</f>
        <v>0</v>
      </c>
      <c r="Q271" s="210"/>
      <c r="R271" s="211">
        <f>SUM(R272:R282)</f>
        <v>0.056160000000000002</v>
      </c>
      <c r="S271" s="210"/>
      <c r="T271" s="212">
        <f>SUM(T272:T282)</f>
        <v>0</v>
      </c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R271" s="213" t="s">
        <v>86</v>
      </c>
      <c r="AT271" s="214" t="s">
        <v>75</v>
      </c>
      <c r="AU271" s="214" t="s">
        <v>84</v>
      </c>
      <c r="AY271" s="213" t="s">
        <v>127</v>
      </c>
      <c r="BK271" s="215">
        <f>SUM(BK272:BK282)</f>
        <v>0</v>
      </c>
    </row>
    <row r="272" s="2" customFormat="1" ht="24.15" customHeight="1">
      <c r="A272" s="38"/>
      <c r="B272" s="39"/>
      <c r="C272" s="218" t="s">
        <v>393</v>
      </c>
      <c r="D272" s="218" t="s">
        <v>130</v>
      </c>
      <c r="E272" s="219" t="s">
        <v>394</v>
      </c>
      <c r="F272" s="220" t="s">
        <v>395</v>
      </c>
      <c r="G272" s="221" t="s">
        <v>149</v>
      </c>
      <c r="H272" s="222">
        <v>43.200000000000003</v>
      </c>
      <c r="I272" s="223"/>
      <c r="J272" s="224">
        <f>ROUND(I272*H272,2)</f>
        <v>0</v>
      </c>
      <c r="K272" s="220" t="s">
        <v>134</v>
      </c>
      <c r="L272" s="44"/>
      <c r="M272" s="225" t="s">
        <v>1</v>
      </c>
      <c r="N272" s="226" t="s">
        <v>41</v>
      </c>
      <c r="O272" s="91"/>
      <c r="P272" s="227">
        <f>O272*H272</f>
        <v>0</v>
      </c>
      <c r="Q272" s="227">
        <v>0</v>
      </c>
      <c r="R272" s="227">
        <f>Q272*H272</f>
        <v>0</v>
      </c>
      <c r="S272" s="227">
        <v>0</v>
      </c>
      <c r="T272" s="228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229" t="s">
        <v>238</v>
      </c>
      <c r="AT272" s="229" t="s">
        <v>130</v>
      </c>
      <c r="AU272" s="229" t="s">
        <v>86</v>
      </c>
      <c r="AY272" s="17" t="s">
        <v>127</v>
      </c>
      <c r="BE272" s="230">
        <f>IF(N272="základní",J272,0)</f>
        <v>0</v>
      </c>
      <c r="BF272" s="230">
        <f>IF(N272="snížená",J272,0)</f>
        <v>0</v>
      </c>
      <c r="BG272" s="230">
        <f>IF(N272="zákl. přenesená",J272,0)</f>
        <v>0</v>
      </c>
      <c r="BH272" s="230">
        <f>IF(N272="sníž. přenesená",J272,0)</f>
        <v>0</v>
      </c>
      <c r="BI272" s="230">
        <f>IF(N272="nulová",J272,0)</f>
        <v>0</v>
      </c>
      <c r="BJ272" s="17" t="s">
        <v>84</v>
      </c>
      <c r="BK272" s="230">
        <f>ROUND(I272*H272,2)</f>
        <v>0</v>
      </c>
      <c r="BL272" s="17" t="s">
        <v>238</v>
      </c>
      <c r="BM272" s="229" t="s">
        <v>396</v>
      </c>
    </row>
    <row r="273" s="13" customFormat="1">
      <c r="A273" s="13"/>
      <c r="B273" s="231"/>
      <c r="C273" s="232"/>
      <c r="D273" s="233" t="s">
        <v>137</v>
      </c>
      <c r="E273" s="234" t="s">
        <v>1</v>
      </c>
      <c r="F273" s="235" t="s">
        <v>397</v>
      </c>
      <c r="G273" s="232"/>
      <c r="H273" s="234" t="s">
        <v>1</v>
      </c>
      <c r="I273" s="236"/>
      <c r="J273" s="232"/>
      <c r="K273" s="232"/>
      <c r="L273" s="237"/>
      <c r="M273" s="238"/>
      <c r="N273" s="239"/>
      <c r="O273" s="239"/>
      <c r="P273" s="239"/>
      <c r="Q273" s="239"/>
      <c r="R273" s="239"/>
      <c r="S273" s="239"/>
      <c r="T273" s="240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1" t="s">
        <v>137</v>
      </c>
      <c r="AU273" s="241" t="s">
        <v>86</v>
      </c>
      <c r="AV273" s="13" t="s">
        <v>84</v>
      </c>
      <c r="AW273" s="13" t="s">
        <v>33</v>
      </c>
      <c r="AX273" s="13" t="s">
        <v>76</v>
      </c>
      <c r="AY273" s="241" t="s">
        <v>127</v>
      </c>
    </row>
    <row r="274" s="13" customFormat="1">
      <c r="A274" s="13"/>
      <c r="B274" s="231"/>
      <c r="C274" s="232"/>
      <c r="D274" s="233" t="s">
        <v>137</v>
      </c>
      <c r="E274" s="234" t="s">
        <v>1</v>
      </c>
      <c r="F274" s="235" t="s">
        <v>398</v>
      </c>
      <c r="G274" s="232"/>
      <c r="H274" s="234" t="s">
        <v>1</v>
      </c>
      <c r="I274" s="236"/>
      <c r="J274" s="232"/>
      <c r="K274" s="232"/>
      <c r="L274" s="237"/>
      <c r="M274" s="238"/>
      <c r="N274" s="239"/>
      <c r="O274" s="239"/>
      <c r="P274" s="239"/>
      <c r="Q274" s="239"/>
      <c r="R274" s="239"/>
      <c r="S274" s="239"/>
      <c r="T274" s="240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41" t="s">
        <v>137</v>
      </c>
      <c r="AU274" s="241" t="s">
        <v>86</v>
      </c>
      <c r="AV274" s="13" t="s">
        <v>84</v>
      </c>
      <c r="AW274" s="13" t="s">
        <v>33</v>
      </c>
      <c r="AX274" s="13" t="s">
        <v>76</v>
      </c>
      <c r="AY274" s="241" t="s">
        <v>127</v>
      </c>
    </row>
    <row r="275" s="13" customFormat="1">
      <c r="A275" s="13"/>
      <c r="B275" s="231"/>
      <c r="C275" s="232"/>
      <c r="D275" s="233" t="s">
        <v>137</v>
      </c>
      <c r="E275" s="234" t="s">
        <v>1</v>
      </c>
      <c r="F275" s="235" t="s">
        <v>399</v>
      </c>
      <c r="G275" s="232"/>
      <c r="H275" s="234" t="s">
        <v>1</v>
      </c>
      <c r="I275" s="236"/>
      <c r="J275" s="232"/>
      <c r="K275" s="232"/>
      <c r="L275" s="237"/>
      <c r="M275" s="238"/>
      <c r="N275" s="239"/>
      <c r="O275" s="239"/>
      <c r="P275" s="239"/>
      <c r="Q275" s="239"/>
      <c r="R275" s="239"/>
      <c r="S275" s="239"/>
      <c r="T275" s="240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41" t="s">
        <v>137</v>
      </c>
      <c r="AU275" s="241" t="s">
        <v>86</v>
      </c>
      <c r="AV275" s="13" t="s">
        <v>84</v>
      </c>
      <c r="AW275" s="13" t="s">
        <v>33</v>
      </c>
      <c r="AX275" s="13" t="s">
        <v>76</v>
      </c>
      <c r="AY275" s="241" t="s">
        <v>127</v>
      </c>
    </row>
    <row r="276" s="14" customFormat="1">
      <c r="A276" s="14"/>
      <c r="B276" s="242"/>
      <c r="C276" s="243"/>
      <c r="D276" s="233" t="s">
        <v>137</v>
      </c>
      <c r="E276" s="244" t="s">
        <v>1</v>
      </c>
      <c r="F276" s="245" t="s">
        <v>400</v>
      </c>
      <c r="G276" s="243"/>
      <c r="H276" s="246">
        <v>43.200000000000003</v>
      </c>
      <c r="I276" s="247"/>
      <c r="J276" s="243"/>
      <c r="K276" s="243"/>
      <c r="L276" s="248"/>
      <c r="M276" s="249"/>
      <c r="N276" s="250"/>
      <c r="O276" s="250"/>
      <c r="P276" s="250"/>
      <c r="Q276" s="250"/>
      <c r="R276" s="250"/>
      <c r="S276" s="250"/>
      <c r="T276" s="251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T276" s="252" t="s">
        <v>137</v>
      </c>
      <c r="AU276" s="252" t="s">
        <v>86</v>
      </c>
      <c r="AV276" s="14" t="s">
        <v>86</v>
      </c>
      <c r="AW276" s="14" t="s">
        <v>33</v>
      </c>
      <c r="AX276" s="14" t="s">
        <v>84</v>
      </c>
      <c r="AY276" s="252" t="s">
        <v>127</v>
      </c>
    </row>
    <row r="277" s="2" customFormat="1" ht="16.5" customHeight="1">
      <c r="A277" s="38"/>
      <c r="B277" s="39"/>
      <c r="C277" s="253" t="s">
        <v>401</v>
      </c>
      <c r="D277" s="253" t="s">
        <v>139</v>
      </c>
      <c r="E277" s="254" t="s">
        <v>402</v>
      </c>
      <c r="F277" s="255" t="s">
        <v>403</v>
      </c>
      <c r="G277" s="256" t="s">
        <v>149</v>
      </c>
      <c r="H277" s="257">
        <v>43.200000000000003</v>
      </c>
      <c r="I277" s="258"/>
      <c r="J277" s="259">
        <f>ROUND(I277*H277,2)</f>
        <v>0</v>
      </c>
      <c r="K277" s="255" t="s">
        <v>134</v>
      </c>
      <c r="L277" s="260"/>
      <c r="M277" s="261" t="s">
        <v>1</v>
      </c>
      <c r="N277" s="262" t="s">
        <v>41</v>
      </c>
      <c r="O277" s="91"/>
      <c r="P277" s="227">
        <f>O277*H277</f>
        <v>0</v>
      </c>
      <c r="Q277" s="227">
        <v>0.0012999999999999999</v>
      </c>
      <c r="R277" s="227">
        <f>Q277*H277</f>
        <v>0.056160000000000002</v>
      </c>
      <c r="S277" s="227">
        <v>0</v>
      </c>
      <c r="T277" s="228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229" t="s">
        <v>292</v>
      </c>
      <c r="AT277" s="229" t="s">
        <v>139</v>
      </c>
      <c r="AU277" s="229" t="s">
        <v>86</v>
      </c>
      <c r="AY277" s="17" t="s">
        <v>127</v>
      </c>
      <c r="BE277" s="230">
        <f>IF(N277="základní",J277,0)</f>
        <v>0</v>
      </c>
      <c r="BF277" s="230">
        <f>IF(N277="snížená",J277,0)</f>
        <v>0</v>
      </c>
      <c r="BG277" s="230">
        <f>IF(N277="zákl. přenesená",J277,0)</f>
        <v>0</v>
      </c>
      <c r="BH277" s="230">
        <f>IF(N277="sníž. přenesená",J277,0)</f>
        <v>0</v>
      </c>
      <c r="BI277" s="230">
        <f>IF(N277="nulová",J277,0)</f>
        <v>0</v>
      </c>
      <c r="BJ277" s="17" t="s">
        <v>84</v>
      </c>
      <c r="BK277" s="230">
        <f>ROUND(I277*H277,2)</f>
        <v>0</v>
      </c>
      <c r="BL277" s="17" t="s">
        <v>238</v>
      </c>
      <c r="BM277" s="229" t="s">
        <v>404</v>
      </c>
    </row>
    <row r="278" s="2" customFormat="1">
      <c r="A278" s="38"/>
      <c r="B278" s="39"/>
      <c r="C278" s="40"/>
      <c r="D278" s="233" t="s">
        <v>223</v>
      </c>
      <c r="E278" s="40"/>
      <c r="F278" s="274" t="s">
        <v>405</v>
      </c>
      <c r="G278" s="40"/>
      <c r="H278" s="40"/>
      <c r="I278" s="275"/>
      <c r="J278" s="40"/>
      <c r="K278" s="40"/>
      <c r="L278" s="44"/>
      <c r="M278" s="276"/>
      <c r="N278" s="277"/>
      <c r="O278" s="91"/>
      <c r="P278" s="91"/>
      <c r="Q278" s="91"/>
      <c r="R278" s="91"/>
      <c r="S278" s="91"/>
      <c r="T278" s="92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T278" s="17" t="s">
        <v>223</v>
      </c>
      <c r="AU278" s="17" t="s">
        <v>86</v>
      </c>
    </row>
    <row r="279" s="14" customFormat="1">
      <c r="A279" s="14"/>
      <c r="B279" s="242"/>
      <c r="C279" s="243"/>
      <c r="D279" s="233" t="s">
        <v>137</v>
      </c>
      <c r="E279" s="244" t="s">
        <v>1</v>
      </c>
      <c r="F279" s="245" t="s">
        <v>406</v>
      </c>
      <c r="G279" s="243"/>
      <c r="H279" s="246">
        <v>43.200000000000003</v>
      </c>
      <c r="I279" s="247"/>
      <c r="J279" s="243"/>
      <c r="K279" s="243"/>
      <c r="L279" s="248"/>
      <c r="M279" s="249"/>
      <c r="N279" s="250"/>
      <c r="O279" s="250"/>
      <c r="P279" s="250"/>
      <c r="Q279" s="250"/>
      <c r="R279" s="250"/>
      <c r="S279" s="250"/>
      <c r="T279" s="251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52" t="s">
        <v>137</v>
      </c>
      <c r="AU279" s="252" t="s">
        <v>86</v>
      </c>
      <c r="AV279" s="14" t="s">
        <v>86</v>
      </c>
      <c r="AW279" s="14" t="s">
        <v>33</v>
      </c>
      <c r="AX279" s="14" t="s">
        <v>84</v>
      </c>
      <c r="AY279" s="252" t="s">
        <v>127</v>
      </c>
    </row>
    <row r="280" s="2" customFormat="1" ht="62.7" customHeight="1">
      <c r="A280" s="38"/>
      <c r="B280" s="39"/>
      <c r="C280" s="218" t="s">
        <v>407</v>
      </c>
      <c r="D280" s="218" t="s">
        <v>130</v>
      </c>
      <c r="E280" s="219" t="s">
        <v>408</v>
      </c>
      <c r="F280" s="220" t="s">
        <v>409</v>
      </c>
      <c r="G280" s="221" t="s">
        <v>233</v>
      </c>
      <c r="H280" s="222">
        <v>0.078</v>
      </c>
      <c r="I280" s="223"/>
      <c r="J280" s="224">
        <f>ROUND(I280*H280,2)</f>
        <v>0</v>
      </c>
      <c r="K280" s="220" t="s">
        <v>134</v>
      </c>
      <c r="L280" s="44"/>
      <c r="M280" s="225" t="s">
        <v>1</v>
      </c>
      <c r="N280" s="226" t="s">
        <v>41</v>
      </c>
      <c r="O280" s="91"/>
      <c r="P280" s="227">
        <f>O280*H280</f>
        <v>0</v>
      </c>
      <c r="Q280" s="227">
        <v>0</v>
      </c>
      <c r="R280" s="227">
        <f>Q280*H280</f>
        <v>0</v>
      </c>
      <c r="S280" s="227">
        <v>0</v>
      </c>
      <c r="T280" s="228">
        <f>S280*H280</f>
        <v>0</v>
      </c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R280" s="229" t="s">
        <v>238</v>
      </c>
      <c r="AT280" s="229" t="s">
        <v>130</v>
      </c>
      <c r="AU280" s="229" t="s">
        <v>86</v>
      </c>
      <c r="AY280" s="17" t="s">
        <v>127</v>
      </c>
      <c r="BE280" s="230">
        <f>IF(N280="základní",J280,0)</f>
        <v>0</v>
      </c>
      <c r="BF280" s="230">
        <f>IF(N280="snížená",J280,0)</f>
        <v>0</v>
      </c>
      <c r="BG280" s="230">
        <f>IF(N280="zákl. přenesená",J280,0)</f>
        <v>0</v>
      </c>
      <c r="BH280" s="230">
        <f>IF(N280="sníž. přenesená",J280,0)</f>
        <v>0</v>
      </c>
      <c r="BI280" s="230">
        <f>IF(N280="nulová",J280,0)</f>
        <v>0</v>
      </c>
      <c r="BJ280" s="17" t="s">
        <v>84</v>
      </c>
      <c r="BK280" s="230">
        <f>ROUND(I280*H280,2)</f>
        <v>0</v>
      </c>
      <c r="BL280" s="17" t="s">
        <v>238</v>
      </c>
      <c r="BM280" s="229" t="s">
        <v>410</v>
      </c>
    </row>
    <row r="281" s="2" customFormat="1" ht="76.35" customHeight="1">
      <c r="A281" s="38"/>
      <c r="B281" s="39"/>
      <c r="C281" s="218" t="s">
        <v>411</v>
      </c>
      <c r="D281" s="218" t="s">
        <v>130</v>
      </c>
      <c r="E281" s="219" t="s">
        <v>412</v>
      </c>
      <c r="F281" s="220" t="s">
        <v>413</v>
      </c>
      <c r="G281" s="221" t="s">
        <v>233</v>
      </c>
      <c r="H281" s="222">
        <v>0.156</v>
      </c>
      <c r="I281" s="223"/>
      <c r="J281" s="224">
        <f>ROUND(I281*H281,2)</f>
        <v>0</v>
      </c>
      <c r="K281" s="220" t="s">
        <v>134</v>
      </c>
      <c r="L281" s="44"/>
      <c r="M281" s="225" t="s">
        <v>1</v>
      </c>
      <c r="N281" s="226" t="s">
        <v>41</v>
      </c>
      <c r="O281" s="91"/>
      <c r="P281" s="227">
        <f>O281*H281</f>
        <v>0</v>
      </c>
      <c r="Q281" s="227">
        <v>0</v>
      </c>
      <c r="R281" s="227">
        <f>Q281*H281</f>
        <v>0</v>
      </c>
      <c r="S281" s="227">
        <v>0</v>
      </c>
      <c r="T281" s="228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29" t="s">
        <v>238</v>
      </c>
      <c r="AT281" s="229" t="s">
        <v>130</v>
      </c>
      <c r="AU281" s="229" t="s">
        <v>86</v>
      </c>
      <c r="AY281" s="17" t="s">
        <v>127</v>
      </c>
      <c r="BE281" s="230">
        <f>IF(N281="základní",J281,0)</f>
        <v>0</v>
      </c>
      <c r="BF281" s="230">
        <f>IF(N281="snížená",J281,0)</f>
        <v>0</v>
      </c>
      <c r="BG281" s="230">
        <f>IF(N281="zákl. přenesená",J281,0)</f>
        <v>0</v>
      </c>
      <c r="BH281" s="230">
        <f>IF(N281="sníž. přenesená",J281,0)</f>
        <v>0</v>
      </c>
      <c r="BI281" s="230">
        <f>IF(N281="nulová",J281,0)</f>
        <v>0</v>
      </c>
      <c r="BJ281" s="17" t="s">
        <v>84</v>
      </c>
      <c r="BK281" s="230">
        <f>ROUND(I281*H281,2)</f>
        <v>0</v>
      </c>
      <c r="BL281" s="17" t="s">
        <v>238</v>
      </c>
      <c r="BM281" s="229" t="s">
        <v>414</v>
      </c>
    </row>
    <row r="282" s="14" customFormat="1">
      <c r="A282" s="14"/>
      <c r="B282" s="242"/>
      <c r="C282" s="243"/>
      <c r="D282" s="233" t="s">
        <v>137</v>
      </c>
      <c r="E282" s="244" t="s">
        <v>1</v>
      </c>
      <c r="F282" s="245" t="s">
        <v>415</v>
      </c>
      <c r="G282" s="243"/>
      <c r="H282" s="246">
        <v>0.156</v>
      </c>
      <c r="I282" s="247"/>
      <c r="J282" s="243"/>
      <c r="K282" s="243"/>
      <c r="L282" s="248"/>
      <c r="M282" s="249"/>
      <c r="N282" s="250"/>
      <c r="O282" s="250"/>
      <c r="P282" s="250"/>
      <c r="Q282" s="250"/>
      <c r="R282" s="250"/>
      <c r="S282" s="250"/>
      <c r="T282" s="251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T282" s="252" t="s">
        <v>137</v>
      </c>
      <c r="AU282" s="252" t="s">
        <v>86</v>
      </c>
      <c r="AV282" s="14" t="s">
        <v>86</v>
      </c>
      <c r="AW282" s="14" t="s">
        <v>33</v>
      </c>
      <c r="AX282" s="14" t="s">
        <v>84</v>
      </c>
      <c r="AY282" s="252" t="s">
        <v>127</v>
      </c>
    </row>
    <row r="283" s="12" customFormat="1" ht="25.92" customHeight="1">
      <c r="A283" s="12"/>
      <c r="B283" s="202"/>
      <c r="C283" s="203"/>
      <c r="D283" s="204" t="s">
        <v>75</v>
      </c>
      <c r="E283" s="205" t="s">
        <v>416</v>
      </c>
      <c r="F283" s="205" t="s">
        <v>417</v>
      </c>
      <c r="G283" s="203"/>
      <c r="H283" s="203"/>
      <c r="I283" s="206"/>
      <c r="J283" s="207">
        <f>BK283</f>
        <v>0</v>
      </c>
      <c r="K283" s="203"/>
      <c r="L283" s="208"/>
      <c r="M283" s="209"/>
      <c r="N283" s="210"/>
      <c r="O283" s="210"/>
      <c r="P283" s="211">
        <f>SUM(P284:P288)</f>
        <v>0</v>
      </c>
      <c r="Q283" s="210"/>
      <c r="R283" s="211">
        <f>SUM(R284:R288)</f>
        <v>0</v>
      </c>
      <c r="S283" s="210"/>
      <c r="T283" s="212">
        <f>SUM(T284:T288)</f>
        <v>0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213" t="s">
        <v>135</v>
      </c>
      <c r="AT283" s="214" t="s">
        <v>75</v>
      </c>
      <c r="AU283" s="214" t="s">
        <v>76</v>
      </c>
      <c r="AY283" s="213" t="s">
        <v>127</v>
      </c>
      <c r="BK283" s="215">
        <f>SUM(BK284:BK288)</f>
        <v>0</v>
      </c>
    </row>
    <row r="284" s="2" customFormat="1" ht="24.15" customHeight="1">
      <c r="A284" s="38"/>
      <c r="B284" s="39"/>
      <c r="C284" s="218" t="s">
        <v>418</v>
      </c>
      <c r="D284" s="218" t="s">
        <v>130</v>
      </c>
      <c r="E284" s="219" t="s">
        <v>419</v>
      </c>
      <c r="F284" s="220" t="s">
        <v>420</v>
      </c>
      <c r="G284" s="221" t="s">
        <v>421</v>
      </c>
      <c r="H284" s="222">
        <v>45</v>
      </c>
      <c r="I284" s="223"/>
      <c r="J284" s="224">
        <f>ROUND(I284*H284,2)</f>
        <v>0</v>
      </c>
      <c r="K284" s="220" t="s">
        <v>134</v>
      </c>
      <c r="L284" s="44"/>
      <c r="M284" s="225" t="s">
        <v>1</v>
      </c>
      <c r="N284" s="226" t="s">
        <v>41</v>
      </c>
      <c r="O284" s="91"/>
      <c r="P284" s="227">
        <f>O284*H284</f>
        <v>0</v>
      </c>
      <c r="Q284" s="227">
        <v>0</v>
      </c>
      <c r="R284" s="227">
        <f>Q284*H284</f>
        <v>0</v>
      </c>
      <c r="S284" s="227">
        <v>0</v>
      </c>
      <c r="T284" s="228">
        <f>S284*H284</f>
        <v>0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229" t="s">
        <v>422</v>
      </c>
      <c r="AT284" s="229" t="s">
        <v>130</v>
      </c>
      <c r="AU284" s="229" t="s">
        <v>84</v>
      </c>
      <c r="AY284" s="17" t="s">
        <v>127</v>
      </c>
      <c r="BE284" s="230">
        <f>IF(N284="základní",J284,0)</f>
        <v>0</v>
      </c>
      <c r="BF284" s="230">
        <f>IF(N284="snížená",J284,0)</f>
        <v>0</v>
      </c>
      <c r="BG284" s="230">
        <f>IF(N284="zákl. přenesená",J284,0)</f>
        <v>0</v>
      </c>
      <c r="BH284" s="230">
        <f>IF(N284="sníž. přenesená",J284,0)</f>
        <v>0</v>
      </c>
      <c r="BI284" s="230">
        <f>IF(N284="nulová",J284,0)</f>
        <v>0</v>
      </c>
      <c r="BJ284" s="17" t="s">
        <v>84</v>
      </c>
      <c r="BK284" s="230">
        <f>ROUND(I284*H284,2)</f>
        <v>0</v>
      </c>
      <c r="BL284" s="17" t="s">
        <v>422</v>
      </c>
      <c r="BM284" s="229" t="s">
        <v>423</v>
      </c>
    </row>
    <row r="285" s="13" customFormat="1">
      <c r="A285" s="13"/>
      <c r="B285" s="231"/>
      <c r="C285" s="232"/>
      <c r="D285" s="233" t="s">
        <v>137</v>
      </c>
      <c r="E285" s="234" t="s">
        <v>1</v>
      </c>
      <c r="F285" s="235" t="s">
        <v>424</v>
      </c>
      <c r="G285" s="232"/>
      <c r="H285" s="234" t="s">
        <v>1</v>
      </c>
      <c r="I285" s="236"/>
      <c r="J285" s="232"/>
      <c r="K285" s="232"/>
      <c r="L285" s="237"/>
      <c r="M285" s="238"/>
      <c r="N285" s="239"/>
      <c r="O285" s="239"/>
      <c r="P285" s="239"/>
      <c r="Q285" s="239"/>
      <c r="R285" s="239"/>
      <c r="S285" s="239"/>
      <c r="T285" s="240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41" t="s">
        <v>137</v>
      </c>
      <c r="AU285" s="241" t="s">
        <v>84</v>
      </c>
      <c r="AV285" s="13" t="s">
        <v>84</v>
      </c>
      <c r="AW285" s="13" t="s">
        <v>33</v>
      </c>
      <c r="AX285" s="13" t="s">
        <v>76</v>
      </c>
      <c r="AY285" s="241" t="s">
        <v>127</v>
      </c>
    </row>
    <row r="286" s="13" customFormat="1">
      <c r="A286" s="13"/>
      <c r="B286" s="231"/>
      <c r="C286" s="232"/>
      <c r="D286" s="233" t="s">
        <v>137</v>
      </c>
      <c r="E286" s="234" t="s">
        <v>1</v>
      </c>
      <c r="F286" s="235" t="s">
        <v>425</v>
      </c>
      <c r="G286" s="232"/>
      <c r="H286" s="234" t="s">
        <v>1</v>
      </c>
      <c r="I286" s="236"/>
      <c r="J286" s="232"/>
      <c r="K286" s="232"/>
      <c r="L286" s="237"/>
      <c r="M286" s="238"/>
      <c r="N286" s="239"/>
      <c r="O286" s="239"/>
      <c r="P286" s="239"/>
      <c r="Q286" s="239"/>
      <c r="R286" s="239"/>
      <c r="S286" s="239"/>
      <c r="T286" s="240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41" t="s">
        <v>137</v>
      </c>
      <c r="AU286" s="241" t="s">
        <v>84</v>
      </c>
      <c r="AV286" s="13" t="s">
        <v>84</v>
      </c>
      <c r="AW286" s="13" t="s">
        <v>33</v>
      </c>
      <c r="AX286" s="13" t="s">
        <v>76</v>
      </c>
      <c r="AY286" s="241" t="s">
        <v>127</v>
      </c>
    </row>
    <row r="287" s="13" customFormat="1">
      <c r="A287" s="13"/>
      <c r="B287" s="231"/>
      <c r="C287" s="232"/>
      <c r="D287" s="233" t="s">
        <v>137</v>
      </c>
      <c r="E287" s="234" t="s">
        <v>1</v>
      </c>
      <c r="F287" s="235" t="s">
        <v>426</v>
      </c>
      <c r="G287" s="232"/>
      <c r="H287" s="234" t="s">
        <v>1</v>
      </c>
      <c r="I287" s="236"/>
      <c r="J287" s="232"/>
      <c r="K287" s="232"/>
      <c r="L287" s="237"/>
      <c r="M287" s="238"/>
      <c r="N287" s="239"/>
      <c r="O287" s="239"/>
      <c r="P287" s="239"/>
      <c r="Q287" s="239"/>
      <c r="R287" s="239"/>
      <c r="S287" s="239"/>
      <c r="T287" s="240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41" t="s">
        <v>137</v>
      </c>
      <c r="AU287" s="241" t="s">
        <v>84</v>
      </c>
      <c r="AV287" s="13" t="s">
        <v>84</v>
      </c>
      <c r="AW287" s="13" t="s">
        <v>33</v>
      </c>
      <c r="AX287" s="13" t="s">
        <v>76</v>
      </c>
      <c r="AY287" s="241" t="s">
        <v>127</v>
      </c>
    </row>
    <row r="288" s="14" customFormat="1">
      <c r="A288" s="14"/>
      <c r="B288" s="242"/>
      <c r="C288" s="243"/>
      <c r="D288" s="233" t="s">
        <v>137</v>
      </c>
      <c r="E288" s="244" t="s">
        <v>1</v>
      </c>
      <c r="F288" s="245" t="s">
        <v>427</v>
      </c>
      <c r="G288" s="243"/>
      <c r="H288" s="246">
        <v>45</v>
      </c>
      <c r="I288" s="247"/>
      <c r="J288" s="243"/>
      <c r="K288" s="243"/>
      <c r="L288" s="248"/>
      <c r="M288" s="278"/>
      <c r="N288" s="279"/>
      <c r="O288" s="279"/>
      <c r="P288" s="279"/>
      <c r="Q288" s="279"/>
      <c r="R288" s="279"/>
      <c r="S288" s="279"/>
      <c r="T288" s="280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52" t="s">
        <v>137</v>
      </c>
      <c r="AU288" s="252" t="s">
        <v>84</v>
      </c>
      <c r="AV288" s="14" t="s">
        <v>86</v>
      </c>
      <c r="AW288" s="14" t="s">
        <v>33</v>
      </c>
      <c r="AX288" s="14" t="s">
        <v>84</v>
      </c>
      <c r="AY288" s="252" t="s">
        <v>127</v>
      </c>
    </row>
    <row r="289" s="2" customFormat="1" ht="6.96" customHeight="1">
      <c r="A289" s="38"/>
      <c r="B289" s="66"/>
      <c r="C289" s="67"/>
      <c r="D289" s="67"/>
      <c r="E289" s="67"/>
      <c r="F289" s="67"/>
      <c r="G289" s="67"/>
      <c r="H289" s="67"/>
      <c r="I289" s="67"/>
      <c r="J289" s="67"/>
      <c r="K289" s="67"/>
      <c r="L289" s="44"/>
      <c r="M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</row>
  </sheetData>
  <sheetProtection sheet="1" autoFilter="0" formatColumns="0" formatRows="0" objects="1" scenarios="1" spinCount="100000" saltValue="Ih6JmZEpD01DnL2C97A7Jvy6G5FigqdQUYWvdZQPJ3T72Lhw++WYhkwqR6W6yIc84F2RlTBC9Fr09TjvuZpC2g==" hashValue="qDeIdVMahxwugN0xJMzt5L9BsG9vDKE6eCoNsp0qiuTf8+8cFHUkT1I7UgKB9YLKIzcB7OTZ+8tnhn6x/5mniA==" algorithmName="SHA-512" password="CC35"/>
  <autoFilter ref="C129:K288"/>
  <mergeCells count="9">
    <mergeCell ref="E7:H7"/>
    <mergeCell ref="E9:H9"/>
    <mergeCell ref="E18:H18"/>
    <mergeCell ref="E27:H27"/>
    <mergeCell ref="E85:H85"/>
    <mergeCell ref="E87:H87"/>
    <mergeCell ref="E120:H120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89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20"/>
      <c r="AT3" s="17" t="s">
        <v>86</v>
      </c>
    </row>
    <row r="4" s="1" customFormat="1" ht="24.96" customHeight="1">
      <c r="B4" s="20"/>
      <c r="D4" s="138" t="s">
        <v>90</v>
      </c>
      <c r="L4" s="20"/>
      <c r="M4" s="139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40" t="s">
        <v>16</v>
      </c>
      <c r="L6" s="20"/>
    </row>
    <row r="7" s="1" customFormat="1" ht="26.25" customHeight="1">
      <c r="B7" s="20"/>
      <c r="E7" s="141" t="str">
        <f>'Rekapitulace stavby'!K6</f>
        <v>Brno, Kounicova 26 – výměna výplní otvorů komerčních prostor 3. + 4. NP</v>
      </c>
      <c r="F7" s="140"/>
      <c r="G7" s="140"/>
      <c r="H7" s="140"/>
      <c r="L7" s="20"/>
    </row>
    <row r="8" s="2" customFormat="1" ht="12" customHeight="1">
      <c r="A8" s="38"/>
      <c r="B8" s="44"/>
      <c r="C8" s="38"/>
      <c r="D8" s="140" t="s">
        <v>91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42" t="s">
        <v>428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40" t="s">
        <v>18</v>
      </c>
      <c r="E11" s="38"/>
      <c r="F11" s="143" t="s">
        <v>1</v>
      </c>
      <c r="G11" s="38"/>
      <c r="H11" s="38"/>
      <c r="I11" s="140" t="s">
        <v>19</v>
      </c>
      <c r="J11" s="143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40" t="s">
        <v>20</v>
      </c>
      <c r="E12" s="38"/>
      <c r="F12" s="143" t="s">
        <v>21</v>
      </c>
      <c r="G12" s="38"/>
      <c r="H12" s="38"/>
      <c r="I12" s="140" t="s">
        <v>22</v>
      </c>
      <c r="J12" s="144" t="str">
        <f>'Rekapitulace stavby'!AN8</f>
        <v>1. 7. 2026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40" t="s">
        <v>24</v>
      </c>
      <c r="E14" s="38"/>
      <c r="F14" s="38"/>
      <c r="G14" s="38"/>
      <c r="H14" s="38"/>
      <c r="I14" s="140" t="s">
        <v>25</v>
      </c>
      <c r="J14" s="143" t="str">
        <f>IF('Rekapitulace stavby'!AN10="","",'Rekapitulace stavby'!AN10)</f>
        <v>70994234</v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43" t="str">
        <f>IF('Rekapitulace stavby'!E11="","",'Rekapitulace stavby'!E11)</f>
        <v>Správa železnic, státní organizace</v>
      </c>
      <c r="F15" s="38"/>
      <c r="G15" s="38"/>
      <c r="H15" s="38"/>
      <c r="I15" s="140" t="s">
        <v>28</v>
      </c>
      <c r="J15" s="143" t="str">
        <f>IF('Rekapitulace stavby'!AN11="","",'Rekapitulace stavby'!AN11)</f>
        <v>CZ70994234</v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40" t="s">
        <v>30</v>
      </c>
      <c r="E17" s="38"/>
      <c r="F17" s="38"/>
      <c r="G17" s="38"/>
      <c r="H17" s="38"/>
      <c r="I17" s="140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43"/>
      <c r="G18" s="143"/>
      <c r="H18" s="143"/>
      <c r="I18" s="140" t="s">
        <v>28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40" t="s">
        <v>32</v>
      </c>
      <c r="E20" s="38"/>
      <c r="F20" s="38"/>
      <c r="G20" s="38"/>
      <c r="H20" s="38"/>
      <c r="I20" s="140" t="s">
        <v>25</v>
      </c>
      <c r="J20" s="143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43" t="str">
        <f>IF('Rekapitulace stavby'!E17="","",'Rekapitulace stavby'!E17)</f>
        <v xml:space="preserve"> </v>
      </c>
      <c r="F21" s="38"/>
      <c r="G21" s="38"/>
      <c r="H21" s="38"/>
      <c r="I21" s="140" t="s">
        <v>28</v>
      </c>
      <c r="J21" s="143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40" t="s">
        <v>34</v>
      </c>
      <c r="E23" s="38"/>
      <c r="F23" s="38"/>
      <c r="G23" s="38"/>
      <c r="H23" s="38"/>
      <c r="I23" s="140" t="s">
        <v>25</v>
      </c>
      <c r="J23" s="143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43" t="str">
        <f>IF('Rekapitulace stavby'!E20="","",'Rekapitulace stavby'!E20)</f>
        <v xml:space="preserve"> </v>
      </c>
      <c r="F24" s="38"/>
      <c r="G24" s="38"/>
      <c r="H24" s="38"/>
      <c r="I24" s="140" t="s">
        <v>28</v>
      </c>
      <c r="J24" s="143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40" t="s">
        <v>35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5"/>
      <c r="B27" s="146"/>
      <c r="C27" s="145"/>
      <c r="D27" s="145"/>
      <c r="E27" s="147" t="s">
        <v>1</v>
      </c>
      <c r="F27" s="147"/>
      <c r="G27" s="147"/>
      <c r="H27" s="147"/>
      <c r="I27" s="145"/>
      <c r="J27" s="145"/>
      <c r="K27" s="145"/>
      <c r="L27" s="148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9"/>
      <c r="E29" s="149"/>
      <c r="F29" s="149"/>
      <c r="G29" s="149"/>
      <c r="H29" s="149"/>
      <c r="I29" s="149"/>
      <c r="J29" s="149"/>
      <c r="K29" s="149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50" t="s">
        <v>36</v>
      </c>
      <c r="E30" s="38"/>
      <c r="F30" s="38"/>
      <c r="G30" s="38"/>
      <c r="H30" s="38"/>
      <c r="I30" s="38"/>
      <c r="J30" s="151">
        <f>ROUND(J122,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49"/>
      <c r="E31" s="149"/>
      <c r="F31" s="149"/>
      <c r="G31" s="149"/>
      <c r="H31" s="149"/>
      <c r="I31" s="149"/>
      <c r="J31" s="149"/>
      <c r="K31" s="149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52" t="s">
        <v>38</v>
      </c>
      <c r="G32" s="38"/>
      <c r="H32" s="38"/>
      <c r="I32" s="152" t="s">
        <v>37</v>
      </c>
      <c r="J32" s="152" t="s">
        <v>39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53" t="s">
        <v>40</v>
      </c>
      <c r="E33" s="140" t="s">
        <v>41</v>
      </c>
      <c r="F33" s="154">
        <f>ROUND((SUM(BE122:BE157)),  2)</f>
        <v>0</v>
      </c>
      <c r="G33" s="38"/>
      <c r="H33" s="38"/>
      <c r="I33" s="155">
        <v>0.20999999999999999</v>
      </c>
      <c r="J33" s="154">
        <f>ROUND(((SUM(BE122:BE157))*I33),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40" t="s">
        <v>42</v>
      </c>
      <c r="F34" s="154">
        <f>ROUND((SUM(BF122:BF157)),  2)</f>
        <v>0</v>
      </c>
      <c r="G34" s="38"/>
      <c r="H34" s="38"/>
      <c r="I34" s="155">
        <v>0.12</v>
      </c>
      <c r="J34" s="154">
        <f>ROUND(((SUM(BF122:BF157))*I34),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40" t="s">
        <v>43</v>
      </c>
      <c r="F35" s="154">
        <f>ROUND((SUM(BG122:BG157)),  2)</f>
        <v>0</v>
      </c>
      <c r="G35" s="38"/>
      <c r="H35" s="38"/>
      <c r="I35" s="155">
        <v>0.20999999999999999</v>
      </c>
      <c r="J35" s="154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40" t="s">
        <v>44</v>
      </c>
      <c r="F36" s="154">
        <f>ROUND((SUM(BH122:BH157)),  2)</f>
        <v>0</v>
      </c>
      <c r="G36" s="38"/>
      <c r="H36" s="38"/>
      <c r="I36" s="155">
        <v>0.12</v>
      </c>
      <c r="J36" s="154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40" t="s">
        <v>45</v>
      </c>
      <c r="F37" s="154">
        <f>ROUND((SUM(BI122:BI157)),  2)</f>
        <v>0</v>
      </c>
      <c r="G37" s="38"/>
      <c r="H37" s="38"/>
      <c r="I37" s="155">
        <v>0</v>
      </c>
      <c r="J37" s="154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6"/>
      <c r="D39" s="157" t="s">
        <v>46</v>
      </c>
      <c r="E39" s="158"/>
      <c r="F39" s="158"/>
      <c r="G39" s="159" t="s">
        <v>47</v>
      </c>
      <c r="H39" s="160" t="s">
        <v>48</v>
      </c>
      <c r="I39" s="158"/>
      <c r="J39" s="161">
        <f>SUM(J30:J37)</f>
        <v>0</v>
      </c>
      <c r="K39" s="162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63" t="s">
        <v>49</v>
      </c>
      <c r="E50" s="164"/>
      <c r="F50" s="164"/>
      <c r="G50" s="163" t="s">
        <v>50</v>
      </c>
      <c r="H50" s="164"/>
      <c r="I50" s="164"/>
      <c r="J50" s="164"/>
      <c r="K50" s="164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5" t="s">
        <v>51</v>
      </c>
      <c r="E61" s="166"/>
      <c r="F61" s="167" t="s">
        <v>52</v>
      </c>
      <c r="G61" s="165" t="s">
        <v>51</v>
      </c>
      <c r="H61" s="166"/>
      <c r="I61" s="166"/>
      <c r="J61" s="168" t="s">
        <v>52</v>
      </c>
      <c r="K61" s="166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63" t="s">
        <v>53</v>
      </c>
      <c r="E65" s="169"/>
      <c r="F65" s="169"/>
      <c r="G65" s="163" t="s">
        <v>54</v>
      </c>
      <c r="H65" s="169"/>
      <c r="I65" s="169"/>
      <c r="J65" s="169"/>
      <c r="K65" s="169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5" t="s">
        <v>51</v>
      </c>
      <c r="E76" s="166"/>
      <c r="F76" s="167" t="s">
        <v>52</v>
      </c>
      <c r="G76" s="165" t="s">
        <v>51</v>
      </c>
      <c r="H76" s="166"/>
      <c r="I76" s="166"/>
      <c r="J76" s="168" t="s">
        <v>52</v>
      </c>
      <c r="K76" s="166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70"/>
      <c r="C77" s="171"/>
      <c r="D77" s="171"/>
      <c r="E77" s="171"/>
      <c r="F77" s="171"/>
      <c r="G77" s="171"/>
      <c r="H77" s="171"/>
      <c r="I77" s="171"/>
      <c r="J77" s="171"/>
      <c r="K77" s="171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72"/>
      <c r="C81" s="173"/>
      <c r="D81" s="173"/>
      <c r="E81" s="173"/>
      <c r="F81" s="173"/>
      <c r="G81" s="173"/>
      <c r="H81" s="173"/>
      <c r="I81" s="173"/>
      <c r="J81" s="173"/>
      <c r="K81" s="173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93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26.25" customHeight="1">
      <c r="A85" s="38"/>
      <c r="B85" s="39"/>
      <c r="C85" s="40"/>
      <c r="D85" s="40"/>
      <c r="E85" s="174" t="str">
        <f>E7</f>
        <v>Brno, Kounicova 26 – výměna výplní otvorů komerčních prostor 3. + 4. NP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91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02 - VRN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1. 7. 2026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>Správa železnic, státní organizace</v>
      </c>
      <c r="G91" s="40"/>
      <c r="H91" s="40"/>
      <c r="I91" s="32" t="s">
        <v>32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30</v>
      </c>
      <c r="D92" s="40"/>
      <c r="E92" s="40"/>
      <c r="F92" s="27" t="str">
        <f>IF(E18="","",E18)</f>
        <v>Vyplň údaj</v>
      </c>
      <c r="G92" s="40"/>
      <c r="H92" s="40"/>
      <c r="I92" s="32" t="s">
        <v>34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75" t="s">
        <v>94</v>
      </c>
      <c r="D94" s="176"/>
      <c r="E94" s="176"/>
      <c r="F94" s="176"/>
      <c r="G94" s="176"/>
      <c r="H94" s="176"/>
      <c r="I94" s="176"/>
      <c r="J94" s="177" t="s">
        <v>95</v>
      </c>
      <c r="K94" s="176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78" t="s">
        <v>96</v>
      </c>
      <c r="D96" s="40"/>
      <c r="E96" s="40"/>
      <c r="F96" s="40"/>
      <c r="G96" s="40"/>
      <c r="H96" s="40"/>
      <c r="I96" s="40"/>
      <c r="J96" s="110">
        <f>J122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97</v>
      </c>
    </row>
    <row r="97" s="9" customFormat="1" ht="24.96" customHeight="1">
      <c r="A97" s="9"/>
      <c r="B97" s="179"/>
      <c r="C97" s="180"/>
      <c r="D97" s="181" t="s">
        <v>429</v>
      </c>
      <c r="E97" s="182"/>
      <c r="F97" s="182"/>
      <c r="G97" s="182"/>
      <c r="H97" s="182"/>
      <c r="I97" s="182"/>
      <c r="J97" s="183">
        <f>J123</f>
        <v>0</v>
      </c>
      <c r="K97" s="180"/>
      <c r="L97" s="18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5"/>
      <c r="C98" s="186"/>
      <c r="D98" s="187" t="s">
        <v>430</v>
      </c>
      <c r="E98" s="188"/>
      <c r="F98" s="188"/>
      <c r="G98" s="188"/>
      <c r="H98" s="188"/>
      <c r="I98" s="188"/>
      <c r="J98" s="189">
        <f>J124</f>
        <v>0</v>
      </c>
      <c r="K98" s="186"/>
      <c r="L98" s="19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85"/>
      <c r="C99" s="186"/>
      <c r="D99" s="187" t="s">
        <v>431</v>
      </c>
      <c r="E99" s="188"/>
      <c r="F99" s="188"/>
      <c r="G99" s="188"/>
      <c r="H99" s="188"/>
      <c r="I99" s="188"/>
      <c r="J99" s="189">
        <f>J131</f>
        <v>0</v>
      </c>
      <c r="K99" s="186"/>
      <c r="L99" s="19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85"/>
      <c r="C100" s="186"/>
      <c r="D100" s="187" t="s">
        <v>432</v>
      </c>
      <c r="E100" s="188"/>
      <c r="F100" s="188"/>
      <c r="G100" s="188"/>
      <c r="H100" s="188"/>
      <c r="I100" s="188"/>
      <c r="J100" s="189">
        <f>J135</f>
        <v>0</v>
      </c>
      <c r="K100" s="186"/>
      <c r="L100" s="19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85"/>
      <c r="C101" s="186"/>
      <c r="D101" s="187" t="s">
        <v>433</v>
      </c>
      <c r="E101" s="188"/>
      <c r="F101" s="188"/>
      <c r="G101" s="188"/>
      <c r="H101" s="188"/>
      <c r="I101" s="188"/>
      <c r="J101" s="189">
        <f>J151</f>
        <v>0</v>
      </c>
      <c r="K101" s="186"/>
      <c r="L101" s="19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85"/>
      <c r="C102" s="186"/>
      <c r="D102" s="187" t="s">
        <v>434</v>
      </c>
      <c r="E102" s="188"/>
      <c r="F102" s="188"/>
      <c r="G102" s="188"/>
      <c r="H102" s="188"/>
      <c r="I102" s="188"/>
      <c r="J102" s="189">
        <f>J153</f>
        <v>0</v>
      </c>
      <c r="K102" s="186"/>
      <c r="L102" s="19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8"/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63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</row>
    <row r="104" s="2" customFormat="1" ht="6.96" customHeight="1">
      <c r="A104" s="38"/>
      <c r="B104" s="66"/>
      <c r="C104" s="67"/>
      <c r="D104" s="67"/>
      <c r="E104" s="67"/>
      <c r="F104" s="67"/>
      <c r="G104" s="67"/>
      <c r="H104" s="67"/>
      <c r="I104" s="67"/>
      <c r="J104" s="67"/>
      <c r="K104" s="67"/>
      <c r="L104" s="63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8" s="2" customFormat="1" ht="6.96" customHeight="1">
      <c r="A108" s="38"/>
      <c r="B108" s="68"/>
      <c r="C108" s="69"/>
      <c r="D108" s="69"/>
      <c r="E108" s="69"/>
      <c r="F108" s="69"/>
      <c r="G108" s="69"/>
      <c r="H108" s="69"/>
      <c r="I108" s="69"/>
      <c r="J108" s="69"/>
      <c r="K108" s="69"/>
      <c r="L108" s="63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24.96" customHeight="1">
      <c r="A109" s="38"/>
      <c r="B109" s="39"/>
      <c r="C109" s="23" t="s">
        <v>112</v>
      </c>
      <c r="D109" s="40"/>
      <c r="E109" s="40"/>
      <c r="F109" s="40"/>
      <c r="G109" s="40"/>
      <c r="H109" s="40"/>
      <c r="I109" s="40"/>
      <c r="J109" s="40"/>
      <c r="K109" s="40"/>
      <c r="L109" s="63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6.96" customHeight="1">
      <c r="A110" s="38"/>
      <c r="B110" s="39"/>
      <c r="C110" s="40"/>
      <c r="D110" s="40"/>
      <c r="E110" s="40"/>
      <c r="F110" s="40"/>
      <c r="G110" s="40"/>
      <c r="H110" s="40"/>
      <c r="I110" s="40"/>
      <c r="J110" s="40"/>
      <c r="K110" s="40"/>
      <c r="L110" s="63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16</v>
      </c>
      <c r="D111" s="40"/>
      <c r="E111" s="40"/>
      <c r="F111" s="40"/>
      <c r="G111" s="40"/>
      <c r="H111" s="40"/>
      <c r="I111" s="40"/>
      <c r="J111" s="40"/>
      <c r="K111" s="40"/>
      <c r="L111" s="63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26.25" customHeight="1">
      <c r="A112" s="38"/>
      <c r="B112" s="39"/>
      <c r="C112" s="40"/>
      <c r="D112" s="40"/>
      <c r="E112" s="174" t="str">
        <f>E7</f>
        <v>Brno, Kounicova 26 – výměna výplní otvorů komerčních prostor 3. + 4. NP</v>
      </c>
      <c r="F112" s="32"/>
      <c r="G112" s="32"/>
      <c r="H112" s="32"/>
      <c r="I112" s="40"/>
      <c r="J112" s="40"/>
      <c r="K112" s="40"/>
      <c r="L112" s="63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91</v>
      </c>
      <c r="D113" s="40"/>
      <c r="E113" s="40"/>
      <c r="F113" s="40"/>
      <c r="G113" s="40"/>
      <c r="H113" s="40"/>
      <c r="I113" s="40"/>
      <c r="J113" s="40"/>
      <c r="K113" s="40"/>
      <c r="L113" s="63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40"/>
      <c r="D114" s="40"/>
      <c r="E114" s="76" t="str">
        <f>E9</f>
        <v>02 - VRN</v>
      </c>
      <c r="F114" s="40"/>
      <c r="G114" s="40"/>
      <c r="H114" s="40"/>
      <c r="I114" s="40"/>
      <c r="J114" s="40"/>
      <c r="K114" s="40"/>
      <c r="L114" s="63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40"/>
      <c r="D115" s="40"/>
      <c r="E115" s="40"/>
      <c r="F115" s="40"/>
      <c r="G115" s="40"/>
      <c r="H115" s="40"/>
      <c r="I115" s="40"/>
      <c r="J115" s="40"/>
      <c r="K115" s="40"/>
      <c r="L115" s="63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2" customHeight="1">
      <c r="A116" s="38"/>
      <c r="B116" s="39"/>
      <c r="C116" s="32" t="s">
        <v>20</v>
      </c>
      <c r="D116" s="40"/>
      <c r="E116" s="40"/>
      <c r="F116" s="27" t="str">
        <f>F12</f>
        <v xml:space="preserve"> </v>
      </c>
      <c r="G116" s="40"/>
      <c r="H116" s="40"/>
      <c r="I116" s="32" t="s">
        <v>22</v>
      </c>
      <c r="J116" s="79" t="str">
        <f>IF(J12="","",J12)</f>
        <v>1. 7. 2026</v>
      </c>
      <c r="K116" s="40"/>
      <c r="L116" s="63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39"/>
      <c r="C117" s="40"/>
      <c r="D117" s="40"/>
      <c r="E117" s="40"/>
      <c r="F117" s="40"/>
      <c r="G117" s="40"/>
      <c r="H117" s="40"/>
      <c r="I117" s="40"/>
      <c r="J117" s="40"/>
      <c r="K117" s="40"/>
      <c r="L117" s="63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5.15" customHeight="1">
      <c r="A118" s="38"/>
      <c r="B118" s="39"/>
      <c r="C118" s="32" t="s">
        <v>24</v>
      </c>
      <c r="D118" s="40"/>
      <c r="E118" s="40"/>
      <c r="F118" s="27" t="str">
        <f>E15</f>
        <v>Správa železnic, státní organizace</v>
      </c>
      <c r="G118" s="40"/>
      <c r="H118" s="40"/>
      <c r="I118" s="32" t="s">
        <v>32</v>
      </c>
      <c r="J118" s="36" t="str">
        <f>E21</f>
        <v xml:space="preserve"> </v>
      </c>
      <c r="K118" s="40"/>
      <c r="L118" s="63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15.15" customHeight="1">
      <c r="A119" s="38"/>
      <c r="B119" s="39"/>
      <c r="C119" s="32" t="s">
        <v>30</v>
      </c>
      <c r="D119" s="40"/>
      <c r="E119" s="40"/>
      <c r="F119" s="27" t="str">
        <f>IF(E18="","",E18)</f>
        <v>Vyplň údaj</v>
      </c>
      <c r="G119" s="40"/>
      <c r="H119" s="40"/>
      <c r="I119" s="32" t="s">
        <v>34</v>
      </c>
      <c r="J119" s="36" t="str">
        <f>E24</f>
        <v xml:space="preserve"> </v>
      </c>
      <c r="K119" s="40"/>
      <c r="L119" s="63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0.32" customHeight="1">
      <c r="A120" s="38"/>
      <c r="B120" s="39"/>
      <c r="C120" s="40"/>
      <c r="D120" s="40"/>
      <c r="E120" s="40"/>
      <c r="F120" s="40"/>
      <c r="G120" s="40"/>
      <c r="H120" s="40"/>
      <c r="I120" s="40"/>
      <c r="J120" s="40"/>
      <c r="K120" s="40"/>
      <c r="L120" s="63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11" customFormat="1" ht="29.28" customHeight="1">
      <c r="A121" s="191"/>
      <c r="B121" s="192"/>
      <c r="C121" s="193" t="s">
        <v>113</v>
      </c>
      <c r="D121" s="194" t="s">
        <v>61</v>
      </c>
      <c r="E121" s="194" t="s">
        <v>57</v>
      </c>
      <c r="F121" s="194" t="s">
        <v>58</v>
      </c>
      <c r="G121" s="194" t="s">
        <v>114</v>
      </c>
      <c r="H121" s="194" t="s">
        <v>115</v>
      </c>
      <c r="I121" s="194" t="s">
        <v>116</v>
      </c>
      <c r="J121" s="194" t="s">
        <v>95</v>
      </c>
      <c r="K121" s="195" t="s">
        <v>117</v>
      </c>
      <c r="L121" s="196"/>
      <c r="M121" s="100" t="s">
        <v>1</v>
      </c>
      <c r="N121" s="101" t="s">
        <v>40</v>
      </c>
      <c r="O121" s="101" t="s">
        <v>118</v>
      </c>
      <c r="P121" s="101" t="s">
        <v>119</v>
      </c>
      <c r="Q121" s="101" t="s">
        <v>120</v>
      </c>
      <c r="R121" s="101" t="s">
        <v>121</v>
      </c>
      <c r="S121" s="101" t="s">
        <v>122</v>
      </c>
      <c r="T121" s="102" t="s">
        <v>123</v>
      </c>
      <c r="U121" s="191"/>
      <c r="V121" s="191"/>
      <c r="W121" s="191"/>
      <c r="X121" s="191"/>
      <c r="Y121" s="191"/>
      <c r="Z121" s="191"/>
      <c r="AA121" s="191"/>
      <c r="AB121" s="191"/>
      <c r="AC121" s="191"/>
      <c r="AD121" s="191"/>
      <c r="AE121" s="191"/>
    </row>
    <row r="122" s="2" customFormat="1" ht="22.8" customHeight="1">
      <c r="A122" s="38"/>
      <c r="B122" s="39"/>
      <c r="C122" s="107" t="s">
        <v>124</v>
      </c>
      <c r="D122" s="40"/>
      <c r="E122" s="40"/>
      <c r="F122" s="40"/>
      <c r="G122" s="40"/>
      <c r="H122" s="40"/>
      <c r="I122" s="40"/>
      <c r="J122" s="197">
        <f>BK122</f>
        <v>0</v>
      </c>
      <c r="K122" s="40"/>
      <c r="L122" s="44"/>
      <c r="M122" s="103"/>
      <c r="N122" s="198"/>
      <c r="O122" s="104"/>
      <c r="P122" s="199">
        <f>P123</f>
        <v>0</v>
      </c>
      <c r="Q122" s="104"/>
      <c r="R122" s="199">
        <f>R123</f>
        <v>0</v>
      </c>
      <c r="S122" s="104"/>
      <c r="T122" s="200">
        <f>T123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7" t="s">
        <v>75</v>
      </c>
      <c r="AU122" s="17" t="s">
        <v>97</v>
      </c>
      <c r="BK122" s="201">
        <f>BK123</f>
        <v>0</v>
      </c>
    </row>
    <row r="123" s="12" customFormat="1" ht="25.92" customHeight="1">
      <c r="A123" s="12"/>
      <c r="B123" s="202"/>
      <c r="C123" s="203"/>
      <c r="D123" s="204" t="s">
        <v>75</v>
      </c>
      <c r="E123" s="205" t="s">
        <v>88</v>
      </c>
      <c r="F123" s="205" t="s">
        <v>435</v>
      </c>
      <c r="G123" s="203"/>
      <c r="H123" s="203"/>
      <c r="I123" s="206"/>
      <c r="J123" s="207">
        <f>BK123</f>
        <v>0</v>
      </c>
      <c r="K123" s="203"/>
      <c r="L123" s="208"/>
      <c r="M123" s="209"/>
      <c r="N123" s="210"/>
      <c r="O123" s="210"/>
      <c r="P123" s="211">
        <f>P124+P131+P135+P151+P153</f>
        <v>0</v>
      </c>
      <c r="Q123" s="210"/>
      <c r="R123" s="211">
        <f>R124+R131+R135+R151+R153</f>
        <v>0</v>
      </c>
      <c r="S123" s="210"/>
      <c r="T123" s="212">
        <f>T124+T131+T135+T151+T153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3" t="s">
        <v>159</v>
      </c>
      <c r="AT123" s="214" t="s">
        <v>75</v>
      </c>
      <c r="AU123" s="214" t="s">
        <v>76</v>
      </c>
      <c r="AY123" s="213" t="s">
        <v>127</v>
      </c>
      <c r="BK123" s="215">
        <f>BK124+BK131+BK135+BK151+BK153</f>
        <v>0</v>
      </c>
    </row>
    <row r="124" s="12" customFormat="1" ht="22.8" customHeight="1">
      <c r="A124" s="12"/>
      <c r="B124" s="202"/>
      <c r="C124" s="203"/>
      <c r="D124" s="204" t="s">
        <v>75</v>
      </c>
      <c r="E124" s="216" t="s">
        <v>436</v>
      </c>
      <c r="F124" s="216" t="s">
        <v>437</v>
      </c>
      <c r="G124" s="203"/>
      <c r="H124" s="203"/>
      <c r="I124" s="206"/>
      <c r="J124" s="217">
        <f>BK124</f>
        <v>0</v>
      </c>
      <c r="K124" s="203"/>
      <c r="L124" s="208"/>
      <c r="M124" s="209"/>
      <c r="N124" s="210"/>
      <c r="O124" s="210"/>
      <c r="P124" s="211">
        <f>SUM(P125:P130)</f>
        <v>0</v>
      </c>
      <c r="Q124" s="210"/>
      <c r="R124" s="211">
        <f>SUM(R125:R130)</f>
        <v>0</v>
      </c>
      <c r="S124" s="210"/>
      <c r="T124" s="212">
        <f>SUM(T125:T130)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3" t="s">
        <v>159</v>
      </c>
      <c r="AT124" s="214" t="s">
        <v>75</v>
      </c>
      <c r="AU124" s="214" t="s">
        <v>84</v>
      </c>
      <c r="AY124" s="213" t="s">
        <v>127</v>
      </c>
      <c r="BK124" s="215">
        <f>SUM(BK125:BK130)</f>
        <v>0</v>
      </c>
    </row>
    <row r="125" s="2" customFormat="1" ht="16.5" customHeight="1">
      <c r="A125" s="38"/>
      <c r="B125" s="39"/>
      <c r="C125" s="218" t="s">
        <v>84</v>
      </c>
      <c r="D125" s="218" t="s">
        <v>130</v>
      </c>
      <c r="E125" s="219" t="s">
        <v>438</v>
      </c>
      <c r="F125" s="220" t="s">
        <v>439</v>
      </c>
      <c r="G125" s="221" t="s">
        <v>440</v>
      </c>
      <c r="H125" s="222">
        <v>1</v>
      </c>
      <c r="I125" s="223"/>
      <c r="J125" s="224">
        <f>ROUND(I125*H125,2)</f>
        <v>0</v>
      </c>
      <c r="K125" s="220" t="s">
        <v>134</v>
      </c>
      <c r="L125" s="44"/>
      <c r="M125" s="225" t="s">
        <v>1</v>
      </c>
      <c r="N125" s="226" t="s">
        <v>41</v>
      </c>
      <c r="O125" s="91"/>
      <c r="P125" s="227">
        <f>O125*H125</f>
        <v>0</v>
      </c>
      <c r="Q125" s="227">
        <v>0</v>
      </c>
      <c r="R125" s="227">
        <f>Q125*H125</f>
        <v>0</v>
      </c>
      <c r="S125" s="227">
        <v>0</v>
      </c>
      <c r="T125" s="228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229" t="s">
        <v>441</v>
      </c>
      <c r="AT125" s="229" t="s">
        <v>130</v>
      </c>
      <c r="AU125" s="229" t="s">
        <v>86</v>
      </c>
      <c r="AY125" s="17" t="s">
        <v>127</v>
      </c>
      <c r="BE125" s="230">
        <f>IF(N125="základní",J125,0)</f>
        <v>0</v>
      </c>
      <c r="BF125" s="230">
        <f>IF(N125="snížená",J125,0)</f>
        <v>0</v>
      </c>
      <c r="BG125" s="230">
        <f>IF(N125="zákl. přenesená",J125,0)</f>
        <v>0</v>
      </c>
      <c r="BH125" s="230">
        <f>IF(N125="sníž. přenesená",J125,0)</f>
        <v>0</v>
      </c>
      <c r="BI125" s="230">
        <f>IF(N125="nulová",J125,0)</f>
        <v>0</v>
      </c>
      <c r="BJ125" s="17" t="s">
        <v>84</v>
      </c>
      <c r="BK125" s="230">
        <f>ROUND(I125*H125,2)</f>
        <v>0</v>
      </c>
      <c r="BL125" s="17" t="s">
        <v>441</v>
      </c>
      <c r="BM125" s="229" t="s">
        <v>442</v>
      </c>
    </row>
    <row r="126" s="13" customFormat="1">
      <c r="A126" s="13"/>
      <c r="B126" s="231"/>
      <c r="C126" s="232"/>
      <c r="D126" s="233" t="s">
        <v>137</v>
      </c>
      <c r="E126" s="234" t="s">
        <v>1</v>
      </c>
      <c r="F126" s="235" t="s">
        <v>443</v>
      </c>
      <c r="G126" s="232"/>
      <c r="H126" s="234" t="s">
        <v>1</v>
      </c>
      <c r="I126" s="236"/>
      <c r="J126" s="232"/>
      <c r="K126" s="232"/>
      <c r="L126" s="237"/>
      <c r="M126" s="238"/>
      <c r="N126" s="239"/>
      <c r="O126" s="239"/>
      <c r="P126" s="239"/>
      <c r="Q126" s="239"/>
      <c r="R126" s="239"/>
      <c r="S126" s="239"/>
      <c r="T126" s="240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1" t="s">
        <v>137</v>
      </c>
      <c r="AU126" s="241" t="s">
        <v>86</v>
      </c>
      <c r="AV126" s="13" t="s">
        <v>84</v>
      </c>
      <c r="AW126" s="13" t="s">
        <v>33</v>
      </c>
      <c r="AX126" s="13" t="s">
        <v>76</v>
      </c>
      <c r="AY126" s="241" t="s">
        <v>127</v>
      </c>
    </row>
    <row r="127" s="14" customFormat="1">
      <c r="A127" s="14"/>
      <c r="B127" s="242"/>
      <c r="C127" s="243"/>
      <c r="D127" s="233" t="s">
        <v>137</v>
      </c>
      <c r="E127" s="244" t="s">
        <v>1</v>
      </c>
      <c r="F127" s="245" t="s">
        <v>84</v>
      </c>
      <c r="G127" s="243"/>
      <c r="H127" s="246">
        <v>1</v>
      </c>
      <c r="I127" s="247"/>
      <c r="J127" s="243"/>
      <c r="K127" s="243"/>
      <c r="L127" s="248"/>
      <c r="M127" s="249"/>
      <c r="N127" s="250"/>
      <c r="O127" s="250"/>
      <c r="P127" s="250"/>
      <c r="Q127" s="250"/>
      <c r="R127" s="250"/>
      <c r="S127" s="250"/>
      <c r="T127" s="251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T127" s="252" t="s">
        <v>137</v>
      </c>
      <c r="AU127" s="252" t="s">
        <v>86</v>
      </c>
      <c r="AV127" s="14" t="s">
        <v>86</v>
      </c>
      <c r="AW127" s="14" t="s">
        <v>33</v>
      </c>
      <c r="AX127" s="14" t="s">
        <v>84</v>
      </c>
      <c r="AY127" s="252" t="s">
        <v>127</v>
      </c>
    </row>
    <row r="128" s="2" customFormat="1" ht="16.5" customHeight="1">
      <c r="A128" s="38"/>
      <c r="B128" s="39"/>
      <c r="C128" s="218" t="s">
        <v>86</v>
      </c>
      <c r="D128" s="218" t="s">
        <v>130</v>
      </c>
      <c r="E128" s="219" t="s">
        <v>444</v>
      </c>
      <c r="F128" s="220" t="s">
        <v>445</v>
      </c>
      <c r="G128" s="221" t="s">
        <v>440</v>
      </c>
      <c r="H128" s="222">
        <v>1</v>
      </c>
      <c r="I128" s="223"/>
      <c r="J128" s="224">
        <f>ROUND(I128*H128,2)</f>
        <v>0</v>
      </c>
      <c r="K128" s="220" t="s">
        <v>134</v>
      </c>
      <c r="L128" s="44"/>
      <c r="M128" s="225" t="s">
        <v>1</v>
      </c>
      <c r="N128" s="226" t="s">
        <v>41</v>
      </c>
      <c r="O128" s="91"/>
      <c r="P128" s="227">
        <f>O128*H128</f>
        <v>0</v>
      </c>
      <c r="Q128" s="227">
        <v>0</v>
      </c>
      <c r="R128" s="227">
        <f>Q128*H128</f>
        <v>0</v>
      </c>
      <c r="S128" s="227">
        <v>0</v>
      </c>
      <c r="T128" s="228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229" t="s">
        <v>441</v>
      </c>
      <c r="AT128" s="229" t="s">
        <v>130</v>
      </c>
      <c r="AU128" s="229" t="s">
        <v>86</v>
      </c>
      <c r="AY128" s="17" t="s">
        <v>127</v>
      </c>
      <c r="BE128" s="230">
        <f>IF(N128="základní",J128,0)</f>
        <v>0</v>
      </c>
      <c r="BF128" s="230">
        <f>IF(N128="snížená",J128,0)</f>
        <v>0</v>
      </c>
      <c r="BG128" s="230">
        <f>IF(N128="zákl. přenesená",J128,0)</f>
        <v>0</v>
      </c>
      <c r="BH128" s="230">
        <f>IF(N128="sníž. přenesená",J128,0)</f>
        <v>0</v>
      </c>
      <c r="BI128" s="230">
        <f>IF(N128="nulová",J128,0)</f>
        <v>0</v>
      </c>
      <c r="BJ128" s="17" t="s">
        <v>84</v>
      </c>
      <c r="BK128" s="230">
        <f>ROUND(I128*H128,2)</f>
        <v>0</v>
      </c>
      <c r="BL128" s="17" t="s">
        <v>441</v>
      </c>
      <c r="BM128" s="229" t="s">
        <v>446</v>
      </c>
    </row>
    <row r="129" s="13" customFormat="1">
      <c r="A129" s="13"/>
      <c r="B129" s="231"/>
      <c r="C129" s="232"/>
      <c r="D129" s="233" t="s">
        <v>137</v>
      </c>
      <c r="E129" s="234" t="s">
        <v>1</v>
      </c>
      <c r="F129" s="235" t="s">
        <v>447</v>
      </c>
      <c r="G129" s="232"/>
      <c r="H129" s="234" t="s">
        <v>1</v>
      </c>
      <c r="I129" s="236"/>
      <c r="J129" s="232"/>
      <c r="K129" s="232"/>
      <c r="L129" s="237"/>
      <c r="M129" s="238"/>
      <c r="N129" s="239"/>
      <c r="O129" s="239"/>
      <c r="P129" s="239"/>
      <c r="Q129" s="239"/>
      <c r="R129" s="239"/>
      <c r="S129" s="239"/>
      <c r="T129" s="240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1" t="s">
        <v>137</v>
      </c>
      <c r="AU129" s="241" t="s">
        <v>86</v>
      </c>
      <c r="AV129" s="13" t="s">
        <v>84</v>
      </c>
      <c r="AW129" s="13" t="s">
        <v>33</v>
      </c>
      <c r="AX129" s="13" t="s">
        <v>76</v>
      </c>
      <c r="AY129" s="241" t="s">
        <v>127</v>
      </c>
    </row>
    <row r="130" s="14" customFormat="1">
      <c r="A130" s="14"/>
      <c r="B130" s="242"/>
      <c r="C130" s="243"/>
      <c r="D130" s="233" t="s">
        <v>137</v>
      </c>
      <c r="E130" s="244" t="s">
        <v>1</v>
      </c>
      <c r="F130" s="245" t="s">
        <v>84</v>
      </c>
      <c r="G130" s="243"/>
      <c r="H130" s="246">
        <v>1</v>
      </c>
      <c r="I130" s="247"/>
      <c r="J130" s="243"/>
      <c r="K130" s="243"/>
      <c r="L130" s="248"/>
      <c r="M130" s="249"/>
      <c r="N130" s="250"/>
      <c r="O130" s="250"/>
      <c r="P130" s="250"/>
      <c r="Q130" s="250"/>
      <c r="R130" s="250"/>
      <c r="S130" s="250"/>
      <c r="T130" s="251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T130" s="252" t="s">
        <v>137</v>
      </c>
      <c r="AU130" s="252" t="s">
        <v>86</v>
      </c>
      <c r="AV130" s="14" t="s">
        <v>86</v>
      </c>
      <c r="AW130" s="14" t="s">
        <v>33</v>
      </c>
      <c r="AX130" s="14" t="s">
        <v>84</v>
      </c>
      <c r="AY130" s="252" t="s">
        <v>127</v>
      </c>
    </row>
    <row r="131" s="12" customFormat="1" ht="22.8" customHeight="1">
      <c r="A131" s="12"/>
      <c r="B131" s="202"/>
      <c r="C131" s="203"/>
      <c r="D131" s="204" t="s">
        <v>75</v>
      </c>
      <c r="E131" s="216" t="s">
        <v>448</v>
      </c>
      <c r="F131" s="216" t="s">
        <v>449</v>
      </c>
      <c r="G131" s="203"/>
      <c r="H131" s="203"/>
      <c r="I131" s="206"/>
      <c r="J131" s="217">
        <f>BK131</f>
        <v>0</v>
      </c>
      <c r="K131" s="203"/>
      <c r="L131" s="208"/>
      <c r="M131" s="209"/>
      <c r="N131" s="210"/>
      <c r="O131" s="210"/>
      <c r="P131" s="211">
        <f>SUM(P132:P134)</f>
        <v>0</v>
      </c>
      <c r="Q131" s="210"/>
      <c r="R131" s="211">
        <f>SUM(R132:R134)</f>
        <v>0</v>
      </c>
      <c r="S131" s="210"/>
      <c r="T131" s="212">
        <f>SUM(T132:T134)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13" t="s">
        <v>159</v>
      </c>
      <c r="AT131" s="214" t="s">
        <v>75</v>
      </c>
      <c r="AU131" s="214" t="s">
        <v>84</v>
      </c>
      <c r="AY131" s="213" t="s">
        <v>127</v>
      </c>
      <c r="BK131" s="215">
        <f>SUM(BK132:BK134)</f>
        <v>0</v>
      </c>
    </row>
    <row r="132" s="2" customFormat="1" ht="16.5" customHeight="1">
      <c r="A132" s="38"/>
      <c r="B132" s="39"/>
      <c r="C132" s="218" t="s">
        <v>128</v>
      </c>
      <c r="D132" s="218" t="s">
        <v>130</v>
      </c>
      <c r="E132" s="219" t="s">
        <v>450</v>
      </c>
      <c r="F132" s="220" t="s">
        <v>451</v>
      </c>
      <c r="G132" s="221" t="s">
        <v>440</v>
      </c>
      <c r="H132" s="222">
        <v>1</v>
      </c>
      <c r="I132" s="223"/>
      <c r="J132" s="224">
        <f>ROUND(I132*H132,2)</f>
        <v>0</v>
      </c>
      <c r="K132" s="220" t="s">
        <v>134</v>
      </c>
      <c r="L132" s="44"/>
      <c r="M132" s="225" t="s">
        <v>1</v>
      </c>
      <c r="N132" s="226" t="s">
        <v>41</v>
      </c>
      <c r="O132" s="91"/>
      <c r="P132" s="227">
        <f>O132*H132</f>
        <v>0</v>
      </c>
      <c r="Q132" s="227">
        <v>0</v>
      </c>
      <c r="R132" s="227">
        <f>Q132*H132</f>
        <v>0</v>
      </c>
      <c r="S132" s="227">
        <v>0</v>
      </c>
      <c r="T132" s="228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229" t="s">
        <v>441</v>
      </c>
      <c r="AT132" s="229" t="s">
        <v>130</v>
      </c>
      <c r="AU132" s="229" t="s">
        <v>86</v>
      </c>
      <c r="AY132" s="17" t="s">
        <v>127</v>
      </c>
      <c r="BE132" s="230">
        <f>IF(N132="základní",J132,0)</f>
        <v>0</v>
      </c>
      <c r="BF132" s="230">
        <f>IF(N132="snížená",J132,0)</f>
        <v>0</v>
      </c>
      <c r="BG132" s="230">
        <f>IF(N132="zákl. přenesená",J132,0)</f>
        <v>0</v>
      </c>
      <c r="BH132" s="230">
        <f>IF(N132="sníž. přenesená",J132,0)</f>
        <v>0</v>
      </c>
      <c r="BI132" s="230">
        <f>IF(N132="nulová",J132,0)</f>
        <v>0</v>
      </c>
      <c r="BJ132" s="17" t="s">
        <v>84</v>
      </c>
      <c r="BK132" s="230">
        <f>ROUND(I132*H132,2)</f>
        <v>0</v>
      </c>
      <c r="BL132" s="17" t="s">
        <v>441</v>
      </c>
      <c r="BM132" s="229" t="s">
        <v>452</v>
      </c>
    </row>
    <row r="133" s="13" customFormat="1">
      <c r="A133" s="13"/>
      <c r="B133" s="231"/>
      <c r="C133" s="232"/>
      <c r="D133" s="233" t="s">
        <v>137</v>
      </c>
      <c r="E133" s="234" t="s">
        <v>1</v>
      </c>
      <c r="F133" s="235" t="s">
        <v>453</v>
      </c>
      <c r="G133" s="232"/>
      <c r="H133" s="234" t="s">
        <v>1</v>
      </c>
      <c r="I133" s="236"/>
      <c r="J133" s="232"/>
      <c r="K133" s="232"/>
      <c r="L133" s="237"/>
      <c r="M133" s="238"/>
      <c r="N133" s="239"/>
      <c r="O133" s="239"/>
      <c r="P133" s="239"/>
      <c r="Q133" s="239"/>
      <c r="R133" s="239"/>
      <c r="S133" s="239"/>
      <c r="T133" s="240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1" t="s">
        <v>137</v>
      </c>
      <c r="AU133" s="241" t="s">
        <v>86</v>
      </c>
      <c r="AV133" s="13" t="s">
        <v>84</v>
      </c>
      <c r="AW133" s="13" t="s">
        <v>33</v>
      </c>
      <c r="AX133" s="13" t="s">
        <v>76</v>
      </c>
      <c r="AY133" s="241" t="s">
        <v>127</v>
      </c>
    </row>
    <row r="134" s="14" customFormat="1">
      <c r="A134" s="14"/>
      <c r="B134" s="242"/>
      <c r="C134" s="243"/>
      <c r="D134" s="233" t="s">
        <v>137</v>
      </c>
      <c r="E134" s="244" t="s">
        <v>1</v>
      </c>
      <c r="F134" s="245" t="s">
        <v>84</v>
      </c>
      <c r="G134" s="243"/>
      <c r="H134" s="246">
        <v>1</v>
      </c>
      <c r="I134" s="247"/>
      <c r="J134" s="243"/>
      <c r="K134" s="243"/>
      <c r="L134" s="248"/>
      <c r="M134" s="249"/>
      <c r="N134" s="250"/>
      <c r="O134" s="250"/>
      <c r="P134" s="250"/>
      <c r="Q134" s="250"/>
      <c r="R134" s="250"/>
      <c r="S134" s="250"/>
      <c r="T134" s="251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52" t="s">
        <v>137</v>
      </c>
      <c r="AU134" s="252" t="s">
        <v>86</v>
      </c>
      <c r="AV134" s="14" t="s">
        <v>86</v>
      </c>
      <c r="AW134" s="14" t="s">
        <v>33</v>
      </c>
      <c r="AX134" s="14" t="s">
        <v>84</v>
      </c>
      <c r="AY134" s="252" t="s">
        <v>127</v>
      </c>
    </row>
    <row r="135" s="12" customFormat="1" ht="22.8" customHeight="1">
      <c r="A135" s="12"/>
      <c r="B135" s="202"/>
      <c r="C135" s="203"/>
      <c r="D135" s="204" t="s">
        <v>75</v>
      </c>
      <c r="E135" s="216" t="s">
        <v>454</v>
      </c>
      <c r="F135" s="216" t="s">
        <v>455</v>
      </c>
      <c r="G135" s="203"/>
      <c r="H135" s="203"/>
      <c r="I135" s="206"/>
      <c r="J135" s="217">
        <f>BK135</f>
        <v>0</v>
      </c>
      <c r="K135" s="203"/>
      <c r="L135" s="208"/>
      <c r="M135" s="209"/>
      <c r="N135" s="210"/>
      <c r="O135" s="210"/>
      <c r="P135" s="211">
        <f>SUM(P136:P150)</f>
        <v>0</v>
      </c>
      <c r="Q135" s="210"/>
      <c r="R135" s="211">
        <f>SUM(R136:R150)</f>
        <v>0</v>
      </c>
      <c r="S135" s="210"/>
      <c r="T135" s="212">
        <f>SUM(T136:T150)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3" t="s">
        <v>159</v>
      </c>
      <c r="AT135" s="214" t="s">
        <v>75</v>
      </c>
      <c r="AU135" s="214" t="s">
        <v>84</v>
      </c>
      <c r="AY135" s="213" t="s">
        <v>127</v>
      </c>
      <c r="BK135" s="215">
        <f>SUM(BK136:BK150)</f>
        <v>0</v>
      </c>
    </row>
    <row r="136" s="2" customFormat="1" ht="16.5" customHeight="1">
      <c r="A136" s="38"/>
      <c r="B136" s="39"/>
      <c r="C136" s="218" t="s">
        <v>135</v>
      </c>
      <c r="D136" s="218" t="s">
        <v>130</v>
      </c>
      <c r="E136" s="219" t="s">
        <v>456</v>
      </c>
      <c r="F136" s="220" t="s">
        <v>457</v>
      </c>
      <c r="G136" s="221" t="s">
        <v>440</v>
      </c>
      <c r="H136" s="222">
        <v>3</v>
      </c>
      <c r="I136" s="223"/>
      <c r="J136" s="224">
        <f>ROUND(I136*H136,2)</f>
        <v>0</v>
      </c>
      <c r="K136" s="220" t="s">
        <v>134</v>
      </c>
      <c r="L136" s="44"/>
      <c r="M136" s="225" t="s">
        <v>1</v>
      </c>
      <c r="N136" s="226" t="s">
        <v>41</v>
      </c>
      <c r="O136" s="91"/>
      <c r="P136" s="227">
        <f>O136*H136</f>
        <v>0</v>
      </c>
      <c r="Q136" s="227">
        <v>0</v>
      </c>
      <c r="R136" s="227">
        <f>Q136*H136</f>
        <v>0</v>
      </c>
      <c r="S136" s="227">
        <v>0</v>
      </c>
      <c r="T136" s="228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229" t="s">
        <v>441</v>
      </c>
      <c r="AT136" s="229" t="s">
        <v>130</v>
      </c>
      <c r="AU136" s="229" t="s">
        <v>86</v>
      </c>
      <c r="AY136" s="17" t="s">
        <v>127</v>
      </c>
      <c r="BE136" s="230">
        <f>IF(N136="základní",J136,0)</f>
        <v>0</v>
      </c>
      <c r="BF136" s="230">
        <f>IF(N136="snížená",J136,0)</f>
        <v>0</v>
      </c>
      <c r="BG136" s="230">
        <f>IF(N136="zákl. přenesená",J136,0)</f>
        <v>0</v>
      </c>
      <c r="BH136" s="230">
        <f>IF(N136="sníž. přenesená",J136,0)</f>
        <v>0</v>
      </c>
      <c r="BI136" s="230">
        <f>IF(N136="nulová",J136,0)</f>
        <v>0</v>
      </c>
      <c r="BJ136" s="17" t="s">
        <v>84</v>
      </c>
      <c r="BK136" s="230">
        <f>ROUND(I136*H136,2)</f>
        <v>0</v>
      </c>
      <c r="BL136" s="17" t="s">
        <v>441</v>
      </c>
      <c r="BM136" s="229" t="s">
        <v>458</v>
      </c>
    </row>
    <row r="137" s="13" customFormat="1">
      <c r="A137" s="13"/>
      <c r="B137" s="231"/>
      <c r="C137" s="232"/>
      <c r="D137" s="233" t="s">
        <v>137</v>
      </c>
      <c r="E137" s="234" t="s">
        <v>1</v>
      </c>
      <c r="F137" s="235" t="s">
        <v>459</v>
      </c>
      <c r="G137" s="232"/>
      <c r="H137" s="234" t="s">
        <v>1</v>
      </c>
      <c r="I137" s="236"/>
      <c r="J137" s="232"/>
      <c r="K137" s="232"/>
      <c r="L137" s="237"/>
      <c r="M137" s="238"/>
      <c r="N137" s="239"/>
      <c r="O137" s="239"/>
      <c r="P137" s="239"/>
      <c r="Q137" s="239"/>
      <c r="R137" s="239"/>
      <c r="S137" s="239"/>
      <c r="T137" s="240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1" t="s">
        <v>137</v>
      </c>
      <c r="AU137" s="241" t="s">
        <v>86</v>
      </c>
      <c r="AV137" s="13" t="s">
        <v>84</v>
      </c>
      <c r="AW137" s="13" t="s">
        <v>33</v>
      </c>
      <c r="AX137" s="13" t="s">
        <v>76</v>
      </c>
      <c r="AY137" s="241" t="s">
        <v>127</v>
      </c>
    </row>
    <row r="138" s="13" customFormat="1">
      <c r="A138" s="13"/>
      <c r="B138" s="231"/>
      <c r="C138" s="232"/>
      <c r="D138" s="233" t="s">
        <v>137</v>
      </c>
      <c r="E138" s="234" t="s">
        <v>1</v>
      </c>
      <c r="F138" s="235" t="s">
        <v>460</v>
      </c>
      <c r="G138" s="232"/>
      <c r="H138" s="234" t="s">
        <v>1</v>
      </c>
      <c r="I138" s="236"/>
      <c r="J138" s="232"/>
      <c r="K138" s="232"/>
      <c r="L138" s="237"/>
      <c r="M138" s="238"/>
      <c r="N138" s="239"/>
      <c r="O138" s="239"/>
      <c r="P138" s="239"/>
      <c r="Q138" s="239"/>
      <c r="R138" s="239"/>
      <c r="S138" s="239"/>
      <c r="T138" s="240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1" t="s">
        <v>137</v>
      </c>
      <c r="AU138" s="241" t="s">
        <v>86</v>
      </c>
      <c r="AV138" s="13" t="s">
        <v>84</v>
      </c>
      <c r="AW138" s="13" t="s">
        <v>33</v>
      </c>
      <c r="AX138" s="13" t="s">
        <v>76</v>
      </c>
      <c r="AY138" s="241" t="s">
        <v>127</v>
      </c>
    </row>
    <row r="139" s="13" customFormat="1">
      <c r="A139" s="13"/>
      <c r="B139" s="231"/>
      <c r="C139" s="232"/>
      <c r="D139" s="233" t="s">
        <v>137</v>
      </c>
      <c r="E139" s="234" t="s">
        <v>1</v>
      </c>
      <c r="F139" s="235" t="s">
        <v>461</v>
      </c>
      <c r="G139" s="232"/>
      <c r="H139" s="234" t="s">
        <v>1</v>
      </c>
      <c r="I139" s="236"/>
      <c r="J139" s="232"/>
      <c r="K139" s="232"/>
      <c r="L139" s="237"/>
      <c r="M139" s="238"/>
      <c r="N139" s="239"/>
      <c r="O139" s="239"/>
      <c r="P139" s="239"/>
      <c r="Q139" s="239"/>
      <c r="R139" s="239"/>
      <c r="S139" s="239"/>
      <c r="T139" s="240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1" t="s">
        <v>137</v>
      </c>
      <c r="AU139" s="241" t="s">
        <v>86</v>
      </c>
      <c r="AV139" s="13" t="s">
        <v>84</v>
      </c>
      <c r="AW139" s="13" t="s">
        <v>33</v>
      </c>
      <c r="AX139" s="13" t="s">
        <v>76</v>
      </c>
      <c r="AY139" s="241" t="s">
        <v>127</v>
      </c>
    </row>
    <row r="140" s="13" customFormat="1">
      <c r="A140" s="13"/>
      <c r="B140" s="231"/>
      <c r="C140" s="232"/>
      <c r="D140" s="233" t="s">
        <v>137</v>
      </c>
      <c r="E140" s="234" t="s">
        <v>1</v>
      </c>
      <c r="F140" s="235" t="s">
        <v>462</v>
      </c>
      <c r="G140" s="232"/>
      <c r="H140" s="234" t="s">
        <v>1</v>
      </c>
      <c r="I140" s="236"/>
      <c r="J140" s="232"/>
      <c r="K140" s="232"/>
      <c r="L140" s="237"/>
      <c r="M140" s="238"/>
      <c r="N140" s="239"/>
      <c r="O140" s="239"/>
      <c r="P140" s="239"/>
      <c r="Q140" s="239"/>
      <c r="R140" s="239"/>
      <c r="S140" s="239"/>
      <c r="T140" s="240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1" t="s">
        <v>137</v>
      </c>
      <c r="AU140" s="241" t="s">
        <v>86</v>
      </c>
      <c r="AV140" s="13" t="s">
        <v>84</v>
      </c>
      <c r="AW140" s="13" t="s">
        <v>33</v>
      </c>
      <c r="AX140" s="13" t="s">
        <v>76</v>
      </c>
      <c r="AY140" s="241" t="s">
        <v>127</v>
      </c>
    </row>
    <row r="141" s="14" customFormat="1">
      <c r="A141" s="14"/>
      <c r="B141" s="242"/>
      <c r="C141" s="243"/>
      <c r="D141" s="233" t="s">
        <v>137</v>
      </c>
      <c r="E141" s="244" t="s">
        <v>1</v>
      </c>
      <c r="F141" s="245" t="s">
        <v>128</v>
      </c>
      <c r="G141" s="243"/>
      <c r="H141" s="246">
        <v>3</v>
      </c>
      <c r="I141" s="247"/>
      <c r="J141" s="243"/>
      <c r="K141" s="243"/>
      <c r="L141" s="248"/>
      <c r="M141" s="249"/>
      <c r="N141" s="250"/>
      <c r="O141" s="250"/>
      <c r="P141" s="250"/>
      <c r="Q141" s="250"/>
      <c r="R141" s="250"/>
      <c r="S141" s="250"/>
      <c r="T141" s="251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2" t="s">
        <v>137</v>
      </c>
      <c r="AU141" s="252" t="s">
        <v>86</v>
      </c>
      <c r="AV141" s="14" t="s">
        <v>86</v>
      </c>
      <c r="AW141" s="14" t="s">
        <v>33</v>
      </c>
      <c r="AX141" s="14" t="s">
        <v>84</v>
      </c>
      <c r="AY141" s="252" t="s">
        <v>127</v>
      </c>
    </row>
    <row r="142" s="2" customFormat="1" ht="16.5" customHeight="1">
      <c r="A142" s="38"/>
      <c r="B142" s="39"/>
      <c r="C142" s="218" t="s">
        <v>159</v>
      </c>
      <c r="D142" s="218" t="s">
        <v>130</v>
      </c>
      <c r="E142" s="219" t="s">
        <v>463</v>
      </c>
      <c r="F142" s="220" t="s">
        <v>464</v>
      </c>
      <c r="G142" s="221" t="s">
        <v>440</v>
      </c>
      <c r="H142" s="222">
        <v>1</v>
      </c>
      <c r="I142" s="223"/>
      <c r="J142" s="224">
        <f>ROUND(I142*H142,2)</f>
        <v>0</v>
      </c>
      <c r="K142" s="220" t="s">
        <v>134</v>
      </c>
      <c r="L142" s="44"/>
      <c r="M142" s="225" t="s">
        <v>1</v>
      </c>
      <c r="N142" s="226" t="s">
        <v>41</v>
      </c>
      <c r="O142" s="91"/>
      <c r="P142" s="227">
        <f>O142*H142</f>
        <v>0</v>
      </c>
      <c r="Q142" s="227">
        <v>0</v>
      </c>
      <c r="R142" s="227">
        <f>Q142*H142</f>
        <v>0</v>
      </c>
      <c r="S142" s="227">
        <v>0</v>
      </c>
      <c r="T142" s="228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229" t="s">
        <v>441</v>
      </c>
      <c r="AT142" s="229" t="s">
        <v>130</v>
      </c>
      <c r="AU142" s="229" t="s">
        <v>86</v>
      </c>
      <c r="AY142" s="17" t="s">
        <v>127</v>
      </c>
      <c r="BE142" s="230">
        <f>IF(N142="základní",J142,0)</f>
        <v>0</v>
      </c>
      <c r="BF142" s="230">
        <f>IF(N142="snížená",J142,0)</f>
        <v>0</v>
      </c>
      <c r="BG142" s="230">
        <f>IF(N142="zákl. přenesená",J142,0)</f>
        <v>0</v>
      </c>
      <c r="BH142" s="230">
        <f>IF(N142="sníž. přenesená",J142,0)</f>
        <v>0</v>
      </c>
      <c r="BI142" s="230">
        <f>IF(N142="nulová",J142,0)</f>
        <v>0</v>
      </c>
      <c r="BJ142" s="17" t="s">
        <v>84</v>
      </c>
      <c r="BK142" s="230">
        <f>ROUND(I142*H142,2)</f>
        <v>0</v>
      </c>
      <c r="BL142" s="17" t="s">
        <v>441</v>
      </c>
      <c r="BM142" s="229" t="s">
        <v>465</v>
      </c>
    </row>
    <row r="143" s="13" customFormat="1">
      <c r="A143" s="13"/>
      <c r="B143" s="231"/>
      <c r="C143" s="232"/>
      <c r="D143" s="233" t="s">
        <v>137</v>
      </c>
      <c r="E143" s="234" t="s">
        <v>1</v>
      </c>
      <c r="F143" s="235" t="s">
        <v>466</v>
      </c>
      <c r="G143" s="232"/>
      <c r="H143" s="234" t="s">
        <v>1</v>
      </c>
      <c r="I143" s="236"/>
      <c r="J143" s="232"/>
      <c r="K143" s="232"/>
      <c r="L143" s="237"/>
      <c r="M143" s="238"/>
      <c r="N143" s="239"/>
      <c r="O143" s="239"/>
      <c r="P143" s="239"/>
      <c r="Q143" s="239"/>
      <c r="R143" s="239"/>
      <c r="S143" s="239"/>
      <c r="T143" s="240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1" t="s">
        <v>137</v>
      </c>
      <c r="AU143" s="241" t="s">
        <v>86</v>
      </c>
      <c r="AV143" s="13" t="s">
        <v>84</v>
      </c>
      <c r="AW143" s="13" t="s">
        <v>33</v>
      </c>
      <c r="AX143" s="13" t="s">
        <v>76</v>
      </c>
      <c r="AY143" s="241" t="s">
        <v>127</v>
      </c>
    </row>
    <row r="144" s="14" customFormat="1">
      <c r="A144" s="14"/>
      <c r="B144" s="242"/>
      <c r="C144" s="243"/>
      <c r="D144" s="233" t="s">
        <v>137</v>
      </c>
      <c r="E144" s="244" t="s">
        <v>1</v>
      </c>
      <c r="F144" s="245" t="s">
        <v>84</v>
      </c>
      <c r="G144" s="243"/>
      <c r="H144" s="246">
        <v>1</v>
      </c>
      <c r="I144" s="247"/>
      <c r="J144" s="243"/>
      <c r="K144" s="243"/>
      <c r="L144" s="248"/>
      <c r="M144" s="249"/>
      <c r="N144" s="250"/>
      <c r="O144" s="250"/>
      <c r="P144" s="250"/>
      <c r="Q144" s="250"/>
      <c r="R144" s="250"/>
      <c r="S144" s="250"/>
      <c r="T144" s="251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52" t="s">
        <v>137</v>
      </c>
      <c r="AU144" s="252" t="s">
        <v>86</v>
      </c>
      <c r="AV144" s="14" t="s">
        <v>86</v>
      </c>
      <c r="AW144" s="14" t="s">
        <v>33</v>
      </c>
      <c r="AX144" s="14" t="s">
        <v>84</v>
      </c>
      <c r="AY144" s="252" t="s">
        <v>127</v>
      </c>
    </row>
    <row r="145" s="2" customFormat="1" ht="16.5" customHeight="1">
      <c r="A145" s="38"/>
      <c r="B145" s="39"/>
      <c r="C145" s="218" t="s">
        <v>145</v>
      </c>
      <c r="D145" s="218" t="s">
        <v>130</v>
      </c>
      <c r="E145" s="219" t="s">
        <v>467</v>
      </c>
      <c r="F145" s="220" t="s">
        <v>468</v>
      </c>
      <c r="G145" s="221" t="s">
        <v>440</v>
      </c>
      <c r="H145" s="222">
        <v>1</v>
      </c>
      <c r="I145" s="223"/>
      <c r="J145" s="224">
        <f>ROUND(I145*H145,2)</f>
        <v>0</v>
      </c>
      <c r="K145" s="220" t="s">
        <v>134</v>
      </c>
      <c r="L145" s="44"/>
      <c r="M145" s="225" t="s">
        <v>1</v>
      </c>
      <c r="N145" s="226" t="s">
        <v>41</v>
      </c>
      <c r="O145" s="91"/>
      <c r="P145" s="227">
        <f>O145*H145</f>
        <v>0</v>
      </c>
      <c r="Q145" s="227">
        <v>0</v>
      </c>
      <c r="R145" s="227">
        <f>Q145*H145</f>
        <v>0</v>
      </c>
      <c r="S145" s="227">
        <v>0</v>
      </c>
      <c r="T145" s="228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229" t="s">
        <v>441</v>
      </c>
      <c r="AT145" s="229" t="s">
        <v>130</v>
      </c>
      <c r="AU145" s="229" t="s">
        <v>86</v>
      </c>
      <c r="AY145" s="17" t="s">
        <v>127</v>
      </c>
      <c r="BE145" s="230">
        <f>IF(N145="základní",J145,0)</f>
        <v>0</v>
      </c>
      <c r="BF145" s="230">
        <f>IF(N145="snížená",J145,0)</f>
        <v>0</v>
      </c>
      <c r="BG145" s="230">
        <f>IF(N145="zákl. přenesená",J145,0)</f>
        <v>0</v>
      </c>
      <c r="BH145" s="230">
        <f>IF(N145="sníž. přenesená",J145,0)</f>
        <v>0</v>
      </c>
      <c r="BI145" s="230">
        <f>IF(N145="nulová",J145,0)</f>
        <v>0</v>
      </c>
      <c r="BJ145" s="17" t="s">
        <v>84</v>
      </c>
      <c r="BK145" s="230">
        <f>ROUND(I145*H145,2)</f>
        <v>0</v>
      </c>
      <c r="BL145" s="17" t="s">
        <v>441</v>
      </c>
      <c r="BM145" s="229" t="s">
        <v>469</v>
      </c>
    </row>
    <row r="146" s="13" customFormat="1">
      <c r="A146" s="13"/>
      <c r="B146" s="231"/>
      <c r="C146" s="232"/>
      <c r="D146" s="233" t="s">
        <v>137</v>
      </c>
      <c r="E146" s="234" t="s">
        <v>1</v>
      </c>
      <c r="F146" s="235" t="s">
        <v>470</v>
      </c>
      <c r="G146" s="232"/>
      <c r="H146" s="234" t="s">
        <v>1</v>
      </c>
      <c r="I146" s="236"/>
      <c r="J146" s="232"/>
      <c r="K146" s="232"/>
      <c r="L146" s="237"/>
      <c r="M146" s="238"/>
      <c r="N146" s="239"/>
      <c r="O146" s="239"/>
      <c r="P146" s="239"/>
      <c r="Q146" s="239"/>
      <c r="R146" s="239"/>
      <c r="S146" s="239"/>
      <c r="T146" s="24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1" t="s">
        <v>137</v>
      </c>
      <c r="AU146" s="241" t="s">
        <v>86</v>
      </c>
      <c r="AV146" s="13" t="s">
        <v>84</v>
      </c>
      <c r="AW146" s="13" t="s">
        <v>33</v>
      </c>
      <c r="AX146" s="13" t="s">
        <v>76</v>
      </c>
      <c r="AY146" s="241" t="s">
        <v>127</v>
      </c>
    </row>
    <row r="147" s="13" customFormat="1">
      <c r="A147" s="13"/>
      <c r="B147" s="231"/>
      <c r="C147" s="232"/>
      <c r="D147" s="233" t="s">
        <v>137</v>
      </c>
      <c r="E147" s="234" t="s">
        <v>1</v>
      </c>
      <c r="F147" s="235" t="s">
        <v>471</v>
      </c>
      <c r="G147" s="232"/>
      <c r="H147" s="234" t="s">
        <v>1</v>
      </c>
      <c r="I147" s="236"/>
      <c r="J147" s="232"/>
      <c r="K147" s="232"/>
      <c r="L147" s="237"/>
      <c r="M147" s="238"/>
      <c r="N147" s="239"/>
      <c r="O147" s="239"/>
      <c r="P147" s="239"/>
      <c r="Q147" s="239"/>
      <c r="R147" s="239"/>
      <c r="S147" s="239"/>
      <c r="T147" s="240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1" t="s">
        <v>137</v>
      </c>
      <c r="AU147" s="241" t="s">
        <v>86</v>
      </c>
      <c r="AV147" s="13" t="s">
        <v>84</v>
      </c>
      <c r="AW147" s="13" t="s">
        <v>33</v>
      </c>
      <c r="AX147" s="13" t="s">
        <v>76</v>
      </c>
      <c r="AY147" s="241" t="s">
        <v>127</v>
      </c>
    </row>
    <row r="148" s="13" customFormat="1">
      <c r="A148" s="13"/>
      <c r="B148" s="231"/>
      <c r="C148" s="232"/>
      <c r="D148" s="233" t="s">
        <v>137</v>
      </c>
      <c r="E148" s="234" t="s">
        <v>1</v>
      </c>
      <c r="F148" s="235" t="s">
        <v>472</v>
      </c>
      <c r="G148" s="232"/>
      <c r="H148" s="234" t="s">
        <v>1</v>
      </c>
      <c r="I148" s="236"/>
      <c r="J148" s="232"/>
      <c r="K148" s="232"/>
      <c r="L148" s="237"/>
      <c r="M148" s="238"/>
      <c r="N148" s="239"/>
      <c r="O148" s="239"/>
      <c r="P148" s="239"/>
      <c r="Q148" s="239"/>
      <c r="R148" s="239"/>
      <c r="S148" s="239"/>
      <c r="T148" s="240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1" t="s">
        <v>137</v>
      </c>
      <c r="AU148" s="241" t="s">
        <v>86</v>
      </c>
      <c r="AV148" s="13" t="s">
        <v>84</v>
      </c>
      <c r="AW148" s="13" t="s">
        <v>33</v>
      </c>
      <c r="AX148" s="13" t="s">
        <v>76</v>
      </c>
      <c r="AY148" s="241" t="s">
        <v>127</v>
      </c>
    </row>
    <row r="149" s="13" customFormat="1">
      <c r="A149" s="13"/>
      <c r="B149" s="231"/>
      <c r="C149" s="232"/>
      <c r="D149" s="233" t="s">
        <v>137</v>
      </c>
      <c r="E149" s="234" t="s">
        <v>1</v>
      </c>
      <c r="F149" s="235" t="s">
        <v>473</v>
      </c>
      <c r="G149" s="232"/>
      <c r="H149" s="234" t="s">
        <v>1</v>
      </c>
      <c r="I149" s="236"/>
      <c r="J149" s="232"/>
      <c r="K149" s="232"/>
      <c r="L149" s="237"/>
      <c r="M149" s="238"/>
      <c r="N149" s="239"/>
      <c r="O149" s="239"/>
      <c r="P149" s="239"/>
      <c r="Q149" s="239"/>
      <c r="R149" s="239"/>
      <c r="S149" s="239"/>
      <c r="T149" s="240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1" t="s">
        <v>137</v>
      </c>
      <c r="AU149" s="241" t="s">
        <v>86</v>
      </c>
      <c r="AV149" s="13" t="s">
        <v>84</v>
      </c>
      <c r="AW149" s="13" t="s">
        <v>33</v>
      </c>
      <c r="AX149" s="13" t="s">
        <v>76</v>
      </c>
      <c r="AY149" s="241" t="s">
        <v>127</v>
      </c>
    </row>
    <row r="150" s="14" customFormat="1">
      <c r="A150" s="14"/>
      <c r="B150" s="242"/>
      <c r="C150" s="243"/>
      <c r="D150" s="233" t="s">
        <v>137</v>
      </c>
      <c r="E150" s="244" t="s">
        <v>1</v>
      </c>
      <c r="F150" s="245" t="s">
        <v>84</v>
      </c>
      <c r="G150" s="243"/>
      <c r="H150" s="246">
        <v>1</v>
      </c>
      <c r="I150" s="247"/>
      <c r="J150" s="243"/>
      <c r="K150" s="243"/>
      <c r="L150" s="248"/>
      <c r="M150" s="249"/>
      <c r="N150" s="250"/>
      <c r="O150" s="250"/>
      <c r="P150" s="250"/>
      <c r="Q150" s="250"/>
      <c r="R150" s="250"/>
      <c r="S150" s="250"/>
      <c r="T150" s="251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52" t="s">
        <v>137</v>
      </c>
      <c r="AU150" s="252" t="s">
        <v>86</v>
      </c>
      <c r="AV150" s="14" t="s">
        <v>86</v>
      </c>
      <c r="AW150" s="14" t="s">
        <v>33</v>
      </c>
      <c r="AX150" s="14" t="s">
        <v>84</v>
      </c>
      <c r="AY150" s="252" t="s">
        <v>127</v>
      </c>
    </row>
    <row r="151" s="12" customFormat="1" ht="22.8" customHeight="1">
      <c r="A151" s="12"/>
      <c r="B151" s="202"/>
      <c r="C151" s="203"/>
      <c r="D151" s="204" t="s">
        <v>75</v>
      </c>
      <c r="E151" s="216" t="s">
        <v>474</v>
      </c>
      <c r="F151" s="216" t="s">
        <v>475</v>
      </c>
      <c r="G151" s="203"/>
      <c r="H151" s="203"/>
      <c r="I151" s="206"/>
      <c r="J151" s="217">
        <f>BK151</f>
        <v>0</v>
      </c>
      <c r="K151" s="203"/>
      <c r="L151" s="208"/>
      <c r="M151" s="209"/>
      <c r="N151" s="210"/>
      <c r="O151" s="210"/>
      <c r="P151" s="211">
        <f>P152</f>
        <v>0</v>
      </c>
      <c r="Q151" s="210"/>
      <c r="R151" s="211">
        <f>R152</f>
        <v>0</v>
      </c>
      <c r="S151" s="210"/>
      <c r="T151" s="212">
        <f>T152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213" t="s">
        <v>159</v>
      </c>
      <c r="AT151" s="214" t="s">
        <v>75</v>
      </c>
      <c r="AU151" s="214" t="s">
        <v>84</v>
      </c>
      <c r="AY151" s="213" t="s">
        <v>127</v>
      </c>
      <c r="BK151" s="215">
        <f>BK152</f>
        <v>0</v>
      </c>
    </row>
    <row r="152" s="2" customFormat="1" ht="16.5" customHeight="1">
      <c r="A152" s="38"/>
      <c r="B152" s="39"/>
      <c r="C152" s="218" t="s">
        <v>174</v>
      </c>
      <c r="D152" s="218" t="s">
        <v>130</v>
      </c>
      <c r="E152" s="219" t="s">
        <v>476</v>
      </c>
      <c r="F152" s="220" t="s">
        <v>477</v>
      </c>
      <c r="G152" s="221" t="s">
        <v>478</v>
      </c>
      <c r="H152" s="222">
        <v>1</v>
      </c>
      <c r="I152" s="223"/>
      <c r="J152" s="224">
        <f>ROUND(I152*H152,2)</f>
        <v>0</v>
      </c>
      <c r="K152" s="220" t="s">
        <v>134</v>
      </c>
      <c r="L152" s="44"/>
      <c r="M152" s="225" t="s">
        <v>1</v>
      </c>
      <c r="N152" s="226" t="s">
        <v>41</v>
      </c>
      <c r="O152" s="91"/>
      <c r="P152" s="227">
        <f>O152*H152</f>
        <v>0</v>
      </c>
      <c r="Q152" s="227">
        <v>0</v>
      </c>
      <c r="R152" s="227">
        <f>Q152*H152</f>
        <v>0</v>
      </c>
      <c r="S152" s="227">
        <v>0</v>
      </c>
      <c r="T152" s="228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229" t="s">
        <v>441</v>
      </c>
      <c r="AT152" s="229" t="s">
        <v>130</v>
      </c>
      <c r="AU152" s="229" t="s">
        <v>86</v>
      </c>
      <c r="AY152" s="17" t="s">
        <v>127</v>
      </c>
      <c r="BE152" s="230">
        <f>IF(N152="základní",J152,0)</f>
        <v>0</v>
      </c>
      <c r="BF152" s="230">
        <f>IF(N152="snížená",J152,0)</f>
        <v>0</v>
      </c>
      <c r="BG152" s="230">
        <f>IF(N152="zákl. přenesená",J152,0)</f>
        <v>0</v>
      </c>
      <c r="BH152" s="230">
        <f>IF(N152="sníž. přenesená",J152,0)</f>
        <v>0</v>
      </c>
      <c r="BI152" s="230">
        <f>IF(N152="nulová",J152,0)</f>
        <v>0</v>
      </c>
      <c r="BJ152" s="17" t="s">
        <v>84</v>
      </c>
      <c r="BK152" s="230">
        <f>ROUND(I152*H152,2)</f>
        <v>0</v>
      </c>
      <c r="BL152" s="17" t="s">
        <v>441</v>
      </c>
      <c r="BM152" s="229" t="s">
        <v>479</v>
      </c>
    </row>
    <row r="153" s="12" customFormat="1" ht="22.8" customHeight="1">
      <c r="A153" s="12"/>
      <c r="B153" s="202"/>
      <c r="C153" s="203"/>
      <c r="D153" s="204" t="s">
        <v>75</v>
      </c>
      <c r="E153" s="216" t="s">
        <v>480</v>
      </c>
      <c r="F153" s="216" t="s">
        <v>481</v>
      </c>
      <c r="G153" s="203"/>
      <c r="H153" s="203"/>
      <c r="I153" s="206"/>
      <c r="J153" s="217">
        <f>BK153</f>
        <v>0</v>
      </c>
      <c r="K153" s="203"/>
      <c r="L153" s="208"/>
      <c r="M153" s="209"/>
      <c r="N153" s="210"/>
      <c r="O153" s="210"/>
      <c r="P153" s="211">
        <f>SUM(P154:P157)</f>
        <v>0</v>
      </c>
      <c r="Q153" s="210"/>
      <c r="R153" s="211">
        <f>SUM(R154:R157)</f>
        <v>0</v>
      </c>
      <c r="S153" s="210"/>
      <c r="T153" s="212">
        <f>SUM(T154:T157)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13" t="s">
        <v>159</v>
      </c>
      <c r="AT153" s="214" t="s">
        <v>75</v>
      </c>
      <c r="AU153" s="214" t="s">
        <v>84</v>
      </c>
      <c r="AY153" s="213" t="s">
        <v>127</v>
      </c>
      <c r="BK153" s="215">
        <f>SUM(BK154:BK157)</f>
        <v>0</v>
      </c>
    </row>
    <row r="154" s="2" customFormat="1" ht="16.5" customHeight="1">
      <c r="A154" s="38"/>
      <c r="B154" s="39"/>
      <c r="C154" s="218" t="s">
        <v>143</v>
      </c>
      <c r="D154" s="218" t="s">
        <v>130</v>
      </c>
      <c r="E154" s="219" t="s">
        <v>482</v>
      </c>
      <c r="F154" s="220" t="s">
        <v>483</v>
      </c>
      <c r="G154" s="221" t="s">
        <v>440</v>
      </c>
      <c r="H154" s="222">
        <v>1</v>
      </c>
      <c r="I154" s="223"/>
      <c r="J154" s="224">
        <f>ROUND(I154*H154,2)</f>
        <v>0</v>
      </c>
      <c r="K154" s="220" t="s">
        <v>134</v>
      </c>
      <c r="L154" s="44"/>
      <c r="M154" s="225" t="s">
        <v>1</v>
      </c>
      <c r="N154" s="226" t="s">
        <v>41</v>
      </c>
      <c r="O154" s="91"/>
      <c r="P154" s="227">
        <f>O154*H154</f>
        <v>0</v>
      </c>
      <c r="Q154" s="227">
        <v>0</v>
      </c>
      <c r="R154" s="227">
        <f>Q154*H154</f>
        <v>0</v>
      </c>
      <c r="S154" s="227">
        <v>0</v>
      </c>
      <c r="T154" s="228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229" t="s">
        <v>441</v>
      </c>
      <c r="AT154" s="229" t="s">
        <v>130</v>
      </c>
      <c r="AU154" s="229" t="s">
        <v>86</v>
      </c>
      <c r="AY154" s="17" t="s">
        <v>127</v>
      </c>
      <c r="BE154" s="230">
        <f>IF(N154="základní",J154,0)</f>
        <v>0</v>
      </c>
      <c r="BF154" s="230">
        <f>IF(N154="snížená",J154,0)</f>
        <v>0</v>
      </c>
      <c r="BG154" s="230">
        <f>IF(N154="zákl. přenesená",J154,0)</f>
        <v>0</v>
      </c>
      <c r="BH154" s="230">
        <f>IF(N154="sníž. přenesená",J154,0)</f>
        <v>0</v>
      </c>
      <c r="BI154" s="230">
        <f>IF(N154="nulová",J154,0)</f>
        <v>0</v>
      </c>
      <c r="BJ154" s="17" t="s">
        <v>84</v>
      </c>
      <c r="BK154" s="230">
        <f>ROUND(I154*H154,2)</f>
        <v>0</v>
      </c>
      <c r="BL154" s="17" t="s">
        <v>441</v>
      </c>
      <c r="BM154" s="229" t="s">
        <v>484</v>
      </c>
    </row>
    <row r="155" s="13" customFormat="1">
      <c r="A155" s="13"/>
      <c r="B155" s="231"/>
      <c r="C155" s="232"/>
      <c r="D155" s="233" t="s">
        <v>137</v>
      </c>
      <c r="E155" s="234" t="s">
        <v>1</v>
      </c>
      <c r="F155" s="235" t="s">
        <v>485</v>
      </c>
      <c r="G155" s="232"/>
      <c r="H155" s="234" t="s">
        <v>1</v>
      </c>
      <c r="I155" s="236"/>
      <c r="J155" s="232"/>
      <c r="K155" s="232"/>
      <c r="L155" s="237"/>
      <c r="M155" s="238"/>
      <c r="N155" s="239"/>
      <c r="O155" s="239"/>
      <c r="P155" s="239"/>
      <c r="Q155" s="239"/>
      <c r="R155" s="239"/>
      <c r="S155" s="239"/>
      <c r="T155" s="240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1" t="s">
        <v>137</v>
      </c>
      <c r="AU155" s="241" t="s">
        <v>86</v>
      </c>
      <c r="AV155" s="13" t="s">
        <v>84</v>
      </c>
      <c r="AW155" s="13" t="s">
        <v>33</v>
      </c>
      <c r="AX155" s="13" t="s">
        <v>76</v>
      </c>
      <c r="AY155" s="241" t="s">
        <v>127</v>
      </c>
    </row>
    <row r="156" s="13" customFormat="1">
      <c r="A156" s="13"/>
      <c r="B156" s="231"/>
      <c r="C156" s="232"/>
      <c r="D156" s="233" t="s">
        <v>137</v>
      </c>
      <c r="E156" s="234" t="s">
        <v>1</v>
      </c>
      <c r="F156" s="235" t="s">
        <v>486</v>
      </c>
      <c r="G156" s="232"/>
      <c r="H156" s="234" t="s">
        <v>1</v>
      </c>
      <c r="I156" s="236"/>
      <c r="J156" s="232"/>
      <c r="K156" s="232"/>
      <c r="L156" s="237"/>
      <c r="M156" s="238"/>
      <c r="N156" s="239"/>
      <c r="O156" s="239"/>
      <c r="P156" s="239"/>
      <c r="Q156" s="239"/>
      <c r="R156" s="239"/>
      <c r="S156" s="239"/>
      <c r="T156" s="240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1" t="s">
        <v>137</v>
      </c>
      <c r="AU156" s="241" t="s">
        <v>86</v>
      </c>
      <c r="AV156" s="13" t="s">
        <v>84</v>
      </c>
      <c r="AW156" s="13" t="s">
        <v>33</v>
      </c>
      <c r="AX156" s="13" t="s">
        <v>76</v>
      </c>
      <c r="AY156" s="241" t="s">
        <v>127</v>
      </c>
    </row>
    <row r="157" s="14" customFormat="1">
      <c r="A157" s="14"/>
      <c r="B157" s="242"/>
      <c r="C157" s="243"/>
      <c r="D157" s="233" t="s">
        <v>137</v>
      </c>
      <c r="E157" s="244" t="s">
        <v>1</v>
      </c>
      <c r="F157" s="245" t="s">
        <v>84</v>
      </c>
      <c r="G157" s="243"/>
      <c r="H157" s="246">
        <v>1</v>
      </c>
      <c r="I157" s="247"/>
      <c r="J157" s="243"/>
      <c r="K157" s="243"/>
      <c r="L157" s="248"/>
      <c r="M157" s="278"/>
      <c r="N157" s="279"/>
      <c r="O157" s="279"/>
      <c r="P157" s="279"/>
      <c r="Q157" s="279"/>
      <c r="R157" s="279"/>
      <c r="S157" s="279"/>
      <c r="T157" s="280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52" t="s">
        <v>137</v>
      </c>
      <c r="AU157" s="252" t="s">
        <v>86</v>
      </c>
      <c r="AV157" s="14" t="s">
        <v>86</v>
      </c>
      <c r="AW157" s="14" t="s">
        <v>33</v>
      </c>
      <c r="AX157" s="14" t="s">
        <v>84</v>
      </c>
      <c r="AY157" s="252" t="s">
        <v>127</v>
      </c>
    </row>
    <row r="158" s="2" customFormat="1" ht="6.96" customHeight="1">
      <c r="A158" s="38"/>
      <c r="B158" s="66"/>
      <c r="C158" s="67"/>
      <c r="D158" s="67"/>
      <c r="E158" s="67"/>
      <c r="F158" s="67"/>
      <c r="G158" s="67"/>
      <c r="H158" s="67"/>
      <c r="I158" s="67"/>
      <c r="J158" s="67"/>
      <c r="K158" s="67"/>
      <c r="L158" s="44"/>
      <c r="M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</row>
  </sheetData>
  <sheetProtection sheet="1" autoFilter="0" formatColumns="0" formatRows="0" objects="1" scenarios="1" spinCount="100000" saltValue="H+aO3fynWU+CeYU3vUuBthfIGob1e/qKzcocDIQtzfmSTDXfGIu0ASsDOnyeoveGHTxmiOptm0WdDXdVXw2xTw==" hashValue="by3m59L4+zta1WZBalB1vr56nkQIWYNNZr360IL9JRFCn963FnKvFP2GSOAvl2kH+3JebQhtsZE8j0uzivOtQA==" algorithmName="SHA-512" password="CC35"/>
  <autoFilter ref="C121:K157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Kašík Petr, Bc.</dc:creator>
  <cp:lastModifiedBy>Kašík Petr, Bc.</cp:lastModifiedBy>
  <dcterms:created xsi:type="dcterms:W3CDTF">2026-09-16T11:06:37Z</dcterms:created>
  <dcterms:modified xsi:type="dcterms:W3CDTF">2026-09-16T11:06:40Z</dcterms:modified>
</cp:coreProperties>
</file>