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20" windowWidth="28530" windowHeight="12195" activeTab="1"/>
  </bookViews>
  <sheets>
    <sheet name="Rekapitulace stavby" sheetId="1" r:id="rId1"/>
    <sheet name="SO 01 - Oprava GPK v úsek..." sheetId="2" r:id="rId2"/>
    <sheet name="SO 02 - Oprava GPK v úsek..." sheetId="3" r:id="rId3"/>
    <sheet name="VON - Vedlejší a ostatní ..." sheetId="4" r:id="rId4"/>
  </sheets>
  <definedNames>
    <definedName name="_xlnm._FilterDatabase" localSheetId="1" hidden="1">'SO 01 - Oprava GPK v úsek...'!$C$81:$K$163</definedName>
    <definedName name="_xlnm._FilterDatabase" localSheetId="2" hidden="1">'SO 02 - Oprava GPK v úsek...'!$C$81:$K$139</definedName>
    <definedName name="_xlnm._FilterDatabase" localSheetId="3" hidden="1">'VON - Vedlejší a ostatní ...'!$C$79:$K$95</definedName>
    <definedName name="_xlnm.Print_Titles" localSheetId="0">'Rekapitulace stavby'!$52:$52</definedName>
    <definedName name="_xlnm.Print_Titles" localSheetId="1">'SO 01 - Oprava GPK v úsek...'!$81:$81</definedName>
    <definedName name="_xlnm.Print_Titles" localSheetId="2">'SO 02 - Oprava GPK v úsek...'!$81:$81</definedName>
    <definedName name="_xlnm.Print_Titles" localSheetId="3">'VON - Vedlejší a ostatní ...'!$79:$79</definedName>
    <definedName name="_xlnm.Print_Area" localSheetId="0">'Rekapitulace stavby'!$D$4:$AO$36,'Rekapitulace stavby'!$C$42:$AQ$58</definedName>
    <definedName name="_xlnm.Print_Area" localSheetId="1">'SO 01 - Oprava GPK v úsek...'!$C$4:$J$39,'SO 01 - Oprava GPK v úsek...'!$C$45:$J$63,'SO 01 - Oprava GPK v úsek...'!$C$69:$K$163</definedName>
    <definedName name="_xlnm.Print_Area" localSheetId="2">'SO 02 - Oprava GPK v úsek...'!$C$4:$J$39,'SO 02 - Oprava GPK v úsek...'!$C$45:$J$63,'SO 02 - Oprava GPK v úsek...'!$C$69:$K$139</definedName>
    <definedName name="_xlnm.Print_Area" localSheetId="3">'VON - Vedlejší a ostatní ...'!$C$4:$J$39,'VON - Vedlejší a ostatní ...'!$C$45:$J$61,'VON - Vedlejší a ostatní ...'!$C$67:$K$95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94" i="4"/>
  <c r="BH94" i="4"/>
  <c r="BG94" i="4"/>
  <c r="BF94" i="4"/>
  <c r="T94" i="4"/>
  <c r="R94" i="4"/>
  <c r="P94" i="4"/>
  <c r="BK94" i="4"/>
  <c r="J94" i="4"/>
  <c r="BE94" i="4"/>
  <c r="BI92" i="4"/>
  <c r="BH92" i="4"/>
  <c r="BG92" i="4"/>
  <c r="BF92" i="4"/>
  <c r="T92" i="4"/>
  <c r="R92" i="4"/>
  <c r="P92" i="4"/>
  <c r="BK92" i="4"/>
  <c r="J92" i="4"/>
  <c r="BE92" i="4"/>
  <c r="BI90" i="4"/>
  <c r="BH90" i="4"/>
  <c r="BG90" i="4"/>
  <c r="BF90" i="4"/>
  <c r="T90" i="4"/>
  <c r="R90" i="4"/>
  <c r="P90" i="4"/>
  <c r="BK90" i="4"/>
  <c r="J90" i="4"/>
  <c r="BE90" i="4"/>
  <c r="BI88" i="4"/>
  <c r="BH88" i="4"/>
  <c r="BG88" i="4"/>
  <c r="BF88" i="4"/>
  <c r="T88" i="4"/>
  <c r="R88" i="4"/>
  <c r="P88" i="4"/>
  <c r="BK88" i="4"/>
  <c r="J88" i="4"/>
  <c r="BE88" i="4"/>
  <c r="BI86" i="4"/>
  <c r="BH86" i="4"/>
  <c r="BG86" i="4"/>
  <c r="BF86" i="4"/>
  <c r="T86" i="4"/>
  <c r="R86" i="4"/>
  <c r="P86" i="4"/>
  <c r="BK86" i="4"/>
  <c r="J86" i="4"/>
  <c r="BE86" i="4"/>
  <c r="BI84" i="4"/>
  <c r="BH84" i="4"/>
  <c r="BG84" i="4"/>
  <c r="BF84" i="4"/>
  <c r="T84" i="4"/>
  <c r="R84" i="4"/>
  <c r="P84" i="4"/>
  <c r="BK84" i="4"/>
  <c r="J84" i="4"/>
  <c r="BE84" i="4"/>
  <c r="BI82" i="4"/>
  <c r="F37" i="4"/>
  <c r="BD57" i="1" s="1"/>
  <c r="BH82" i="4"/>
  <c r="F36" i="4" s="1"/>
  <c r="BC57" i="1" s="1"/>
  <c r="BG82" i="4"/>
  <c r="F35" i="4"/>
  <c r="BB57" i="1"/>
  <c r="BF82" i="4"/>
  <c r="J34" i="4" s="1"/>
  <c r="AW57" i="1" s="1"/>
  <c r="F34" i="4"/>
  <c r="BA57" i="1" s="1"/>
  <c r="T82" i="4"/>
  <c r="T81" i="4" s="1"/>
  <c r="T80" i="4" s="1"/>
  <c r="R82" i="4"/>
  <c r="R81" i="4"/>
  <c r="R80" i="4" s="1"/>
  <c r="P82" i="4"/>
  <c r="P81" i="4" s="1"/>
  <c r="P80" i="4" s="1"/>
  <c r="AU57" i="1" s="1"/>
  <c r="BK82" i="4"/>
  <c r="BK81" i="4" s="1"/>
  <c r="J82" i="4"/>
  <c r="BE82" i="4" s="1"/>
  <c r="J77" i="4"/>
  <c r="F76" i="4"/>
  <c r="F74" i="4"/>
  <c r="E72" i="4"/>
  <c r="J55" i="4"/>
  <c r="F54" i="4"/>
  <c r="F52" i="4"/>
  <c r="E50" i="4"/>
  <c r="J21" i="4"/>
  <c r="E21" i="4"/>
  <c r="J54" i="4" s="1"/>
  <c r="J20" i="4"/>
  <c r="J18" i="4"/>
  <c r="E18" i="4"/>
  <c r="F77" i="4" s="1"/>
  <c r="J17" i="4"/>
  <c r="J12" i="4"/>
  <c r="J74" i="4" s="1"/>
  <c r="E7" i="4"/>
  <c r="E48" i="4" s="1"/>
  <c r="J37" i="3"/>
  <c r="J36" i="3"/>
  <c r="AY56" i="1" s="1"/>
  <c r="J35" i="3"/>
  <c r="AX56" i="1"/>
  <c r="BI138" i="3"/>
  <c r="BH138" i="3"/>
  <c r="BG138" i="3"/>
  <c r="BF138" i="3"/>
  <c r="T138" i="3"/>
  <c r="R138" i="3"/>
  <c r="P138" i="3"/>
  <c r="BK138" i="3"/>
  <c r="J138" i="3"/>
  <c r="BE138" i="3" s="1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J132" i="3"/>
  <c r="BE132" i="3"/>
  <c r="BI130" i="3"/>
  <c r="BH130" i="3"/>
  <c r="BG130" i="3"/>
  <c r="BF130" i="3"/>
  <c r="T130" i="3"/>
  <c r="R130" i="3"/>
  <c r="P130" i="3"/>
  <c r="BK130" i="3"/>
  <c r="J130" i="3"/>
  <c r="BE130" i="3"/>
  <c r="BI128" i="3"/>
  <c r="BH128" i="3"/>
  <c r="BG128" i="3"/>
  <c r="BF128" i="3"/>
  <c r="T128" i="3"/>
  <c r="R128" i="3"/>
  <c r="P128" i="3"/>
  <c r="BK128" i="3"/>
  <c r="J128" i="3"/>
  <c r="BE128" i="3"/>
  <c r="BI126" i="3"/>
  <c r="BH126" i="3"/>
  <c r="BG126" i="3"/>
  <c r="BF126" i="3"/>
  <c r="T126" i="3"/>
  <c r="R126" i="3"/>
  <c r="P126" i="3"/>
  <c r="BK126" i="3"/>
  <c r="J126" i="3"/>
  <c r="BE126" i="3"/>
  <c r="BI124" i="3"/>
  <c r="BH124" i="3"/>
  <c r="BG124" i="3"/>
  <c r="BF124" i="3"/>
  <c r="T124" i="3"/>
  <c r="R124" i="3"/>
  <c r="P124" i="3"/>
  <c r="BK124" i="3"/>
  <c r="J124" i="3"/>
  <c r="BE124" i="3"/>
  <c r="BI122" i="3"/>
  <c r="BH122" i="3"/>
  <c r="BG122" i="3"/>
  <c r="BF122" i="3"/>
  <c r="T122" i="3"/>
  <c r="R122" i="3"/>
  <c r="R117" i="3" s="1"/>
  <c r="P122" i="3"/>
  <c r="BK122" i="3"/>
  <c r="J122" i="3"/>
  <c r="BE122" i="3"/>
  <c r="BI120" i="3"/>
  <c r="BH120" i="3"/>
  <c r="BG120" i="3"/>
  <c r="BF120" i="3"/>
  <c r="T120" i="3"/>
  <c r="R120" i="3"/>
  <c r="P120" i="3"/>
  <c r="BK120" i="3"/>
  <c r="BK117" i="3" s="1"/>
  <c r="J117" i="3" s="1"/>
  <c r="J62" i="3" s="1"/>
  <c r="J120" i="3"/>
  <c r="BE120" i="3"/>
  <c r="BI118" i="3"/>
  <c r="BH118" i="3"/>
  <c r="BG118" i="3"/>
  <c r="BF118" i="3"/>
  <c r="T118" i="3"/>
  <c r="T117" i="3"/>
  <c r="R118" i="3"/>
  <c r="P118" i="3"/>
  <c r="P117" i="3"/>
  <c r="BK118" i="3"/>
  <c r="J118" i="3"/>
  <c r="BE118" i="3" s="1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R113" i="3"/>
  <c r="P113" i="3"/>
  <c r="BK113" i="3"/>
  <c r="J113" i="3"/>
  <c r="BE113" i="3"/>
  <c r="BI111" i="3"/>
  <c r="BH111" i="3"/>
  <c r="BG111" i="3"/>
  <c r="BF111" i="3"/>
  <c r="T111" i="3"/>
  <c r="R111" i="3"/>
  <c r="P111" i="3"/>
  <c r="BK111" i="3"/>
  <c r="J111" i="3"/>
  <c r="BE111" i="3"/>
  <c r="BI109" i="3"/>
  <c r="BH109" i="3"/>
  <c r="BG109" i="3"/>
  <c r="BF109" i="3"/>
  <c r="T109" i="3"/>
  <c r="R109" i="3"/>
  <c r="P109" i="3"/>
  <c r="BK109" i="3"/>
  <c r="J109" i="3"/>
  <c r="BE109" i="3"/>
  <c r="BI107" i="3"/>
  <c r="BH107" i="3"/>
  <c r="BG107" i="3"/>
  <c r="BF107" i="3"/>
  <c r="T107" i="3"/>
  <c r="R107" i="3"/>
  <c r="P107" i="3"/>
  <c r="BK107" i="3"/>
  <c r="J107" i="3"/>
  <c r="BE107" i="3"/>
  <c r="BI105" i="3"/>
  <c r="BH105" i="3"/>
  <c r="BG105" i="3"/>
  <c r="BF105" i="3"/>
  <c r="T105" i="3"/>
  <c r="R105" i="3"/>
  <c r="P105" i="3"/>
  <c r="BK105" i="3"/>
  <c r="J105" i="3"/>
  <c r="BE105" i="3"/>
  <c r="BI103" i="3"/>
  <c r="BH103" i="3"/>
  <c r="BG103" i="3"/>
  <c r="BF103" i="3"/>
  <c r="T103" i="3"/>
  <c r="R103" i="3"/>
  <c r="P103" i="3"/>
  <c r="BK103" i="3"/>
  <c r="J103" i="3"/>
  <c r="BE103" i="3"/>
  <c r="BI101" i="3"/>
  <c r="BH101" i="3"/>
  <c r="BG101" i="3"/>
  <c r="BF101" i="3"/>
  <c r="T101" i="3"/>
  <c r="R101" i="3"/>
  <c r="P101" i="3"/>
  <c r="BK101" i="3"/>
  <c r="J101" i="3"/>
  <c r="BE101" i="3"/>
  <c r="BI99" i="3"/>
  <c r="BH99" i="3"/>
  <c r="BG99" i="3"/>
  <c r="BF99" i="3"/>
  <c r="T99" i="3"/>
  <c r="R99" i="3"/>
  <c r="P99" i="3"/>
  <c r="BK99" i="3"/>
  <c r="J99" i="3"/>
  <c r="BE99" i="3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/>
  <c r="BI93" i="3"/>
  <c r="BH93" i="3"/>
  <c r="BG93" i="3"/>
  <c r="BF93" i="3"/>
  <c r="T93" i="3"/>
  <c r="R93" i="3"/>
  <c r="P93" i="3"/>
  <c r="BK93" i="3"/>
  <c r="J93" i="3"/>
  <c r="BE93" i="3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R89" i="3"/>
  <c r="P89" i="3"/>
  <c r="BK89" i="3"/>
  <c r="J89" i="3"/>
  <c r="BE89" i="3"/>
  <c r="BI87" i="3"/>
  <c r="BH87" i="3"/>
  <c r="BG87" i="3"/>
  <c r="BF87" i="3"/>
  <c r="T87" i="3"/>
  <c r="R87" i="3"/>
  <c r="P87" i="3"/>
  <c r="BK87" i="3"/>
  <c r="J87" i="3"/>
  <c r="BE87" i="3"/>
  <c r="BI85" i="3"/>
  <c r="F37" i="3"/>
  <c r="BD56" i="1" s="1"/>
  <c r="BH85" i="3"/>
  <c r="F36" i="3" s="1"/>
  <c r="BC56" i="1" s="1"/>
  <c r="BG85" i="3"/>
  <c r="F35" i="3"/>
  <c r="BB56" i="1" s="1"/>
  <c r="BF85" i="3"/>
  <c r="F34" i="3" s="1"/>
  <c r="BA56" i="1" s="1"/>
  <c r="T85" i="3"/>
  <c r="T84" i="3"/>
  <c r="T83" i="3" s="1"/>
  <c r="T82" i="3" s="1"/>
  <c r="R85" i="3"/>
  <c r="R84" i="3"/>
  <c r="R83" i="3" s="1"/>
  <c r="R82" i="3" s="1"/>
  <c r="P85" i="3"/>
  <c r="P84" i="3"/>
  <c r="P83" i="3" s="1"/>
  <c r="P82" i="3" s="1"/>
  <c r="AU56" i="1" s="1"/>
  <c r="BK85" i="3"/>
  <c r="BK84" i="3" s="1"/>
  <c r="J85" i="3"/>
  <c r="BE85" i="3" s="1"/>
  <c r="J79" i="3"/>
  <c r="F78" i="3"/>
  <c r="F76" i="3"/>
  <c r="E74" i="3"/>
  <c r="J55" i="3"/>
  <c r="F54" i="3"/>
  <c r="F52" i="3"/>
  <c r="E50" i="3"/>
  <c r="J21" i="3"/>
  <c r="E21" i="3"/>
  <c r="J78" i="3" s="1"/>
  <c r="J20" i="3"/>
  <c r="J18" i="3"/>
  <c r="E18" i="3"/>
  <c r="F79" i="3"/>
  <c r="F55" i="3"/>
  <c r="J17" i="3"/>
  <c r="J12" i="3"/>
  <c r="J76" i="3"/>
  <c r="J52" i="3"/>
  <c r="E7" i="3"/>
  <c r="E72" i="3" s="1"/>
  <c r="J37" i="2"/>
  <c r="J36" i="2"/>
  <c r="AY55" i="1" s="1"/>
  <c r="J35" i="2"/>
  <c r="AX55" i="1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T145" i="2" s="1"/>
  <c r="R146" i="2"/>
  <c r="R145" i="2"/>
  <c r="P146" i="2"/>
  <c r="P145" i="2" s="1"/>
  <c r="BK146" i="2"/>
  <c r="BK145" i="2"/>
  <c r="J145" i="2" s="1"/>
  <c r="J62" i="2" s="1"/>
  <c r="J146" i="2"/>
  <c r="BE146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F37" i="2"/>
  <c r="BD55" i="1" s="1"/>
  <c r="BD54" i="1" s="1"/>
  <c r="W33" i="1" s="1"/>
  <c r="BH85" i="2"/>
  <c r="F36" i="2" s="1"/>
  <c r="BC55" i="1" s="1"/>
  <c r="BC54" i="1" s="1"/>
  <c r="BG85" i="2"/>
  <c r="F35" i="2"/>
  <c r="BB55" i="1" s="1"/>
  <c r="BB54" i="1" s="1"/>
  <c r="BF85" i="2"/>
  <c r="F34" i="2" s="1"/>
  <c r="BA55" i="1" s="1"/>
  <c r="BA54" i="1" s="1"/>
  <c r="T85" i="2"/>
  <c r="T84" i="2"/>
  <c r="T83" i="2" s="1"/>
  <c r="T82" i="2" s="1"/>
  <c r="R85" i="2"/>
  <c r="R84" i="2"/>
  <c r="R83" i="2" s="1"/>
  <c r="R82" i="2" s="1"/>
  <c r="P85" i="2"/>
  <c r="P84" i="2"/>
  <c r="P83" i="2" s="1"/>
  <c r="BK85" i="2"/>
  <c r="BK84" i="2" s="1"/>
  <c r="J85" i="2"/>
  <c r="BE85" i="2" s="1"/>
  <c r="J79" i="2"/>
  <c r="F78" i="2"/>
  <c r="F76" i="2"/>
  <c r="E74" i="2"/>
  <c r="J55" i="2"/>
  <c r="F54" i="2"/>
  <c r="F52" i="2"/>
  <c r="E50" i="2"/>
  <c r="J21" i="2"/>
  <c r="E21" i="2"/>
  <c r="J78" i="2" s="1"/>
  <c r="J20" i="2"/>
  <c r="J18" i="2"/>
  <c r="E18" i="2"/>
  <c r="F55" i="2" s="1"/>
  <c r="F79" i="2"/>
  <c r="J17" i="2"/>
  <c r="J12" i="2"/>
  <c r="J52" i="2" s="1"/>
  <c r="J76" i="2"/>
  <c r="E7" i="2"/>
  <c r="E72" i="2" s="1"/>
  <c r="AS54" i="1"/>
  <c r="L50" i="1"/>
  <c r="AM50" i="1"/>
  <c r="AM49" i="1"/>
  <c r="L49" i="1"/>
  <c r="AM47" i="1"/>
  <c r="L47" i="1"/>
  <c r="L45" i="1"/>
  <c r="L44" i="1"/>
  <c r="W31" i="1" l="1"/>
  <c r="AX54" i="1"/>
  <c r="F33" i="3"/>
  <c r="AZ56" i="1" s="1"/>
  <c r="J33" i="3"/>
  <c r="AV56" i="1" s="1"/>
  <c r="P82" i="2"/>
  <c r="AU55" i="1" s="1"/>
  <c r="AU54" i="1" s="1"/>
  <c r="J84" i="3"/>
  <c r="J61" i="3" s="1"/>
  <c r="BK83" i="3"/>
  <c r="AY54" i="1"/>
  <c r="W32" i="1"/>
  <c r="F33" i="4"/>
  <c r="AZ57" i="1" s="1"/>
  <c r="J33" i="4"/>
  <c r="AV57" i="1" s="1"/>
  <c r="AT57" i="1" s="1"/>
  <c r="J33" i="2"/>
  <c r="AV55" i="1" s="1"/>
  <c r="F33" i="2"/>
  <c r="AZ55" i="1" s="1"/>
  <c r="BK80" i="4"/>
  <c r="J80" i="4" s="1"/>
  <c r="J81" i="4"/>
  <c r="J60" i="4" s="1"/>
  <c r="W30" i="1"/>
  <c r="AW54" i="1"/>
  <c r="AK30" i="1" s="1"/>
  <c r="J84" i="2"/>
  <c r="J61" i="2" s="1"/>
  <c r="BK83" i="2"/>
  <c r="J34" i="2"/>
  <c r="AW55" i="1" s="1"/>
  <c r="E70" i="4"/>
  <c r="J76" i="4"/>
  <c r="E48" i="2"/>
  <c r="J54" i="2"/>
  <c r="J34" i="3"/>
  <c r="AW56" i="1" s="1"/>
  <c r="E48" i="3"/>
  <c r="J54" i="3"/>
  <c r="J52" i="4"/>
  <c r="F55" i="4"/>
  <c r="AZ54" i="1" l="1"/>
  <c r="AT55" i="1"/>
  <c r="AT56" i="1"/>
  <c r="J83" i="2"/>
  <c r="J60" i="2" s="1"/>
  <c r="BK82" i="2"/>
  <c r="J82" i="2" s="1"/>
  <c r="BK82" i="3"/>
  <c r="J82" i="3" s="1"/>
  <c r="J83" i="3"/>
  <c r="J60" i="3" s="1"/>
  <c r="J59" i="4"/>
  <c r="J30" i="4"/>
  <c r="J59" i="3" l="1"/>
  <c r="J30" i="3"/>
  <c r="AG57" i="1"/>
  <c r="AN57" i="1" s="1"/>
  <c r="J39" i="4"/>
  <c r="J30" i="2"/>
  <c r="J59" i="2"/>
  <c r="W29" i="1"/>
  <c r="AV54" i="1"/>
  <c r="AG56" i="1" l="1"/>
  <c r="AN56" i="1" s="1"/>
  <c r="J39" i="3"/>
  <c r="AG55" i="1"/>
  <c r="J39" i="2"/>
  <c r="AT54" i="1"/>
  <c r="AK29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<sst xmlns="http://schemas.openxmlformats.org/spreadsheetml/2006/main" count="1862" uniqueCount="378">
  <si>
    <t>Export Komplet</t>
  </si>
  <si>
    <t/>
  </si>
  <si>
    <t>2.0</t>
  </si>
  <si>
    <t>ZAMOK</t>
  </si>
  <si>
    <t>False</t>
  </si>
  <si>
    <t>{5172b991-8bb3-4c4c-8075-bb7173e93561}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</si>
  <si>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</si>
  <si>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</si>
  <si>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</si>
  <si>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</si>
  <si>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</si>
  <si>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</si>
  <si>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</si>
  <si>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</si>
  <si>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2019_05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</si>
  <si>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</si>
  <si>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</si>
  <si>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GPK v úseku Nedakonice - Přerov</t>
  </si>
  <si>
    <t>KSO:</t>
  </si>
  <si>
    <t>CC-CZ:</t>
  </si>
  <si>
    <t>Místo:</t>
  </si>
  <si>
    <t>Traťový úsek Přerov - Nedakonice</t>
  </si>
  <si>
    <t>Datum:</t>
  </si>
  <si>
    <t>7. 1. 2019</t>
  </si>
  <si>
    <t>Zadavatel:</t>
  </si>
  <si>
    <t>IČ:</t>
  </si>
  <si>
    <t>70994234</t>
  </si>
  <si>
    <t>SŽDC s. o., OŘ Olomouc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</si>
  <si>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</si>
  <si>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</si>
  <si>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</si>
  <si>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</si>
  <si>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</si>
  <si>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</si>
  <si>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</si>
  <si>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</si>
  <si>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</si>
  <si>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</si>
  <si>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</si>
  <si>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</si>
  <si>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</si>
  <si>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</si>
  <si>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</si>
  <si>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</si>
  <si>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</si>
  <si>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</si>
  <si>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</si>
  <si>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</si>
  <si>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</si>
  <si>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</si>
  <si>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</si>
  <si>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</si>
  <si>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</si>
  <si>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</si>
  <si>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</si>
  <si>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</si>
  <si>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</si>
  <si>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</si>
  <si>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</si>
  <si>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</si>
  <si>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</si>
  <si>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</si>
  <si>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</si>
  <si>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</si>
  <si>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</si>
  <si>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</si>
  <si>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</si>
  <si>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</si>
  <si>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</si>
  <si>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</si>
  <si>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</si>
  <si>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</si>
  <si>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</si>
  <si>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</si>
  <si>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</si>
  <si>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</si>
  <si>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GPK v úseku Přerov - Napajedla</t>
  </si>
  <si>
    <t>STA</t>
  </si>
  <si>
    <t>1</t>
  </si>
  <si>
    <t>{f8f566b9-7ca7-47d3-be2d-c35c7bd4c4ff}</t>
  </si>
  <si>
    <t>2</t>
  </si>
  <si>
    <t>SO 02</t>
  </si>
  <si>
    <t>Oprava GPK v úseku Napajedla - Nedakonice</t>
  </si>
  <si>
    <t>{a4f10e9f-cbfb-4f7b-b700-cc281871bcd8}</t>
  </si>
  <si>
    <t>VON</t>
  </si>
  <si>
    <t>Vedlejší a ostatní náklady</t>
  </si>
  <si>
    <t>{ab7551ca-753d-4fc3-a227-28f16e6a7212}</t>
  </si>
  <si>
    <t>KRYCÍ LIST SOUPISU PRACÍ</t>
  </si>
  <si>
    <t>Objekt:</t>
  </si>
  <si>
    <t>SO 01 - Oprava GPK v úseku Přerov - Napajedla</t>
  </si>
  <si>
    <t>Trať Přerov - Nedakonice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</si>
  <si>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</si>
  <si>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</si>
  <si>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</si>
  <si>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</si>
  <si>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</si>
  <si>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</si>
  <si>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</si>
  <si>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</si>
  <si>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</si>
  <si>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</si>
  <si>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</si>
  <si>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</si>
  <si>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</si>
  <si>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</si>
  <si>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</si>
  <si>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</si>
  <si>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</si>
  <si>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</si>
  <si>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</si>
  <si>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</si>
  <si>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</si>
  <si>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</si>
  <si>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</si>
  <si>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</si>
  <si>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</si>
  <si>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</si>
  <si>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</si>
  <si>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</si>
  <si>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</si>
  <si>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</si>
  <si>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2019</t>
  </si>
  <si>
    <t>4</t>
  </si>
  <si>
    <t>1584837909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</si>
  <si>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</si>
  <si>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</si>
  <si>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5905023010</t>
  </si>
  <si>
    <t>Úprava povrchu stezky rozprostřením štěrkodrtě do 3 cm</t>
  </si>
  <si>
    <t>m2</t>
  </si>
  <si>
    <t>763914240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</si>
  <si>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</si>
  <si>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3</t>
  </si>
  <si>
    <t>5905025010</t>
  </si>
  <si>
    <t>Doplnění stezky štěrkodrtí ojediněle ručně</t>
  </si>
  <si>
    <t>m3</t>
  </si>
  <si>
    <t>-537672844</t>
  </si>
  <si>
    <t>Doplnění stezky štěrkodrtí ojediněle ručně. Poznámka: 1. V cenách jsou započteny náklady na doplnění kameniva stezky ojediněle ručně z vozíku nebo souvisle mechanizací z vozíků nebo železničních vozů. 2. V cenách nejsou obsaženy náklady na dodávku kameniva.</t>
  </si>
  <si>
    <t>5905035020</t>
  </si>
  <si>
    <t>Výměna KL malou těžící mechanizací mimo lavičku lože zapuštěné</t>
  </si>
  <si>
    <t>745041580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</si>
  <si>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</si>
  <si>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5905095010</t>
  </si>
  <si>
    <t>Úprava kolejového lože ojediněle ručně v koleji lože otevřené</t>
  </si>
  <si>
    <t>m</t>
  </si>
  <si>
    <t>2010381265</t>
  </si>
  <si>
    <t>Úprava kolejového lože ojediněle ručně v koleji lože otevřené. Poznámky: 1. V cenách jsou započteny náklady na úpravu KL koleje a výhybek ojedině vidlemi. 2. V cenách nejsou obsaženy náklady na doplnění a dodávku kameniva.</t>
  </si>
  <si>
    <t>6</t>
  </si>
  <si>
    <t>5905095040</t>
  </si>
  <si>
    <t>Úprava kolejového lože ojediněle ručně ve výhybce lože zapuštěné</t>
  </si>
  <si>
    <t>-1584094250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</si>
  <si>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</si>
  <si>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7</t>
  </si>
  <si>
    <t>5905105020</t>
  </si>
  <si>
    <t>Doplnění KL kamenivem ojediněle ručně ve výhybce</t>
  </si>
  <si>
    <t>-399531926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</si>
  <si>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</si>
  <si>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8</t>
  </si>
  <si>
    <t>5905105030</t>
  </si>
  <si>
    <t>Doplnění KL kamenivem souvisle strojně v koleji</t>
  </si>
  <si>
    <t>-248917118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</si>
  <si>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</si>
  <si>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9</t>
  </si>
  <si>
    <t>5905110010</t>
  </si>
  <si>
    <t>Snížení KL pod patou kolejnice v koleji</t>
  </si>
  <si>
    <t>km</t>
  </si>
  <si>
    <t>-1019898645</t>
  </si>
  <si>
    <t>Snížení KL pod patou kolejnice v koleji. Poznámka: 1. V cenách jsou započteny náklady na snížení KL pod patou kolejnice ručně vidlemi. 2. V cenách nejsou obsaženy náklady na doplnění a dodávku kameniva.</t>
  </si>
  <si>
    <t>10</t>
  </si>
  <si>
    <t>5905110020</t>
  </si>
  <si>
    <t>Snížení KL pod patou kolejnice ve výhybce</t>
  </si>
  <si>
    <t>445221045</t>
  </si>
  <si>
    <t>Snížení KL pod patou kolejnice ve výhybce. Poznámka: 1. V cenách jsou započteny náklady na snížení KL pod patou kolejnice ručně vidlemi. 2. V cenách nejsou obsaženy náklady na doplnění a dodávku kameniva.</t>
  </si>
  <si>
    <t>11</t>
  </si>
  <si>
    <t>5906010125</t>
  </si>
  <si>
    <t>Ruční výměna pražce v KL zapuštěném pražec betonový příčný vystrojený</t>
  </si>
  <si>
    <t>kus</t>
  </si>
  <si>
    <t>-2131958601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</si>
  <si>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</si>
  <si>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</t>
  </si>
  <si>
    <t>5906045020</t>
  </si>
  <si>
    <t>Příplatek za překážku po obou stranách koleje</t>
  </si>
  <si>
    <t>2018761981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</si>
  <si>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</si>
  <si>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13</t>
  </si>
  <si>
    <t>5908053130</t>
  </si>
  <si>
    <t>Výměna drobného kolejiva spona pružná "FC"</t>
  </si>
  <si>
    <t>1935711136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</si>
  <si>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</si>
  <si>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14</t>
  </si>
  <si>
    <t>5909010420</t>
  </si>
  <si>
    <t>Ojedinělé ruční podbití pražců výhybkových betonových délky přes 3 do 4 m</t>
  </si>
  <si>
    <t>825184571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</si>
  <si>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</si>
  <si>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</si>
  <si>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</si>
  <si>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182219134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</si>
  <si>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</si>
  <si>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16</t>
  </si>
  <si>
    <t>5909032020</t>
  </si>
  <si>
    <t>Přesná úprava GPK koleje směrové a výškové uspořádání pražce betonové včetně  úpravy KL</t>
  </si>
  <si>
    <t>-719763279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</si>
  <si>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</si>
  <si>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17</t>
  </si>
  <si>
    <t>5909042010</t>
  </si>
  <si>
    <t>Přesná úprava GPK výhybky směrové a výškové uspořádání pražce dřevěné nebo ocelové</t>
  </si>
  <si>
    <t>-1371394790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</si>
  <si>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</si>
  <si>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18</t>
  </si>
  <si>
    <t>5909042020</t>
  </si>
  <si>
    <t>Přesná úprava GPK výhybky směrové a výškové uspořádání pražce betonové</t>
  </si>
  <si>
    <t>-1646914057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</si>
  <si>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</si>
  <si>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19</t>
  </si>
  <si>
    <t>5909050020</t>
  </si>
  <si>
    <t>Stabilizace kolejového lože koleje stávajícího</t>
  </si>
  <si>
    <t>1448969285</t>
  </si>
  <si>
    <t>Stabilizace kolejového lože koleje stávajícího. Poznámka: 1. V cenách jsou započteny náklady na stabilizaci v režimu s řízeným (konstantním) poklesem včetně měření a předání tištěných výstupů.</t>
  </si>
  <si>
    <t>20</t>
  </si>
  <si>
    <t>5911005110</t>
  </si>
  <si>
    <t>Válečková stolička jazyka nadzvedávací demontáž s upevněním na patu kolejnice</t>
  </si>
  <si>
    <t>-1337122588</t>
  </si>
  <si>
    <t>Válečková stolička jazyka nadzvedávací demontáž s upevněním na patu kolejnice. Poznámky: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</si>
  <si>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</si>
  <si>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</si>
  <si>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-286218359</t>
  </si>
  <si>
    <t>Válečková stolička jazyka nadzvedávací montáž s upevněním na patu kolejnice. Poznámky: 1. V cenách jsou započteny náklady na provedení, nastavení funkčnosti stabilizátoru a ošetření součástí mazivem. 2. V cenách nejsou obsaženy náklady na dodávku materiálu.</t>
  </si>
  <si>
    <t>22</t>
  </si>
  <si>
    <t>5911527010</t>
  </si>
  <si>
    <t>Demontáž čelisťového závěru výhybky jednoduché bez žlabového pražce soustavy UIC60</t>
  </si>
  <si>
    <t>342318991</t>
  </si>
  <si>
    <t>Demontáž čelisťového závěru výhybky jednoduché bez žlabového pražce soustavy UIC60. Poznámky: 1. V cenách jsou započteny náklady na demontáž a naložení na dopravní prostředek.</t>
  </si>
  <si>
    <t>23</t>
  </si>
  <si>
    <t>5911529010</t>
  </si>
  <si>
    <t>Montáž čelisťového závěru výhybky jednoduché bez žlabového pražce soustavy UIC60</t>
  </si>
  <si>
    <t>518717071</t>
  </si>
  <si>
    <t>Montáž čelisťového závěru výhybky jednoduché bez žlabového pražce soustavy UIC60. Poznámky: 1. V cenách jsou započteny náklady na montáž, přezkoušení chodu výhybky, provedení západkové zkoušky a ošetření kluzných částí závěru mazivem. 2. V cenách nejsou obsaženy náklady na dodávku materiálu.</t>
  </si>
  <si>
    <t>24</t>
  </si>
  <si>
    <t>5913035010</t>
  </si>
  <si>
    <t>Demontáž celopryžové přejezdové konstrukce málo zatížené v koleji část vnější a vnitřní bez závěrných zídek</t>
  </si>
  <si>
    <t>54105120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</si>
  <si>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</si>
  <si>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25</t>
  </si>
  <si>
    <t>5913035210</t>
  </si>
  <si>
    <t>Demontáž celopryžové přejezdové konstrukce silně zatížené v koleji část vnější a vnitřní bez závěrných zídek</t>
  </si>
  <si>
    <t>-1229447827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</si>
  <si>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</si>
  <si>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26</t>
  </si>
  <si>
    <t>5913040010</t>
  </si>
  <si>
    <t>Montáž celopryžové přejezdové konstrukce málo zatížené v koleji část vnější a vnitřní bez závěrných zídek</t>
  </si>
  <si>
    <t>522267944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</si>
  <si>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</si>
  <si>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27</t>
  </si>
  <si>
    <t>5913040210</t>
  </si>
  <si>
    <t>Montáž celopryžové přejezdové konstrukce silně zatížené v koleji část vnější a vnitřní bez závěrných zídek</t>
  </si>
  <si>
    <t>-767886387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</si>
  <si>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</si>
  <si>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28</t>
  </si>
  <si>
    <t>M</t>
  </si>
  <si>
    <t>5955101000</t>
  </si>
  <si>
    <t>Kamenivo drcené štěrk frakce 31,5/63 třídy BI</t>
  </si>
  <si>
    <t>t</t>
  </si>
  <si>
    <t>-1632868902</t>
  </si>
  <si>
    <t>40</t>
  </si>
  <si>
    <t>5955101025</t>
  </si>
  <si>
    <t>Kamenivo drcené drť frakce 4/8</t>
  </si>
  <si>
    <t>-272213596</t>
  </si>
  <si>
    <t>30</t>
  </si>
  <si>
    <t>5958131045</t>
  </si>
  <si>
    <t>Součásti upevňovací s antikorozní úpravou spona pružná Fastclip FC 1501</t>
  </si>
  <si>
    <t>1069804525</t>
  </si>
  <si>
    <t>OST</t>
  </si>
  <si>
    <t>Ostatní</t>
  </si>
  <si>
    <t>31</t>
  </si>
  <si>
    <t>7497351560</t>
  </si>
  <si>
    <t xml:space="preserve">Montáž přímého ukolejnění na elektrizovaných tratích nebo v kolejových obvodech     </t>
  </si>
  <si>
    <t>512</t>
  </si>
  <si>
    <t>-718490972</t>
  </si>
  <si>
    <t>Montáž přímého ukolejnění na elektrizovaných tratích nebo v kolejových obvodech</t>
  </si>
  <si>
    <t>32</t>
  </si>
  <si>
    <t>7497371630</t>
  </si>
  <si>
    <t xml:space="preserve">Demontáže zařízení trakčního vedení svodu  propojení nebo ukolejnění na elektrizovaných tratích nebo v kolejových obvodech   </t>
  </si>
  <si>
    <t>1827827660</t>
  </si>
  <si>
    <t>Demontáže zařízení trakčního vedení svodu propojení nebo ukolejnění na elektrizovaných tratích nebo v kolejových obvodech - demontáž stávajícího zařízení se všemi pomocnými doplňujícími úpravami</t>
  </si>
  <si>
    <t>33</t>
  </si>
  <si>
    <t>7592005120</t>
  </si>
  <si>
    <t>Montáž informačního bodu MIB 6</t>
  </si>
  <si>
    <t>-1155947760</t>
  </si>
  <si>
    <t>Montáž informačního bodu MIB 6 - uložení a připevnění na určené místo, seřízení, přezkoušení</t>
  </si>
  <si>
    <t>34</t>
  </si>
  <si>
    <t>7592005162</t>
  </si>
  <si>
    <t>Montáž balízy do kolejiště pomocí systému Vortok</t>
  </si>
  <si>
    <t>1954100008</t>
  </si>
  <si>
    <t>35</t>
  </si>
  <si>
    <t>7592007120</t>
  </si>
  <si>
    <t>Demontáž informačního bodu MIB 6</t>
  </si>
  <si>
    <t>1946916309</t>
  </si>
  <si>
    <t>36</t>
  </si>
  <si>
    <t>7592007162</t>
  </si>
  <si>
    <t>Demontáž balízy upevněné pomocí systému Vortok</t>
  </si>
  <si>
    <t>-668475279</t>
  </si>
  <si>
    <t>37</t>
  </si>
  <si>
    <t>9901000900</t>
  </si>
  <si>
    <t>Doprava dodávek zhotovitele, dodávek objednatele nebo výzisku mechanizací o nosnosti do 3,5 t do 200 km</t>
  </si>
  <si>
    <t>-186590108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</si>
  <si>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</si>
  <si>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38</t>
  </si>
  <si>
    <t>9902100500</t>
  </si>
  <si>
    <t>Doprava dodávek zhotovitele, dodávek objednatele nebo výzisku mechanizací přes 3,5 t sypanin  do 60 km</t>
  </si>
  <si>
    <t>2035276556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</si>
  <si>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</si>
  <si>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39</t>
  </si>
  <si>
    <t>9903200100</t>
  </si>
  <si>
    <t>Přeprava mechanizace na místo prováděných prací o hmotnosti přes 12 t přes 50 do 100 km</t>
  </si>
  <si>
    <t>640107202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</si>
  <si>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</si>
  <si>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SO 02 - Oprava GPK v úseku Napajedla - Nedakonice</t>
  </si>
  <si>
    <t>1377265503</t>
  </si>
  <si>
    <t>186127568</t>
  </si>
  <si>
    <t>764110982</t>
  </si>
  <si>
    <t>-1151036023</t>
  </si>
  <si>
    <t>1334665225</t>
  </si>
  <si>
    <t>1718941604</t>
  </si>
  <si>
    <t>-1757985798</t>
  </si>
  <si>
    <t>-1343882046</t>
  </si>
  <si>
    <t>-1319427892</t>
  </si>
  <si>
    <t>-1074611695</t>
  </si>
  <si>
    <t>-655694342</t>
  </si>
  <si>
    <t>388756725</t>
  </si>
  <si>
    <t>1005411515</t>
  </si>
  <si>
    <t>-325193965</t>
  </si>
  <si>
    <t>################</t>
  </si>
  <si>
    <t>-481352435</t>
  </si>
  <si>
    <t>-1188882034</t>
  </si>
  <si>
    <t>-1344251566</t>
  </si>
  <si>
    <t>344830563</t>
  </si>
  <si>
    <t>7592005076</t>
  </si>
  <si>
    <t>Montáž počítacího bodu počítače náprav</t>
  </si>
  <si>
    <t>-1620990214</t>
  </si>
  <si>
    <t>Montáž počítacího bodu počítače náprav ALCATEL SK30 - uložení a připevnění na určené místo, seřízení polohy, přezkoušení</t>
  </si>
  <si>
    <t>-365578235</t>
  </si>
  <si>
    <t>-145910422</t>
  </si>
  <si>
    <t>7592007076</t>
  </si>
  <si>
    <t>Demontáž počítacího bodu počítače náprav</t>
  </si>
  <si>
    <t>-1050567161</t>
  </si>
  <si>
    <t>Demontáž počítacího bodu počítače náprav ALCATEL SK30</t>
  </si>
  <si>
    <t>1656401020</t>
  </si>
  <si>
    <t>-1772133441</t>
  </si>
  <si>
    <t>976578194</t>
  </si>
  <si>
    <t>-1662869513</t>
  </si>
  <si>
    <t>-451967612</t>
  </si>
  <si>
    <t>VON - Vedlejší a ostatní náklady</t>
  </si>
  <si>
    <t>TÚ Napajedla - Nedakonice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</si>
  <si>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</si>
  <si>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</si>
  <si>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</si>
  <si>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</si>
  <si>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</si>
  <si>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</si>
  <si>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314501360</t>
  </si>
  <si>
    <t>022101011</t>
  </si>
  <si>
    <t>Geodetické práce Geodetické práce v průběhu opravy</t>
  </si>
  <si>
    <t>-1842245672</t>
  </si>
  <si>
    <t>022101021</t>
  </si>
  <si>
    <t>Geodetické práce Geodetické práce po ukončení opravy</t>
  </si>
  <si>
    <t>-1539440574</t>
  </si>
  <si>
    <t>024101001</t>
  </si>
  <si>
    <t>Inženýrská činnost střežení pracovní skupiny zaměstnanců</t>
  </si>
  <si>
    <t>676662861</t>
  </si>
  <si>
    <t>033111001</t>
  </si>
  <si>
    <t>Provozní vlivy Výluka silničního provozu se zajištěním objížďky</t>
  </si>
  <si>
    <t>-1984848311</t>
  </si>
  <si>
    <t>033121011</t>
  </si>
  <si>
    <t>Provozní vlivy Rušení prací železničním provozem širá trať nebo dopravny s kolejovým rozvětvením s počtem vlaků za směnu 8,5 hod. přes 25 do 50</t>
  </si>
  <si>
    <t>-231862430</t>
  </si>
  <si>
    <t>034111001</t>
  </si>
  <si>
    <t>Další náklady na pracovníky Zákonné příplatky ke mzdě za práci o sobotách, nedělích a státem uznaných svátcích</t>
  </si>
  <si>
    <t>Kč/hod</t>
  </si>
  <si>
    <t>1729746920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</si>
</sst>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55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1" t="s">
        <v>14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17"/>
      <c r="AQ5" s="17"/>
      <c r="AR5" s="15"/>
      <c r="BE5" s="201" t="s">
        <v>15</v>
      </c>
      <c r="BS5" s="12" t="s">
        <v>6</v>
      </c>
    </row>
    <row r="6" spans="1:74" ht="36.950000000000003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223" t="s">
        <v>17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17"/>
      <c r="AQ6" s="17"/>
      <c r="AR6" s="15"/>
      <c r="BE6" s="202"/>
      <c r="BS6" s="12" t="s">
        <v>6</v>
      </c>
    </row>
    <row r="7" spans="1:74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19</v>
      </c>
      <c r="AL7" s="17"/>
      <c r="AM7" s="17"/>
      <c r="AN7" s="22" t="s">
        <v>1</v>
      </c>
      <c r="AO7" s="17"/>
      <c r="AP7" s="17"/>
      <c r="AQ7" s="17"/>
      <c r="AR7" s="15"/>
      <c r="BE7" s="202"/>
      <c r="BS7" s="12" t="s">
        <v>6</v>
      </c>
    </row>
    <row r="8" spans="1:74" ht="12" customHeight="1">
      <c r="B8" s="16"/>
      <c r="C8" s="17"/>
      <c r="D8" s="24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22</v>
      </c>
      <c r="AL8" s="17"/>
      <c r="AM8" s="17"/>
      <c r="AN8" s="25" t="s">
        <v>23</v>
      </c>
      <c r="AO8" s="17"/>
      <c r="AP8" s="17"/>
      <c r="AQ8" s="17"/>
      <c r="AR8" s="15"/>
      <c r="BE8" s="202"/>
      <c r="BS8" s="12" t="s">
        <v>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02"/>
      <c r="BS9" s="12" t="s">
        <v>6</v>
      </c>
    </row>
    <row r="10" spans="1:74" ht="12" customHeight="1">
      <c r="B10" s="16"/>
      <c r="C10" s="17"/>
      <c r="D10" s="24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202"/>
      <c r="BS10" s="12" t="s">
        <v>6</v>
      </c>
    </row>
    <row r="11" spans="1:74" ht="18.399999999999999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28</v>
      </c>
      <c r="AL11" s="17"/>
      <c r="AM11" s="17"/>
      <c r="AN11" s="22" t="s">
        <v>1</v>
      </c>
      <c r="AO11" s="17"/>
      <c r="AP11" s="17"/>
      <c r="AQ11" s="17"/>
      <c r="AR11" s="15"/>
      <c r="BE11" s="202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02"/>
      <c r="BS12" s="12" t="s">
        <v>6</v>
      </c>
    </row>
    <row r="13" spans="1:74" ht="12" customHeight="1">
      <c r="B13" s="16"/>
      <c r="C13" s="17"/>
      <c r="D13" s="24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25</v>
      </c>
      <c r="AL13" s="17"/>
      <c r="AM13" s="17"/>
      <c r="AN13" s="26" t="s">
        <v>30</v>
      </c>
      <c r="AO13" s="17"/>
      <c r="AP13" s="17"/>
      <c r="AQ13" s="17"/>
      <c r="AR13" s="15"/>
      <c r="BE13" s="202"/>
      <c r="BS13" s="12" t="s">
        <v>6</v>
      </c>
    </row>
    <row r="14" spans="1:74" ht="11.25">
      <c r="B14" s="16"/>
      <c r="C14" s="17"/>
      <c r="D14" s="17"/>
      <c r="E14" s="224" t="s">
        <v>30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4" t="s">
        <v>28</v>
      </c>
      <c r="AL14" s="17"/>
      <c r="AM14" s="17"/>
      <c r="AN14" s="26" t="s">
        <v>30</v>
      </c>
      <c r="AO14" s="17"/>
      <c r="AP14" s="17"/>
      <c r="AQ14" s="17"/>
      <c r="AR14" s="15"/>
      <c r="BE14" s="202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02"/>
      <c r="BS15" s="12" t="s">
        <v>4</v>
      </c>
    </row>
    <row r="16" spans="1:74" ht="12" customHeight="1">
      <c r="B16" s="16"/>
      <c r="C16" s="17"/>
      <c r="D16" s="24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02"/>
      <c r="BS16" s="12" t="s">
        <v>4</v>
      </c>
    </row>
    <row r="17" spans="2:71" ht="18.399999999999999" customHeight="1">
      <c r="B17" s="16"/>
      <c r="C17" s="17"/>
      <c r="D17" s="17"/>
      <c r="E17" s="22" t="s">
        <v>32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202"/>
      <c r="BS17" s="12" t="s">
        <v>33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02"/>
      <c r="BS18" s="12" t="s">
        <v>6</v>
      </c>
    </row>
    <row r="19" spans="2:71" ht="12" customHeight="1">
      <c r="B19" s="16"/>
      <c r="C19" s="17"/>
      <c r="D19" s="24" t="s">
        <v>34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25</v>
      </c>
      <c r="AL19" s="17"/>
      <c r="AM19" s="17"/>
      <c r="AN19" s="22" t="s">
        <v>26</v>
      </c>
      <c r="AO19" s="17"/>
      <c r="AP19" s="17"/>
      <c r="AQ19" s="17"/>
      <c r="AR19" s="15"/>
      <c r="BE19" s="202"/>
      <c r="BS19" s="12" t="s">
        <v>6</v>
      </c>
    </row>
    <row r="20" spans="2:71" ht="18.399999999999999" customHeight="1">
      <c r="B20" s="16"/>
      <c r="C20" s="17"/>
      <c r="D20" s="17"/>
      <c r="E20" s="22" t="s">
        <v>27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202"/>
      <c r="BS20" s="12" t="s">
        <v>33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02"/>
    </row>
    <row r="22" spans="2:71" ht="12" customHeight="1">
      <c r="B22" s="16"/>
      <c r="C22" s="17"/>
      <c r="D22" s="24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02"/>
    </row>
    <row r="23" spans="2:71" ht="16.5" customHeight="1">
      <c r="B23" s="16"/>
      <c r="C23" s="17"/>
      <c r="D23" s="17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17"/>
      <c r="AP23" s="17"/>
      <c r="AQ23" s="17"/>
      <c r="AR23" s="15"/>
      <c r="BE23" s="202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02"/>
    </row>
    <row r="25" spans="2:7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202"/>
    </row>
    <row r="26" spans="2:71" s="1" customFormat="1" ht="25.9" customHeight="1">
      <c r="B26" s="29"/>
      <c r="C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3">
        <f>ROUND(AG54,2)</f>
        <v>0</v>
      </c>
      <c r="AL26" s="204"/>
      <c r="AM26" s="204"/>
      <c r="AN26" s="204"/>
      <c r="AO26" s="204"/>
      <c r="AP26" s="30"/>
      <c r="AQ26" s="30"/>
      <c r="AR26" s="33"/>
      <c r="BE26" s="202"/>
    </row>
    <row r="27" spans="2:71" s="1" customFormat="1" ht="6.95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02"/>
    </row>
    <row r="28" spans="2:71" s="1" customFormat="1" ht="11.25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7" t="s">
        <v>37</v>
      </c>
      <c r="M28" s="227"/>
      <c r="N28" s="227"/>
      <c r="O28" s="227"/>
      <c r="P28" s="227"/>
      <c r="Q28" s="30"/>
      <c r="R28" s="30"/>
      <c r="S28" s="30"/>
      <c r="T28" s="30"/>
      <c r="U28" s="30"/>
      <c r="V28" s="30"/>
      <c r="W28" s="227" t="s">
        <v>38</v>
      </c>
      <c r="X28" s="227"/>
      <c r="Y28" s="227"/>
      <c r="Z28" s="227"/>
      <c r="AA28" s="227"/>
      <c r="AB28" s="227"/>
      <c r="AC28" s="227"/>
      <c r="AD28" s="227"/>
      <c r="AE28" s="227"/>
      <c r="AF28" s="30"/>
      <c r="AG28" s="30"/>
      <c r="AH28" s="30"/>
      <c r="AI28" s="30"/>
      <c r="AJ28" s="30"/>
      <c r="AK28" s="227" t="s">
        <v>39</v>
      </c>
      <c r="AL28" s="227"/>
      <c r="AM28" s="227"/>
      <c r="AN28" s="227"/>
      <c r="AO28" s="227"/>
      <c r="AP28" s="30"/>
      <c r="AQ28" s="30"/>
      <c r="AR28" s="33"/>
      <c r="BE28" s="202"/>
    </row>
    <row r="29" spans="2:71" s="2" customFormat="1" ht="14.45" customHeight="1">
      <c r="B29" s="34"/>
      <c r="C29" s="35"/>
      <c r="D29" s="24" t="s">
        <v>40</v>
      </c>
      <c r="E29" s="35"/>
      <c r="F29" s="24" t="s">
        <v>41</v>
      </c>
      <c r="G29" s="35"/>
      <c r="H29" s="35"/>
      <c r="I29" s="35"/>
      <c r="J29" s="35"/>
      <c r="K29" s="35"/>
      <c r="L29" s="228">
        <v>0.21</v>
      </c>
      <c r="M29" s="200"/>
      <c r="N29" s="200"/>
      <c r="O29" s="200"/>
      <c r="P29" s="200"/>
      <c r="Q29" s="35"/>
      <c r="R29" s="35"/>
      <c r="S29" s="35"/>
      <c r="T29" s="35"/>
      <c r="U29" s="35"/>
      <c r="V29" s="35"/>
      <c r="W29" s="199">
        <f>ROUND(AZ54, 2)</f>
        <v>0</v>
      </c>
      <c r="X29" s="200"/>
      <c r="Y29" s="200"/>
      <c r="Z29" s="200"/>
      <c r="AA29" s="200"/>
      <c r="AB29" s="200"/>
      <c r="AC29" s="200"/>
      <c r="AD29" s="200"/>
      <c r="AE29" s="200"/>
      <c r="AF29" s="35"/>
      <c r="AG29" s="35"/>
      <c r="AH29" s="35"/>
      <c r="AI29" s="35"/>
      <c r="AJ29" s="35"/>
      <c r="AK29" s="199">
        <f>ROUND(AV54, 2)</f>
        <v>0</v>
      </c>
      <c r="AL29" s="200"/>
      <c r="AM29" s="200"/>
      <c r="AN29" s="200"/>
      <c r="AO29" s="200"/>
      <c r="AP29" s="35"/>
      <c r="AQ29" s="35"/>
      <c r="AR29" s="36"/>
      <c r="BE29" s="202"/>
    </row>
    <row r="30" spans="2:71" s="2" customFormat="1" ht="14.45" customHeight="1">
      <c r="B30" s="34"/>
      <c r="C30" s="35"/>
      <c r="D30" s="35"/>
      <c r="E30" s="35"/>
      <c r="F30" s="24" t="s">
        <v>42</v>
      </c>
      <c r="G30" s="35"/>
      <c r="H30" s="35"/>
      <c r="I30" s="35"/>
      <c r="J30" s="35"/>
      <c r="K30" s="35"/>
      <c r="L30" s="228">
        <v>0.15</v>
      </c>
      <c r="M30" s="200"/>
      <c r="N30" s="200"/>
      <c r="O30" s="200"/>
      <c r="P30" s="200"/>
      <c r="Q30" s="35"/>
      <c r="R30" s="35"/>
      <c r="S30" s="35"/>
      <c r="T30" s="35"/>
      <c r="U30" s="35"/>
      <c r="V30" s="35"/>
      <c r="W30" s="199">
        <f>ROUND(BA54, 2)</f>
        <v>0</v>
      </c>
      <c r="X30" s="200"/>
      <c r="Y30" s="200"/>
      <c r="Z30" s="200"/>
      <c r="AA30" s="200"/>
      <c r="AB30" s="200"/>
      <c r="AC30" s="200"/>
      <c r="AD30" s="200"/>
      <c r="AE30" s="200"/>
      <c r="AF30" s="35"/>
      <c r="AG30" s="35"/>
      <c r="AH30" s="35"/>
      <c r="AI30" s="35"/>
      <c r="AJ30" s="35"/>
      <c r="AK30" s="199">
        <f>ROUND(AW54, 2)</f>
        <v>0</v>
      </c>
      <c r="AL30" s="200"/>
      <c r="AM30" s="200"/>
      <c r="AN30" s="200"/>
      <c r="AO30" s="200"/>
      <c r="AP30" s="35"/>
      <c r="AQ30" s="35"/>
      <c r="AR30" s="36"/>
      <c r="BE30" s="202"/>
    </row>
    <row r="31" spans="2:71" s="2" customFormat="1" ht="14.45" hidden="1" customHeight="1">
      <c r="B31" s="34"/>
      <c r="C31" s="35"/>
      <c r="D31" s="35"/>
      <c r="E31" s="35"/>
      <c r="F31" s="24" t="s">
        <v>43</v>
      </c>
      <c r="G31" s="35"/>
      <c r="H31" s="35"/>
      <c r="I31" s="35"/>
      <c r="J31" s="35"/>
      <c r="K31" s="35"/>
      <c r="L31" s="228">
        <v>0.21</v>
      </c>
      <c r="M31" s="200"/>
      <c r="N31" s="200"/>
      <c r="O31" s="200"/>
      <c r="P31" s="200"/>
      <c r="Q31" s="35"/>
      <c r="R31" s="35"/>
      <c r="S31" s="35"/>
      <c r="T31" s="35"/>
      <c r="U31" s="35"/>
      <c r="V31" s="35"/>
      <c r="W31" s="199">
        <f>ROUND(BB54, 2)</f>
        <v>0</v>
      </c>
      <c r="X31" s="200"/>
      <c r="Y31" s="200"/>
      <c r="Z31" s="200"/>
      <c r="AA31" s="200"/>
      <c r="AB31" s="200"/>
      <c r="AC31" s="200"/>
      <c r="AD31" s="200"/>
      <c r="AE31" s="200"/>
      <c r="AF31" s="35"/>
      <c r="AG31" s="35"/>
      <c r="AH31" s="35"/>
      <c r="AI31" s="35"/>
      <c r="AJ31" s="35"/>
      <c r="AK31" s="199">
        <v>0</v>
      </c>
      <c r="AL31" s="200"/>
      <c r="AM31" s="200"/>
      <c r="AN31" s="200"/>
      <c r="AO31" s="200"/>
      <c r="AP31" s="35"/>
      <c r="AQ31" s="35"/>
      <c r="AR31" s="36"/>
      <c r="BE31" s="202"/>
    </row>
    <row r="32" spans="2:71" s="2" customFormat="1" ht="14.45" hidden="1" customHeight="1">
      <c r="B32" s="34"/>
      <c r="C32" s="35"/>
      <c r="D32" s="35"/>
      <c r="E32" s="35"/>
      <c r="F32" s="24" t="s">
        <v>44</v>
      </c>
      <c r="G32" s="35"/>
      <c r="H32" s="35"/>
      <c r="I32" s="35"/>
      <c r="J32" s="35"/>
      <c r="K32" s="35"/>
      <c r="L32" s="228">
        <v>0.15</v>
      </c>
      <c r="M32" s="200"/>
      <c r="N32" s="200"/>
      <c r="O32" s="200"/>
      <c r="P32" s="200"/>
      <c r="Q32" s="35"/>
      <c r="R32" s="35"/>
      <c r="S32" s="35"/>
      <c r="T32" s="35"/>
      <c r="U32" s="35"/>
      <c r="V32" s="35"/>
      <c r="W32" s="199">
        <f>ROUND(BC54, 2)</f>
        <v>0</v>
      </c>
      <c r="X32" s="200"/>
      <c r="Y32" s="200"/>
      <c r="Z32" s="200"/>
      <c r="AA32" s="200"/>
      <c r="AB32" s="200"/>
      <c r="AC32" s="200"/>
      <c r="AD32" s="200"/>
      <c r="AE32" s="200"/>
      <c r="AF32" s="35"/>
      <c r="AG32" s="35"/>
      <c r="AH32" s="35"/>
      <c r="AI32" s="35"/>
      <c r="AJ32" s="35"/>
      <c r="AK32" s="199">
        <v>0</v>
      </c>
      <c r="AL32" s="200"/>
      <c r="AM32" s="200"/>
      <c r="AN32" s="200"/>
      <c r="AO32" s="200"/>
      <c r="AP32" s="35"/>
      <c r="AQ32" s="35"/>
      <c r="AR32" s="36"/>
      <c r="BE32" s="202"/>
    </row>
    <row r="33" spans="2:57" s="2" customFormat="1" ht="14.45" hidden="1" customHeight="1">
      <c r="B33" s="34"/>
      <c r="C33" s="35"/>
      <c r="D33" s="35"/>
      <c r="E33" s="35"/>
      <c r="F33" s="24" t="s">
        <v>45</v>
      </c>
      <c r="G33" s="35"/>
      <c r="H33" s="35"/>
      <c r="I33" s="35"/>
      <c r="J33" s="35"/>
      <c r="K33" s="35"/>
      <c r="L33" s="228">
        <v>0</v>
      </c>
      <c r="M33" s="200"/>
      <c r="N33" s="200"/>
      <c r="O33" s="200"/>
      <c r="P33" s="200"/>
      <c r="Q33" s="35"/>
      <c r="R33" s="35"/>
      <c r="S33" s="35"/>
      <c r="T33" s="35"/>
      <c r="U33" s="35"/>
      <c r="V33" s="35"/>
      <c r="W33" s="199">
        <f>ROUND(BD54, 2)</f>
        <v>0</v>
      </c>
      <c r="X33" s="200"/>
      <c r="Y33" s="200"/>
      <c r="Z33" s="200"/>
      <c r="AA33" s="200"/>
      <c r="AB33" s="200"/>
      <c r="AC33" s="200"/>
      <c r="AD33" s="200"/>
      <c r="AE33" s="200"/>
      <c r="AF33" s="35"/>
      <c r="AG33" s="35"/>
      <c r="AH33" s="35"/>
      <c r="AI33" s="35"/>
      <c r="AJ33" s="35"/>
      <c r="AK33" s="199">
        <v>0</v>
      </c>
      <c r="AL33" s="200"/>
      <c r="AM33" s="200"/>
      <c r="AN33" s="200"/>
      <c r="AO33" s="200"/>
      <c r="AP33" s="35"/>
      <c r="AQ33" s="35"/>
      <c r="AR33" s="36"/>
      <c r="BE33" s="202"/>
    </row>
    <row r="34" spans="2:57" s="1" customFormat="1" ht="6.95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02"/>
    </row>
    <row r="35" spans="2:57" s="1" customFormat="1" ht="25.9" customHeight="1">
      <c r="B35" s="29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05" t="s">
        <v>48</v>
      </c>
      <c r="Y35" s="206"/>
      <c r="Z35" s="206"/>
      <c r="AA35" s="206"/>
      <c r="AB35" s="206"/>
      <c r="AC35" s="39"/>
      <c r="AD35" s="39"/>
      <c r="AE35" s="39"/>
      <c r="AF35" s="39"/>
      <c r="AG35" s="39"/>
      <c r="AH35" s="39"/>
      <c r="AI35" s="39"/>
      <c r="AJ35" s="39"/>
      <c r="AK35" s="207">
        <f>SUM(AK26:AK33)</f>
        <v>0</v>
      </c>
      <c r="AL35" s="206"/>
      <c r="AM35" s="206"/>
      <c r="AN35" s="206"/>
      <c r="AO35" s="208"/>
      <c r="AP35" s="37"/>
      <c r="AQ35" s="37"/>
      <c r="AR35" s="33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5" customHeight="1">
      <c r="B42" s="29"/>
      <c r="C42" s="18" t="s">
        <v>49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5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13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2019_05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50000000000003" customHeight="1">
      <c r="B45" s="45"/>
      <c r="C45" s="46" t="s">
        <v>16</v>
      </c>
      <c r="D45" s="47"/>
      <c r="E45" s="47"/>
      <c r="F45" s="47"/>
      <c r="G45" s="47"/>
      <c r="H45" s="47"/>
      <c r="I45" s="47"/>
      <c r="J45" s="47"/>
      <c r="K45" s="47"/>
      <c r="L45" s="218" t="str">
        <f>K6</f>
        <v>Oprava GPK v úseku Nedakonice - Přerov</v>
      </c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47"/>
      <c r="AQ45" s="47"/>
      <c r="AR45" s="48"/>
    </row>
    <row r="46" spans="2:57" s="1" customFormat="1" ht="6.95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20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>Traťový úsek Přerov - Nedakonice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22</v>
      </c>
      <c r="AJ47" s="30"/>
      <c r="AK47" s="30"/>
      <c r="AL47" s="30"/>
      <c r="AM47" s="220" t="str">
        <f>IF(AN8= "","",AN8)</f>
        <v>7. 1. 2019</v>
      </c>
      <c r="AN47" s="220"/>
      <c r="AO47" s="30"/>
      <c r="AP47" s="30"/>
      <c r="AQ47" s="30"/>
      <c r="AR47" s="33"/>
    </row>
    <row r="48" spans="2:57" s="1" customFormat="1" ht="6.95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1" s="1" customFormat="1" ht="13.7" customHeight="1">
      <c r="B49" s="29"/>
      <c r="C49" s="24" t="s">
        <v>24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>SŽDC s. o., OŘ Olomouc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31</v>
      </c>
      <c r="AJ49" s="30"/>
      <c r="AK49" s="30"/>
      <c r="AL49" s="30"/>
      <c r="AM49" s="216" t="str">
        <f>IF(E17="","",E17)</f>
        <v xml:space="preserve"> </v>
      </c>
      <c r="AN49" s="217"/>
      <c r="AO49" s="217"/>
      <c r="AP49" s="217"/>
      <c r="AQ49" s="30"/>
      <c r="AR49" s="33"/>
      <c r="AS49" s="210" t="s">
        <v>50</v>
      </c>
      <c r="AT49" s="211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3.7" customHeight="1">
      <c r="B50" s="29"/>
      <c r="C50" s="24" t="s">
        <v>29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34</v>
      </c>
      <c r="AJ50" s="30"/>
      <c r="AK50" s="30"/>
      <c r="AL50" s="30"/>
      <c r="AM50" s="216" t="str">
        <f>IF(E20="","",E20)</f>
        <v>SŽDC s. o., OŘ Olomouc</v>
      </c>
      <c r="AN50" s="217"/>
      <c r="AO50" s="217"/>
      <c r="AP50" s="217"/>
      <c r="AQ50" s="30"/>
      <c r="AR50" s="33"/>
      <c r="AS50" s="212"/>
      <c r="AT50" s="213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1" s="1" customFormat="1" ht="10.9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14"/>
      <c r="AT51" s="215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1" s="1" customFormat="1" ht="29.25" customHeight="1">
      <c r="B52" s="29"/>
      <c r="C52" s="237" t="s">
        <v>51</v>
      </c>
      <c r="D52" s="230"/>
      <c r="E52" s="230"/>
      <c r="F52" s="230"/>
      <c r="G52" s="230"/>
      <c r="H52" s="57"/>
      <c r="I52" s="229" t="s">
        <v>52</v>
      </c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2" t="s">
        <v>53</v>
      </c>
      <c r="AH52" s="230"/>
      <c r="AI52" s="230"/>
      <c r="AJ52" s="230"/>
      <c r="AK52" s="230"/>
      <c r="AL52" s="230"/>
      <c r="AM52" s="230"/>
      <c r="AN52" s="229" t="s">
        <v>54</v>
      </c>
      <c r="AO52" s="230"/>
      <c r="AP52" s="231"/>
      <c r="AQ52" s="58" t="s">
        <v>55</v>
      </c>
      <c r="AR52" s="33"/>
      <c r="AS52" s="59" t="s">
        <v>56</v>
      </c>
      <c r="AT52" s="60" t="s">
        <v>57</v>
      </c>
      <c r="AU52" s="60" t="s">
        <v>58</v>
      </c>
      <c r="AV52" s="60" t="s">
        <v>59</v>
      </c>
      <c r="AW52" s="60" t="s">
        <v>60</v>
      </c>
      <c r="AX52" s="60" t="s">
        <v>61</v>
      </c>
      <c r="AY52" s="60" t="s">
        <v>62</v>
      </c>
      <c r="AZ52" s="60" t="s">
        <v>63</v>
      </c>
      <c r="BA52" s="60" t="s">
        <v>64</v>
      </c>
      <c r="BB52" s="60" t="s">
        <v>65</v>
      </c>
      <c r="BC52" s="60" t="s">
        <v>66</v>
      </c>
      <c r="BD52" s="61" t="s">
        <v>67</v>
      </c>
    </row>
    <row r="53" spans="1:91" s="1" customFormat="1" ht="10.9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1" s="4" customFormat="1" ht="32.450000000000003" customHeight="1">
      <c r="B54" s="65"/>
      <c r="C54" s="66" t="s">
        <v>68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35">
        <f>ROUND(SUM(AG55:AG57),2)</f>
        <v>0</v>
      </c>
      <c r="AH54" s="235"/>
      <c r="AI54" s="235"/>
      <c r="AJ54" s="235"/>
      <c r="AK54" s="235"/>
      <c r="AL54" s="235"/>
      <c r="AM54" s="235"/>
      <c r="AN54" s="236">
        <f>SUM(AG54,AT54)</f>
        <v>0</v>
      </c>
      <c r="AO54" s="236"/>
      <c r="AP54" s="236"/>
      <c r="AQ54" s="69" t="s">
        <v>1</v>
      </c>
      <c r="AR54" s="70"/>
      <c r="AS54" s="71">
        <f>ROUND(SUM(AS55:AS57),2)</f>
        <v>0</v>
      </c>
      <c r="AT54" s="72">
        <f>ROUND(SUM(AV54:AW54),2)</f>
        <v>0</v>
      </c>
      <c r="AU54" s="73">
        <f>ROUND(SUM(AU55:AU57),5)</f>
        <v>0</v>
      </c>
      <c r="AV54" s="72">
        <f>ROUND(AZ54*L29,2)</f>
        <v>0</v>
      </c>
      <c r="AW54" s="72">
        <f>ROUND(BA54*L30,2)</f>
        <v>0</v>
      </c>
      <c r="AX54" s="72">
        <f>ROUND(BB54*L29,2)</f>
        <v>0</v>
      </c>
      <c r="AY54" s="72">
        <f>ROUND(BC54*L30,2)</f>
        <v>0</v>
      </c>
      <c r="AZ54" s="72">
        <f>ROUND(SUM(AZ55:AZ57),2)</f>
        <v>0</v>
      </c>
      <c r="BA54" s="72">
        <f>ROUND(SUM(BA55:BA57),2)</f>
        <v>0</v>
      </c>
      <c r="BB54" s="72">
        <f>ROUND(SUM(BB55:BB57),2)</f>
        <v>0</v>
      </c>
      <c r="BC54" s="72">
        <f>ROUND(SUM(BC55:BC57),2)</f>
        <v>0</v>
      </c>
      <c r="BD54" s="74">
        <f>ROUND(SUM(BD55:BD57),2)</f>
        <v>0</v>
      </c>
      <c r="BS54" s="75" t="s">
        <v>69</v>
      </c>
      <c r="BT54" s="75" t="s">
        <v>70</v>
      </c>
      <c r="BU54" s="76" t="s">
        <v>71</v>
      </c>
      <c r="BV54" s="75" t="s">
        <v>72</v>
      </c>
      <c r="BW54" s="75" t="s">
        <v>5</v>
      </c>
      <c r="BX54" s="75" t="s">
        <v>73</v>
      </c>
      <c r="CL54" s="75" t="s">
        <v>1</v>
      </c>
    </row>
    <row r="55" spans="1:91" s="5" customFormat="1" ht="27" customHeight="1">
      <c r="A55" s="77" t="s">
        <v>74</v>
      </c>
      <c r="B55" s="78"/>
      <c r="C55" s="79"/>
      <c r="D55" s="238" t="s">
        <v>75</v>
      </c>
      <c r="E55" s="238"/>
      <c r="F55" s="238"/>
      <c r="G55" s="238"/>
      <c r="H55" s="238"/>
      <c r="I55" s="80"/>
      <c r="J55" s="238" t="s">
        <v>76</v>
      </c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3">
        <f>'SO 01 - Oprava GPK v úsek...'!J30</f>
        <v>0</v>
      </c>
      <c r="AH55" s="234"/>
      <c r="AI55" s="234"/>
      <c r="AJ55" s="234"/>
      <c r="AK55" s="234"/>
      <c r="AL55" s="234"/>
      <c r="AM55" s="234"/>
      <c r="AN55" s="233">
        <f>SUM(AG55,AT55)</f>
        <v>0</v>
      </c>
      <c r="AO55" s="234"/>
      <c r="AP55" s="234"/>
      <c r="AQ55" s="81" t="s">
        <v>77</v>
      </c>
      <c r="AR55" s="82"/>
      <c r="AS55" s="83">
        <v>0</v>
      </c>
      <c r="AT55" s="84">
        <f>ROUND(SUM(AV55:AW55),2)</f>
        <v>0</v>
      </c>
      <c r="AU55" s="85">
        <f>'SO 01 - Oprava GPK v úsek...'!P82</f>
        <v>0</v>
      </c>
      <c r="AV55" s="84">
        <f>'SO 01 - Oprava GPK v úsek...'!J33</f>
        <v>0</v>
      </c>
      <c r="AW55" s="84">
        <f>'SO 01 - Oprava GPK v úsek...'!J34</f>
        <v>0</v>
      </c>
      <c r="AX55" s="84">
        <f>'SO 01 - Oprava GPK v úsek...'!J35</f>
        <v>0</v>
      </c>
      <c r="AY55" s="84">
        <f>'SO 01 - Oprava GPK v úsek...'!J36</f>
        <v>0</v>
      </c>
      <c r="AZ55" s="84">
        <f>'SO 01 - Oprava GPK v úsek...'!F33</f>
        <v>0</v>
      </c>
      <c r="BA55" s="84">
        <f>'SO 01 - Oprava GPK v úsek...'!F34</f>
        <v>0</v>
      </c>
      <c r="BB55" s="84">
        <f>'SO 01 - Oprava GPK v úsek...'!F35</f>
        <v>0</v>
      </c>
      <c r="BC55" s="84">
        <f>'SO 01 - Oprava GPK v úsek...'!F36</f>
        <v>0</v>
      </c>
      <c r="BD55" s="86">
        <f>'SO 01 - Oprava GPK v úsek...'!F37</f>
        <v>0</v>
      </c>
      <c r="BT55" s="87" t="s">
        <v>78</v>
      </c>
      <c r="BV55" s="87" t="s">
        <v>72</v>
      </c>
      <c r="BW55" s="87" t="s">
        <v>79</v>
      </c>
      <c r="BX55" s="87" t="s">
        <v>5</v>
      </c>
      <c r="CL55" s="87" t="s">
        <v>1</v>
      </c>
      <c r="CM55" s="87" t="s">
        <v>80</v>
      </c>
    </row>
    <row r="56" spans="1:91" s="5" customFormat="1" ht="27" customHeight="1">
      <c r="A56" s="77" t="s">
        <v>74</v>
      </c>
      <c r="B56" s="78"/>
      <c r="C56" s="79"/>
      <c r="D56" s="238" t="s">
        <v>81</v>
      </c>
      <c r="E56" s="238"/>
      <c r="F56" s="238"/>
      <c r="G56" s="238"/>
      <c r="H56" s="238"/>
      <c r="I56" s="80"/>
      <c r="J56" s="238" t="s">
        <v>82</v>
      </c>
      <c r="K56" s="238"/>
      <c r="L56" s="238"/>
      <c r="M56" s="238"/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3">
        <f>'SO 02 - Oprava GPK v úsek...'!J30</f>
        <v>0</v>
      </c>
      <c r="AH56" s="234"/>
      <c r="AI56" s="234"/>
      <c r="AJ56" s="234"/>
      <c r="AK56" s="234"/>
      <c r="AL56" s="234"/>
      <c r="AM56" s="234"/>
      <c r="AN56" s="233">
        <f>SUM(AG56,AT56)</f>
        <v>0</v>
      </c>
      <c r="AO56" s="234"/>
      <c r="AP56" s="234"/>
      <c r="AQ56" s="81" t="s">
        <v>77</v>
      </c>
      <c r="AR56" s="82"/>
      <c r="AS56" s="83">
        <v>0</v>
      </c>
      <c r="AT56" s="84">
        <f>ROUND(SUM(AV56:AW56),2)</f>
        <v>0</v>
      </c>
      <c r="AU56" s="85">
        <f>'SO 02 - Oprava GPK v úsek...'!P82</f>
        <v>0</v>
      </c>
      <c r="AV56" s="84">
        <f>'SO 02 - Oprava GPK v úsek...'!J33</f>
        <v>0</v>
      </c>
      <c r="AW56" s="84">
        <f>'SO 02 - Oprava GPK v úsek...'!J34</f>
        <v>0</v>
      </c>
      <c r="AX56" s="84">
        <f>'SO 02 - Oprava GPK v úsek...'!J35</f>
        <v>0</v>
      </c>
      <c r="AY56" s="84">
        <f>'SO 02 - Oprava GPK v úsek...'!J36</f>
        <v>0</v>
      </c>
      <c r="AZ56" s="84">
        <f>'SO 02 - Oprava GPK v úsek...'!F33</f>
        <v>0</v>
      </c>
      <c r="BA56" s="84">
        <f>'SO 02 - Oprava GPK v úsek...'!F34</f>
        <v>0</v>
      </c>
      <c r="BB56" s="84">
        <f>'SO 02 - Oprava GPK v úsek...'!F35</f>
        <v>0</v>
      </c>
      <c r="BC56" s="84">
        <f>'SO 02 - Oprava GPK v úsek...'!F36</f>
        <v>0</v>
      </c>
      <c r="BD56" s="86">
        <f>'SO 02 - Oprava GPK v úsek...'!F37</f>
        <v>0</v>
      </c>
      <c r="BT56" s="87" t="s">
        <v>78</v>
      </c>
      <c r="BV56" s="87" t="s">
        <v>72</v>
      </c>
      <c r="BW56" s="87" t="s">
        <v>83</v>
      </c>
      <c r="BX56" s="87" t="s">
        <v>5</v>
      </c>
      <c r="CL56" s="87" t="s">
        <v>1</v>
      </c>
      <c r="CM56" s="87" t="s">
        <v>80</v>
      </c>
    </row>
    <row r="57" spans="1:91" s="5" customFormat="1" ht="16.5" customHeight="1">
      <c r="A57" s="77" t="s">
        <v>74</v>
      </c>
      <c r="B57" s="78"/>
      <c r="C57" s="79"/>
      <c r="D57" s="238" t="s">
        <v>84</v>
      </c>
      <c r="E57" s="238"/>
      <c r="F57" s="238"/>
      <c r="G57" s="238"/>
      <c r="H57" s="238"/>
      <c r="I57" s="80"/>
      <c r="J57" s="238" t="s">
        <v>85</v>
      </c>
      <c r="K57" s="238"/>
      <c r="L57" s="238"/>
      <c r="M57" s="238"/>
      <c r="N57" s="238"/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  <c r="AA57" s="238"/>
      <c r="AB57" s="238"/>
      <c r="AC57" s="238"/>
      <c r="AD57" s="238"/>
      <c r="AE57" s="238"/>
      <c r="AF57" s="238"/>
      <c r="AG57" s="233">
        <f>'VON - Vedlejší a ostatní ...'!J30</f>
        <v>0</v>
      </c>
      <c r="AH57" s="234"/>
      <c r="AI57" s="234"/>
      <c r="AJ57" s="234"/>
      <c r="AK57" s="234"/>
      <c r="AL57" s="234"/>
      <c r="AM57" s="234"/>
      <c r="AN57" s="233">
        <f>SUM(AG57,AT57)</f>
        <v>0</v>
      </c>
      <c r="AO57" s="234"/>
      <c r="AP57" s="234"/>
      <c r="AQ57" s="81" t="s">
        <v>84</v>
      </c>
      <c r="AR57" s="82"/>
      <c r="AS57" s="88">
        <v>0</v>
      </c>
      <c r="AT57" s="89">
        <f>ROUND(SUM(AV57:AW57),2)</f>
        <v>0</v>
      </c>
      <c r="AU57" s="90">
        <f>'VON - Vedlejší a ostatní ...'!P80</f>
        <v>0</v>
      </c>
      <c r="AV57" s="89">
        <f>'VON - Vedlejší a ostatní ...'!J33</f>
        <v>0</v>
      </c>
      <c r="AW57" s="89">
        <f>'VON - Vedlejší a ostatní ...'!J34</f>
        <v>0</v>
      </c>
      <c r="AX57" s="89">
        <f>'VON - Vedlejší a ostatní ...'!J35</f>
        <v>0</v>
      </c>
      <c r="AY57" s="89">
        <f>'VON - Vedlejší a ostatní ...'!J36</f>
        <v>0</v>
      </c>
      <c r="AZ57" s="89">
        <f>'VON - Vedlejší a ostatní ...'!F33</f>
        <v>0</v>
      </c>
      <c r="BA57" s="89">
        <f>'VON - Vedlejší a ostatní ...'!F34</f>
        <v>0</v>
      </c>
      <c r="BB57" s="89">
        <f>'VON - Vedlejší a ostatní ...'!F35</f>
        <v>0</v>
      </c>
      <c r="BC57" s="89">
        <f>'VON - Vedlejší a ostatní ...'!F36</f>
        <v>0</v>
      </c>
      <c r="BD57" s="91">
        <f>'VON - Vedlejší a ostatní ...'!F37</f>
        <v>0</v>
      </c>
      <c r="BT57" s="87" t="s">
        <v>78</v>
      </c>
      <c r="BV57" s="87" t="s">
        <v>72</v>
      </c>
      <c r="BW57" s="87" t="s">
        <v>86</v>
      </c>
      <c r="BX57" s="87" t="s">
        <v>5</v>
      </c>
      <c r="CL57" s="87" t="s">
        <v>1</v>
      </c>
      <c r="CM57" s="87" t="s">
        <v>80</v>
      </c>
    </row>
    <row r="58" spans="1:91" s="1" customFormat="1" ht="30" customHeight="1"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3"/>
    </row>
    <row r="59" spans="1:91" s="1" customFormat="1" ht="6.95" customHeight="1"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33"/>
    </row>
  </sheetData>
  <sheetProtection algorithmName="SHA-512" hashValue="r25BO9fiZFaSReqthgnoi+Zrrvb7/oDVL5acVRDQBr9X4ZAEf5PK/pfNzuB1lhKltIiHw7MfBdn62o2l6/Ib6g==" saltValue="quUK8zLCwAFyLkrSIgxP1URu+u/VBSfZaKiGDaG3rnBFa96a42VS3AxSV3zyzZw195IbW9aFRe1SBvzghyv3Ow==" spinCount="100000" sheet="1" objects="1" scenarios="1" formatColumns="0" formatRows="0"/>
  <mergeCells count="50">
    <mergeCell ref="D56:H56"/>
    <mergeCell ref="J56:AF56"/>
    <mergeCell ref="D57:H57"/>
    <mergeCell ref="J57:AF57"/>
    <mergeCell ref="AG54:AM54"/>
    <mergeCell ref="AN54:AP54"/>
    <mergeCell ref="C52:G52"/>
    <mergeCell ref="I52:AF52"/>
    <mergeCell ref="D55:H55"/>
    <mergeCell ref="J55:AF55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O 01 - Oprava GPK v úsek...'!C2" display="/"/>
    <hyperlink ref="A56" location="'SO 02 - Oprava GPK v úsek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4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2" t="s">
        <v>79</v>
      </c>
    </row>
    <row r="3" spans="2:46" ht="6.95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5"/>
      <c r="AT3" s="12" t="s">
        <v>80</v>
      </c>
    </row>
    <row r="4" spans="2:46" ht="24.95" customHeight="1">
      <c r="B4" s="15"/>
      <c r="D4" s="96" t="s">
        <v>87</v>
      </c>
      <c r="L4" s="15"/>
      <c r="M4" s="19" t="s">
        <v>10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97" t="s">
        <v>16</v>
      </c>
      <c r="L6" s="15"/>
    </row>
    <row r="7" spans="2:46" ht="16.5" customHeight="1">
      <c r="B7" s="15"/>
      <c r="E7" s="239" t="str">
        <f>'Rekapitulace stavby'!K6</f>
        <v>Oprava GPK v úseku Nedakonice - Přerov</v>
      </c>
      <c r="F7" s="240"/>
      <c r="G7" s="240"/>
      <c r="H7" s="240"/>
      <c r="L7" s="15"/>
    </row>
    <row r="8" spans="2:46" s="1" customFormat="1" ht="12" customHeight="1">
      <c r="B8" s="33"/>
      <c r="D8" s="97" t="s">
        <v>88</v>
      </c>
      <c r="I8" s="98"/>
      <c r="L8" s="33"/>
    </row>
    <row r="9" spans="2:46" s="1" customFormat="1" ht="36.950000000000003" customHeight="1">
      <c r="B9" s="33"/>
      <c r="E9" s="241" t="s">
        <v>89</v>
      </c>
      <c r="F9" s="242"/>
      <c r="G9" s="242"/>
      <c r="H9" s="242"/>
      <c r="I9" s="98"/>
      <c r="L9" s="33"/>
    </row>
    <row r="10" spans="2:46" s="1" customFormat="1" ht="11.25">
      <c r="B10" s="33"/>
      <c r="I10" s="98"/>
      <c r="L10" s="33"/>
    </row>
    <row r="11" spans="2:46" s="1" customFormat="1" ht="12" customHeight="1">
      <c r="B11" s="33"/>
      <c r="D11" s="97" t="s">
        <v>18</v>
      </c>
      <c r="F11" s="12" t="s">
        <v>1</v>
      </c>
      <c r="I11" s="99" t="s">
        <v>19</v>
      </c>
      <c r="J11" s="12" t="s">
        <v>1</v>
      </c>
      <c r="L11" s="33"/>
    </row>
    <row r="12" spans="2:46" s="1" customFormat="1" ht="12" customHeight="1">
      <c r="B12" s="33"/>
      <c r="D12" s="97" t="s">
        <v>20</v>
      </c>
      <c r="F12" s="12" t="s">
        <v>90</v>
      </c>
      <c r="I12" s="99" t="s">
        <v>22</v>
      </c>
      <c r="J12" s="100" t="str">
        <f>'Rekapitulace stavby'!AN8</f>
        <v>7. 1. 2019</v>
      </c>
      <c r="L12" s="33"/>
    </row>
    <row r="13" spans="2:46" s="1" customFormat="1" ht="10.9" customHeight="1">
      <c r="B13" s="33"/>
      <c r="I13" s="98"/>
      <c r="L13" s="33"/>
    </row>
    <row r="14" spans="2:46" s="1" customFormat="1" ht="12" customHeight="1">
      <c r="B14" s="33"/>
      <c r="D14" s="97" t="s">
        <v>24</v>
      </c>
      <c r="I14" s="99" t="s">
        <v>25</v>
      </c>
      <c r="J14" s="12" t="s">
        <v>26</v>
      </c>
      <c r="L14" s="33"/>
    </row>
    <row r="15" spans="2:46" s="1" customFormat="1" ht="18" customHeight="1">
      <c r="B15" s="33"/>
      <c r="E15" s="12" t="s">
        <v>27</v>
      </c>
      <c r="I15" s="99" t="s">
        <v>28</v>
      </c>
      <c r="J15" s="12" t="s">
        <v>1</v>
      </c>
      <c r="L15" s="33"/>
    </row>
    <row r="16" spans="2:46" s="1" customFormat="1" ht="6.95" customHeight="1">
      <c r="B16" s="33"/>
      <c r="I16" s="98"/>
      <c r="L16" s="33"/>
    </row>
    <row r="17" spans="2:12" s="1" customFormat="1" ht="12" customHeight="1">
      <c r="B17" s="33"/>
      <c r="D17" s="97" t="s">
        <v>29</v>
      </c>
      <c r="I17" s="99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43" t="str">
        <f>'Rekapitulace stavby'!E14</f>
        <v>Vyplň údaj</v>
      </c>
      <c r="F18" s="244"/>
      <c r="G18" s="244"/>
      <c r="H18" s="244"/>
      <c r="I18" s="99" t="s">
        <v>28</v>
      </c>
      <c r="J18" s="25" t="str">
        <f>'Rekapitulace stavby'!AN14</f>
        <v>Vyplň údaj</v>
      </c>
      <c r="L18" s="33"/>
    </row>
    <row r="19" spans="2:12" s="1" customFormat="1" ht="6.95" customHeight="1">
      <c r="B19" s="33"/>
      <c r="I19" s="98"/>
      <c r="L19" s="33"/>
    </row>
    <row r="20" spans="2:12" s="1" customFormat="1" ht="12" customHeight="1">
      <c r="B20" s="33"/>
      <c r="D20" s="97" t="s">
        <v>31</v>
      </c>
      <c r="I20" s="99" t="s">
        <v>25</v>
      </c>
      <c r="J20" s="12" t="str">
        <f>IF('Rekapitulace stavby'!AN16="","",'Rekapitulace stavby'!AN16)</f>
        <v/>
      </c>
      <c r="L20" s="33"/>
    </row>
    <row r="21" spans="2:12" s="1" customFormat="1" ht="18" customHeight="1">
      <c r="B21" s="33"/>
      <c r="E21" s="12" t="str">
        <f>IF('Rekapitulace stavby'!E17="","",'Rekapitulace stavby'!E17)</f>
        <v xml:space="preserve"> </v>
      </c>
      <c r="I21" s="99" t="s">
        <v>28</v>
      </c>
      <c r="J21" s="12" t="str">
        <f>IF('Rekapitulace stavby'!AN17="","",'Rekapitulace stavby'!AN17)</f>
        <v/>
      </c>
      <c r="L21" s="33"/>
    </row>
    <row r="22" spans="2:12" s="1" customFormat="1" ht="6.95" customHeight="1">
      <c r="B22" s="33"/>
      <c r="I22" s="98"/>
      <c r="L22" s="33"/>
    </row>
    <row r="23" spans="2:12" s="1" customFormat="1" ht="12" customHeight="1">
      <c r="B23" s="33"/>
      <c r="D23" s="97" t="s">
        <v>34</v>
      </c>
      <c r="I23" s="99" t="s">
        <v>25</v>
      </c>
      <c r="J23" s="12" t="s">
        <v>26</v>
      </c>
      <c r="L23" s="33"/>
    </row>
    <row r="24" spans="2:12" s="1" customFormat="1" ht="18" customHeight="1">
      <c r="B24" s="33"/>
      <c r="E24" s="12" t="s">
        <v>27</v>
      </c>
      <c r="I24" s="99" t="s">
        <v>28</v>
      </c>
      <c r="J24" s="12" t="s">
        <v>1</v>
      </c>
      <c r="L24" s="33"/>
    </row>
    <row r="25" spans="2:12" s="1" customFormat="1" ht="6.95" customHeight="1">
      <c r="B25" s="33"/>
      <c r="I25" s="98"/>
      <c r="L25" s="33"/>
    </row>
    <row r="26" spans="2:12" s="1" customFormat="1" ht="12" customHeight="1">
      <c r="B26" s="33"/>
      <c r="D26" s="97" t="s">
        <v>35</v>
      </c>
      <c r="I26" s="98"/>
      <c r="L26" s="33"/>
    </row>
    <row r="27" spans="2:12" s="6" customFormat="1" ht="16.5" customHeight="1">
      <c r="B27" s="101"/>
      <c r="E27" s="245" t="s">
        <v>1</v>
      </c>
      <c r="F27" s="245"/>
      <c r="G27" s="245"/>
      <c r="H27" s="245"/>
      <c r="I27" s="102"/>
      <c r="L27" s="101"/>
    </row>
    <row r="28" spans="2:12" s="1" customFormat="1" ht="6.95" customHeight="1">
      <c r="B28" s="33"/>
      <c r="I28" s="98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103"/>
      <c r="J29" s="51"/>
      <c r="K29" s="51"/>
      <c r="L29" s="33"/>
    </row>
    <row r="30" spans="2:12" s="1" customFormat="1" ht="25.35" customHeight="1">
      <c r="B30" s="33"/>
      <c r="D30" s="104" t="s">
        <v>36</v>
      </c>
      <c r="I30" s="98"/>
      <c r="J30" s="105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103"/>
      <c r="J31" s="51"/>
      <c r="K31" s="51"/>
      <c r="L31" s="33"/>
    </row>
    <row r="32" spans="2:12" s="1" customFormat="1" ht="14.45" customHeight="1">
      <c r="B32" s="33"/>
      <c r="F32" s="106" t="s">
        <v>38</v>
      </c>
      <c r="I32" s="107" t="s">
        <v>37</v>
      </c>
      <c r="J32" s="106" t="s">
        <v>39</v>
      </c>
      <c r="L32" s="33"/>
    </row>
    <row r="33" spans="2:12" s="1" customFormat="1" ht="14.45" customHeight="1">
      <c r="B33" s="33"/>
      <c r="D33" s="97" t="s">
        <v>40</v>
      </c>
      <c r="E33" s="97" t="s">
        <v>41</v>
      </c>
      <c r="F33" s="108">
        <f>ROUND((SUM(BE82:BE163)),  2)</f>
        <v>0</v>
      </c>
      <c r="I33" s="109">
        <v>0.21</v>
      </c>
      <c r="J33" s="108">
        <f>ROUND(((SUM(BE82:BE163))*I33),  2)</f>
        <v>0</v>
      </c>
      <c r="L33" s="33"/>
    </row>
    <row r="34" spans="2:12" s="1" customFormat="1" ht="14.45" customHeight="1">
      <c r="B34" s="33"/>
      <c r="E34" s="97" t="s">
        <v>42</v>
      </c>
      <c r="F34" s="108">
        <f>ROUND((SUM(BF82:BF163)),  2)</f>
        <v>0</v>
      </c>
      <c r="I34" s="109">
        <v>0.15</v>
      </c>
      <c r="J34" s="108">
        <f>ROUND(((SUM(BF82:BF163))*I34),  2)</f>
        <v>0</v>
      </c>
      <c r="L34" s="33"/>
    </row>
    <row r="35" spans="2:12" s="1" customFormat="1" ht="14.45" hidden="1" customHeight="1">
      <c r="B35" s="33"/>
      <c r="E35" s="97" t="s">
        <v>43</v>
      </c>
      <c r="F35" s="108">
        <f>ROUND((SUM(BG82:BG163)),  2)</f>
        <v>0</v>
      </c>
      <c r="I35" s="109">
        <v>0.21</v>
      </c>
      <c r="J35" s="108">
        <f>0</f>
        <v>0</v>
      </c>
      <c r="L35" s="33"/>
    </row>
    <row r="36" spans="2:12" s="1" customFormat="1" ht="14.45" hidden="1" customHeight="1">
      <c r="B36" s="33"/>
      <c r="E36" s="97" t="s">
        <v>44</v>
      </c>
      <c r="F36" s="108">
        <f>ROUND((SUM(BH82:BH163)),  2)</f>
        <v>0</v>
      </c>
      <c r="I36" s="109">
        <v>0.15</v>
      </c>
      <c r="J36" s="108">
        <f>0</f>
        <v>0</v>
      </c>
      <c r="L36" s="33"/>
    </row>
    <row r="37" spans="2:12" s="1" customFormat="1" ht="14.45" hidden="1" customHeight="1">
      <c r="B37" s="33"/>
      <c r="E37" s="97" t="s">
        <v>45</v>
      </c>
      <c r="F37" s="108">
        <f>ROUND((SUM(BI82:BI163)),  2)</f>
        <v>0</v>
      </c>
      <c r="I37" s="109">
        <v>0</v>
      </c>
      <c r="J37" s="108">
        <f>0</f>
        <v>0</v>
      </c>
      <c r="L37" s="33"/>
    </row>
    <row r="38" spans="2:12" s="1" customFormat="1" ht="6.95" customHeight="1">
      <c r="B38" s="33"/>
      <c r="I38" s="98"/>
      <c r="L38" s="33"/>
    </row>
    <row r="39" spans="2:12" s="1" customFormat="1" ht="25.35" customHeight="1">
      <c r="B39" s="33"/>
      <c r="C39" s="110"/>
      <c r="D39" s="111" t="s">
        <v>46</v>
      </c>
      <c r="E39" s="112"/>
      <c r="F39" s="112"/>
      <c r="G39" s="113" t="s">
        <v>47</v>
      </c>
      <c r="H39" s="114" t="s">
        <v>48</v>
      </c>
      <c r="I39" s="115"/>
      <c r="J39" s="116">
        <f>SUM(J30:J37)</f>
        <v>0</v>
      </c>
      <c r="K39" s="117"/>
      <c r="L39" s="33"/>
    </row>
    <row r="40" spans="2:12" s="1" customFormat="1" ht="14.45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3"/>
    </row>
    <row r="44" spans="2:12" s="1" customFormat="1" ht="6.95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3"/>
    </row>
    <row r="45" spans="2:12" s="1" customFormat="1" ht="24.95" customHeight="1">
      <c r="B45" s="29"/>
      <c r="C45" s="18" t="s">
        <v>91</v>
      </c>
      <c r="D45" s="30"/>
      <c r="E45" s="30"/>
      <c r="F45" s="30"/>
      <c r="G45" s="30"/>
      <c r="H45" s="30"/>
      <c r="I45" s="98"/>
      <c r="J45" s="30"/>
      <c r="K45" s="30"/>
      <c r="L45" s="33"/>
    </row>
    <row r="46" spans="2:12" s="1" customFormat="1" ht="6.95" customHeight="1">
      <c r="B46" s="29"/>
      <c r="C46" s="30"/>
      <c r="D46" s="30"/>
      <c r="E46" s="30"/>
      <c r="F46" s="30"/>
      <c r="G46" s="30"/>
      <c r="H46" s="30"/>
      <c r="I46" s="98"/>
      <c r="J46" s="30"/>
      <c r="K46" s="30"/>
      <c r="L46" s="33"/>
    </row>
    <row r="47" spans="2:12" s="1" customFormat="1" ht="12" customHeight="1">
      <c r="B47" s="29"/>
      <c r="C47" s="24" t="s">
        <v>16</v>
      </c>
      <c r="D47" s="30"/>
      <c r="E47" s="30"/>
      <c r="F47" s="30"/>
      <c r="G47" s="30"/>
      <c r="H47" s="30"/>
      <c r="I47" s="98"/>
      <c r="J47" s="30"/>
      <c r="K47" s="30"/>
      <c r="L47" s="33"/>
    </row>
    <row r="48" spans="2:12" s="1" customFormat="1" ht="16.5" customHeight="1">
      <c r="B48" s="29"/>
      <c r="C48" s="30"/>
      <c r="D48" s="30"/>
      <c r="E48" s="246" t="str">
        <f>E7</f>
        <v>Oprava GPK v úseku Nedakonice - Přerov</v>
      </c>
      <c r="F48" s="247"/>
      <c r="G48" s="247"/>
      <c r="H48" s="247"/>
      <c r="I48" s="98"/>
      <c r="J48" s="30"/>
      <c r="K48" s="30"/>
      <c r="L48" s="33"/>
    </row>
    <row r="49" spans="2:47" s="1" customFormat="1" ht="12" customHeight="1">
      <c r="B49" s="29"/>
      <c r="C49" s="24" t="s">
        <v>88</v>
      </c>
      <c r="D49" s="30"/>
      <c r="E49" s="30"/>
      <c r="F49" s="30"/>
      <c r="G49" s="30"/>
      <c r="H49" s="30"/>
      <c r="I49" s="98"/>
      <c r="J49" s="30"/>
      <c r="K49" s="30"/>
      <c r="L49" s="33"/>
    </row>
    <row r="50" spans="2:47" s="1" customFormat="1" ht="16.5" customHeight="1">
      <c r="B50" s="29"/>
      <c r="C50" s="30"/>
      <c r="D50" s="30"/>
      <c r="E50" s="218" t="str">
        <f>E9</f>
        <v>SO 01 - Oprava GPK v úseku Přerov - Napajedla</v>
      </c>
      <c r="F50" s="217"/>
      <c r="G50" s="217"/>
      <c r="H50" s="217"/>
      <c r="I50" s="98"/>
      <c r="J50" s="30"/>
      <c r="K50" s="30"/>
      <c r="L50" s="33"/>
    </row>
    <row r="51" spans="2:47" s="1" customFormat="1" ht="6.95" customHeight="1">
      <c r="B51" s="29"/>
      <c r="C51" s="30"/>
      <c r="D51" s="30"/>
      <c r="E51" s="30"/>
      <c r="F51" s="30"/>
      <c r="G51" s="30"/>
      <c r="H51" s="30"/>
      <c r="I51" s="98"/>
      <c r="J51" s="30"/>
      <c r="K51" s="30"/>
      <c r="L51" s="33"/>
    </row>
    <row r="52" spans="2:47" s="1" customFormat="1" ht="12" customHeight="1">
      <c r="B52" s="29"/>
      <c r="C52" s="24" t="s">
        <v>20</v>
      </c>
      <c r="D52" s="30"/>
      <c r="E52" s="30"/>
      <c r="F52" s="22" t="str">
        <f>F12</f>
        <v>Trať Přerov - Nedakonice</v>
      </c>
      <c r="G52" s="30"/>
      <c r="H52" s="30"/>
      <c r="I52" s="99" t="s">
        <v>22</v>
      </c>
      <c r="J52" s="50" t="str">
        <f>IF(J12="","",J12)</f>
        <v>7. 1. 2019</v>
      </c>
      <c r="K52" s="30"/>
      <c r="L52" s="33"/>
    </row>
    <row r="53" spans="2:47" s="1" customFormat="1" ht="6.95" customHeight="1">
      <c r="B53" s="29"/>
      <c r="C53" s="30"/>
      <c r="D53" s="30"/>
      <c r="E53" s="30"/>
      <c r="F53" s="30"/>
      <c r="G53" s="30"/>
      <c r="H53" s="30"/>
      <c r="I53" s="98"/>
      <c r="J53" s="30"/>
      <c r="K53" s="30"/>
      <c r="L53" s="33"/>
    </row>
    <row r="54" spans="2:47" s="1" customFormat="1" ht="13.7" customHeight="1">
      <c r="B54" s="29"/>
      <c r="C54" s="24" t="s">
        <v>24</v>
      </c>
      <c r="D54" s="30"/>
      <c r="E54" s="30"/>
      <c r="F54" s="22" t="str">
        <f>E15</f>
        <v>SŽDC s. o., OŘ Olomouc</v>
      </c>
      <c r="G54" s="30"/>
      <c r="H54" s="30"/>
      <c r="I54" s="99" t="s">
        <v>31</v>
      </c>
      <c r="J54" s="27" t="str">
        <f>E21</f>
        <v xml:space="preserve"> </v>
      </c>
      <c r="K54" s="30"/>
      <c r="L54" s="33"/>
    </row>
    <row r="55" spans="2:47" s="1" customFormat="1" ht="13.7" customHeight="1">
      <c r="B55" s="29"/>
      <c r="C55" s="24" t="s">
        <v>29</v>
      </c>
      <c r="D55" s="30"/>
      <c r="E55" s="30"/>
      <c r="F55" s="22" t="str">
        <f>IF(E18="","",E18)</f>
        <v>Vyplň údaj</v>
      </c>
      <c r="G55" s="30"/>
      <c r="H55" s="30"/>
      <c r="I55" s="99" t="s">
        <v>34</v>
      </c>
      <c r="J55" s="27" t="str">
        <f>E24</f>
        <v>SŽDC s. o., OŘ Olomouc</v>
      </c>
      <c r="K55" s="30"/>
      <c r="L55" s="33"/>
    </row>
    <row r="56" spans="2:47" s="1" customFormat="1" ht="10.35" customHeight="1">
      <c r="B56" s="29"/>
      <c r="C56" s="30"/>
      <c r="D56" s="30"/>
      <c r="E56" s="30"/>
      <c r="F56" s="30"/>
      <c r="G56" s="30"/>
      <c r="H56" s="30"/>
      <c r="I56" s="98"/>
      <c r="J56" s="30"/>
      <c r="K56" s="30"/>
      <c r="L56" s="33"/>
    </row>
    <row r="57" spans="2:47" s="1" customFormat="1" ht="29.25" customHeight="1">
      <c r="B57" s="29"/>
      <c r="C57" s="124" t="s">
        <v>92</v>
      </c>
      <c r="D57" s="125"/>
      <c r="E57" s="125"/>
      <c r="F57" s="125"/>
      <c r="G57" s="125"/>
      <c r="H57" s="125"/>
      <c r="I57" s="126"/>
      <c r="J57" s="127" t="s">
        <v>93</v>
      </c>
      <c r="K57" s="125"/>
      <c r="L57" s="33"/>
    </row>
    <row r="58" spans="2:47" s="1" customFormat="1" ht="10.35" customHeight="1">
      <c r="B58" s="29"/>
      <c r="C58" s="30"/>
      <c r="D58" s="30"/>
      <c r="E58" s="30"/>
      <c r="F58" s="30"/>
      <c r="G58" s="30"/>
      <c r="H58" s="30"/>
      <c r="I58" s="98"/>
      <c r="J58" s="30"/>
      <c r="K58" s="30"/>
      <c r="L58" s="33"/>
    </row>
    <row r="59" spans="2:47" s="1" customFormat="1" ht="22.9" customHeight="1">
      <c r="B59" s="29"/>
      <c r="C59" s="128" t="s">
        <v>94</v>
      </c>
      <c r="D59" s="30"/>
      <c r="E59" s="30"/>
      <c r="F59" s="30"/>
      <c r="G59" s="30"/>
      <c r="H59" s="30"/>
      <c r="I59" s="98"/>
      <c r="J59" s="68">
        <f>J82</f>
        <v>0</v>
      </c>
      <c r="K59" s="30"/>
      <c r="L59" s="33"/>
      <c r="AU59" s="12" t="s">
        <v>95</v>
      </c>
    </row>
    <row r="60" spans="2:47" s="7" customFormat="1" ht="24.95" customHeight="1">
      <c r="B60" s="129"/>
      <c r="C60" s="130"/>
      <c r="D60" s="131" t="s">
        <v>96</v>
      </c>
      <c r="E60" s="132"/>
      <c r="F60" s="132"/>
      <c r="G60" s="132"/>
      <c r="H60" s="132"/>
      <c r="I60" s="133"/>
      <c r="J60" s="134">
        <f>J83</f>
        <v>0</v>
      </c>
      <c r="K60" s="130"/>
      <c r="L60" s="135"/>
    </row>
    <row r="61" spans="2:47" s="8" customFormat="1" ht="19.899999999999999" customHeight="1">
      <c r="B61" s="136"/>
      <c r="C61" s="137"/>
      <c r="D61" s="138" t="s">
        <v>97</v>
      </c>
      <c r="E61" s="139"/>
      <c r="F61" s="139"/>
      <c r="G61" s="139"/>
      <c r="H61" s="139"/>
      <c r="I61" s="140"/>
      <c r="J61" s="141">
        <f>J84</f>
        <v>0</v>
      </c>
      <c r="K61" s="137"/>
      <c r="L61" s="142"/>
    </row>
    <row r="62" spans="2:47" s="7" customFormat="1" ht="24.95" customHeight="1">
      <c r="B62" s="129"/>
      <c r="C62" s="130"/>
      <c r="D62" s="131" t="s">
        <v>98</v>
      </c>
      <c r="E62" s="132"/>
      <c r="F62" s="132"/>
      <c r="G62" s="132"/>
      <c r="H62" s="132"/>
      <c r="I62" s="133"/>
      <c r="J62" s="134">
        <f>J145</f>
        <v>0</v>
      </c>
      <c r="K62" s="130"/>
      <c r="L62" s="135"/>
    </row>
    <row r="63" spans="2:47" s="1" customFormat="1" ht="21.75" customHeight="1">
      <c r="B63" s="29"/>
      <c r="C63" s="30"/>
      <c r="D63" s="30"/>
      <c r="E63" s="30"/>
      <c r="F63" s="30"/>
      <c r="G63" s="30"/>
      <c r="H63" s="30"/>
      <c r="I63" s="98"/>
      <c r="J63" s="30"/>
      <c r="K63" s="30"/>
      <c r="L63" s="33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120"/>
      <c r="J64" s="42"/>
      <c r="K64" s="42"/>
      <c r="L64" s="33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123"/>
      <c r="J68" s="44"/>
      <c r="K68" s="44"/>
      <c r="L68" s="33"/>
    </row>
    <row r="69" spans="2:12" s="1" customFormat="1" ht="24.95" customHeight="1">
      <c r="B69" s="29"/>
      <c r="C69" s="18" t="s">
        <v>99</v>
      </c>
      <c r="D69" s="30"/>
      <c r="E69" s="30"/>
      <c r="F69" s="30"/>
      <c r="G69" s="30"/>
      <c r="H69" s="30"/>
      <c r="I69" s="98"/>
      <c r="J69" s="30"/>
      <c r="K69" s="30"/>
      <c r="L69" s="33"/>
    </row>
    <row r="70" spans="2:12" s="1" customFormat="1" ht="6.95" customHeight="1">
      <c r="B70" s="29"/>
      <c r="C70" s="30"/>
      <c r="D70" s="30"/>
      <c r="E70" s="30"/>
      <c r="F70" s="30"/>
      <c r="G70" s="30"/>
      <c r="H70" s="30"/>
      <c r="I70" s="98"/>
      <c r="J70" s="30"/>
      <c r="K70" s="30"/>
      <c r="L70" s="33"/>
    </row>
    <row r="71" spans="2:12" s="1" customFormat="1" ht="12" customHeight="1">
      <c r="B71" s="29"/>
      <c r="C71" s="24" t="s">
        <v>16</v>
      </c>
      <c r="D71" s="30"/>
      <c r="E71" s="30"/>
      <c r="F71" s="30"/>
      <c r="G71" s="30"/>
      <c r="H71" s="30"/>
      <c r="I71" s="98"/>
      <c r="J71" s="30"/>
      <c r="K71" s="30"/>
      <c r="L71" s="33"/>
    </row>
    <row r="72" spans="2:12" s="1" customFormat="1" ht="16.5" customHeight="1">
      <c r="B72" s="29"/>
      <c r="C72" s="30"/>
      <c r="D72" s="30"/>
      <c r="E72" s="246" t="str">
        <f>E7</f>
        <v>Oprava GPK v úseku Nedakonice - Přerov</v>
      </c>
      <c r="F72" s="247"/>
      <c r="G72" s="247"/>
      <c r="H72" s="247"/>
      <c r="I72" s="98"/>
      <c r="J72" s="30"/>
      <c r="K72" s="30"/>
      <c r="L72" s="33"/>
    </row>
    <row r="73" spans="2:12" s="1" customFormat="1" ht="12" customHeight="1">
      <c r="B73" s="29"/>
      <c r="C73" s="24" t="s">
        <v>88</v>
      </c>
      <c r="D73" s="30"/>
      <c r="E73" s="30"/>
      <c r="F73" s="30"/>
      <c r="G73" s="30"/>
      <c r="H73" s="30"/>
      <c r="I73" s="98"/>
      <c r="J73" s="30"/>
      <c r="K73" s="30"/>
      <c r="L73" s="33"/>
    </row>
    <row r="74" spans="2:12" s="1" customFormat="1" ht="16.5" customHeight="1">
      <c r="B74" s="29"/>
      <c r="C74" s="30"/>
      <c r="D74" s="30"/>
      <c r="E74" s="218" t="str">
        <f>E9</f>
        <v>SO 01 - Oprava GPK v úseku Přerov - Napajedla</v>
      </c>
      <c r="F74" s="217"/>
      <c r="G74" s="217"/>
      <c r="H74" s="217"/>
      <c r="I74" s="98"/>
      <c r="J74" s="30"/>
      <c r="K74" s="30"/>
      <c r="L74" s="33"/>
    </row>
    <row r="75" spans="2:12" s="1" customFormat="1" ht="6.95" customHeight="1">
      <c r="B75" s="29"/>
      <c r="C75" s="30"/>
      <c r="D75" s="30"/>
      <c r="E75" s="30"/>
      <c r="F75" s="30"/>
      <c r="G75" s="30"/>
      <c r="H75" s="30"/>
      <c r="I75" s="98"/>
      <c r="J75" s="30"/>
      <c r="K75" s="30"/>
      <c r="L75" s="33"/>
    </row>
    <row r="76" spans="2:12" s="1" customFormat="1" ht="12" customHeight="1">
      <c r="B76" s="29"/>
      <c r="C76" s="24" t="s">
        <v>20</v>
      </c>
      <c r="D76" s="30"/>
      <c r="E76" s="30"/>
      <c r="F76" s="22" t="str">
        <f>F12</f>
        <v>Trať Přerov - Nedakonice</v>
      </c>
      <c r="G76" s="30"/>
      <c r="H76" s="30"/>
      <c r="I76" s="99" t="s">
        <v>22</v>
      </c>
      <c r="J76" s="50" t="str">
        <f>IF(J12="","",J12)</f>
        <v>7. 1. 2019</v>
      </c>
      <c r="K76" s="30"/>
      <c r="L76" s="33"/>
    </row>
    <row r="77" spans="2:12" s="1" customFormat="1" ht="6.95" customHeight="1">
      <c r="B77" s="29"/>
      <c r="C77" s="30"/>
      <c r="D77" s="30"/>
      <c r="E77" s="30"/>
      <c r="F77" s="30"/>
      <c r="G77" s="30"/>
      <c r="H77" s="30"/>
      <c r="I77" s="98"/>
      <c r="J77" s="30"/>
      <c r="K77" s="30"/>
      <c r="L77" s="33"/>
    </row>
    <row r="78" spans="2:12" s="1" customFormat="1" ht="13.7" customHeight="1">
      <c r="B78" s="29"/>
      <c r="C78" s="24" t="s">
        <v>24</v>
      </c>
      <c r="D78" s="30"/>
      <c r="E78" s="30"/>
      <c r="F78" s="22" t="str">
        <f>E15</f>
        <v>SŽDC s. o., OŘ Olomouc</v>
      </c>
      <c r="G78" s="30"/>
      <c r="H78" s="30"/>
      <c r="I78" s="99" t="s">
        <v>31</v>
      </c>
      <c r="J78" s="27" t="str">
        <f>E21</f>
        <v xml:space="preserve"> </v>
      </c>
      <c r="K78" s="30"/>
      <c r="L78" s="33"/>
    </row>
    <row r="79" spans="2:12" s="1" customFormat="1" ht="13.7" customHeight="1">
      <c r="B79" s="29"/>
      <c r="C79" s="24" t="s">
        <v>29</v>
      </c>
      <c r="D79" s="30"/>
      <c r="E79" s="30"/>
      <c r="F79" s="22" t="str">
        <f>IF(E18="","",E18)</f>
        <v>Vyplň údaj</v>
      </c>
      <c r="G79" s="30"/>
      <c r="H79" s="30"/>
      <c r="I79" s="99" t="s">
        <v>34</v>
      </c>
      <c r="J79" s="27" t="str">
        <f>E24</f>
        <v>SŽDC s. o., OŘ Olomouc</v>
      </c>
      <c r="K79" s="30"/>
      <c r="L79" s="33"/>
    </row>
    <row r="80" spans="2:12" s="1" customFormat="1" ht="10.35" customHeight="1">
      <c r="B80" s="29"/>
      <c r="C80" s="30"/>
      <c r="D80" s="30"/>
      <c r="E80" s="30"/>
      <c r="F80" s="30"/>
      <c r="G80" s="30"/>
      <c r="H80" s="30"/>
      <c r="I80" s="98"/>
      <c r="J80" s="30"/>
      <c r="K80" s="30"/>
      <c r="L80" s="33"/>
    </row>
    <row r="81" spans="2:65" s="9" customFormat="1" ht="29.25" customHeight="1">
      <c r="B81" s="143"/>
      <c r="C81" s="144" t="s">
        <v>100</v>
      </c>
      <c r="D81" s="145" t="s">
        <v>55</v>
      </c>
      <c r="E81" s="145" t="s">
        <v>51</v>
      </c>
      <c r="F81" s="145" t="s">
        <v>52</v>
      </c>
      <c r="G81" s="145" t="s">
        <v>101</v>
      </c>
      <c r="H81" s="145" t="s">
        <v>102</v>
      </c>
      <c r="I81" s="146" t="s">
        <v>103</v>
      </c>
      <c r="J81" s="147" t="s">
        <v>93</v>
      </c>
      <c r="K81" s="148" t="s">
        <v>104</v>
      </c>
      <c r="L81" s="149"/>
      <c r="M81" s="59" t="s">
        <v>1</v>
      </c>
      <c r="N81" s="60" t="s">
        <v>40</v>
      </c>
      <c r="O81" s="60" t="s">
        <v>105</v>
      </c>
      <c r="P81" s="60" t="s">
        <v>106</v>
      </c>
      <c r="Q81" s="60" t="s">
        <v>107</v>
      </c>
      <c r="R81" s="60" t="s">
        <v>108</v>
      </c>
      <c r="S81" s="60" t="s">
        <v>109</v>
      </c>
      <c r="T81" s="61" t="s">
        <v>110</v>
      </c>
    </row>
    <row r="82" spans="2:65" s="1" customFormat="1" ht="22.9" customHeight="1">
      <c r="B82" s="29"/>
      <c r="C82" s="66" t="s">
        <v>111</v>
      </c>
      <c r="D82" s="30"/>
      <c r="E82" s="30"/>
      <c r="F82" s="30"/>
      <c r="G82" s="30"/>
      <c r="H82" s="30"/>
      <c r="I82" s="98"/>
      <c r="J82" s="150">
        <f>BK82</f>
        <v>0</v>
      </c>
      <c r="K82" s="30"/>
      <c r="L82" s="33"/>
      <c r="M82" s="62"/>
      <c r="N82" s="63"/>
      <c r="O82" s="63"/>
      <c r="P82" s="151">
        <f>P83+P145</f>
        <v>0</v>
      </c>
      <c r="Q82" s="63"/>
      <c r="R82" s="151">
        <f>R83+R145</f>
        <v>806.14</v>
      </c>
      <c r="S82" s="63"/>
      <c r="T82" s="152">
        <f>T83+T145</f>
        <v>0</v>
      </c>
      <c r="AT82" s="12" t="s">
        <v>69</v>
      </c>
      <c r="AU82" s="12" t="s">
        <v>95</v>
      </c>
      <c r="BK82" s="153">
        <f>BK83+BK145</f>
        <v>0</v>
      </c>
    </row>
    <row r="83" spans="2:65" s="10" customFormat="1" ht="25.9" customHeight="1">
      <c r="B83" s="154"/>
      <c r="C83" s="155"/>
      <c r="D83" s="156" t="s">
        <v>69</v>
      </c>
      <c r="E83" s="157" t="s">
        <v>112</v>
      </c>
      <c r="F83" s="157" t="s">
        <v>113</v>
      </c>
      <c r="G83" s="155"/>
      <c r="H83" s="155"/>
      <c r="I83" s="158"/>
      <c r="J83" s="159">
        <f>BK83</f>
        <v>0</v>
      </c>
      <c r="K83" s="155"/>
      <c r="L83" s="160"/>
      <c r="M83" s="161"/>
      <c r="N83" s="162"/>
      <c r="O83" s="162"/>
      <c r="P83" s="163">
        <f>P84</f>
        <v>0</v>
      </c>
      <c r="Q83" s="162"/>
      <c r="R83" s="163">
        <f>R84</f>
        <v>806.14</v>
      </c>
      <c r="S83" s="162"/>
      <c r="T83" s="164">
        <f>T84</f>
        <v>0</v>
      </c>
      <c r="AR83" s="165" t="s">
        <v>78</v>
      </c>
      <c r="AT83" s="166" t="s">
        <v>69</v>
      </c>
      <c r="AU83" s="166" t="s">
        <v>70</v>
      </c>
      <c r="AY83" s="165" t="s">
        <v>114</v>
      </c>
      <c r="BK83" s="167">
        <f>BK84</f>
        <v>0</v>
      </c>
    </row>
    <row r="84" spans="2:65" s="10" customFormat="1" ht="22.9" customHeight="1">
      <c r="B84" s="154"/>
      <c r="C84" s="155"/>
      <c r="D84" s="156" t="s">
        <v>69</v>
      </c>
      <c r="E84" s="168" t="s">
        <v>115</v>
      </c>
      <c r="F84" s="168" t="s">
        <v>116</v>
      </c>
      <c r="G84" s="155"/>
      <c r="H84" s="155"/>
      <c r="I84" s="158"/>
      <c r="J84" s="169">
        <f>BK84</f>
        <v>0</v>
      </c>
      <c r="K84" s="155"/>
      <c r="L84" s="160"/>
      <c r="M84" s="161"/>
      <c r="N84" s="162"/>
      <c r="O84" s="162"/>
      <c r="P84" s="163">
        <f>SUM(P85:P144)</f>
        <v>0</v>
      </c>
      <c r="Q84" s="162"/>
      <c r="R84" s="163">
        <f>SUM(R85:R144)</f>
        <v>806.14</v>
      </c>
      <c r="S84" s="162"/>
      <c r="T84" s="164">
        <f>SUM(T85:T144)</f>
        <v>0</v>
      </c>
      <c r="AR84" s="165" t="s">
        <v>78</v>
      </c>
      <c r="AT84" s="166" t="s">
        <v>69</v>
      </c>
      <c r="AU84" s="166" t="s">
        <v>78</v>
      </c>
      <c r="AY84" s="165" t="s">
        <v>114</v>
      </c>
      <c r="BK84" s="167">
        <f>SUM(BK85:BK144)</f>
        <v>0</v>
      </c>
    </row>
    <row r="85" spans="2:65" s="1" customFormat="1" ht="16.5" customHeight="1">
      <c r="B85" s="29"/>
      <c r="C85" s="170" t="s">
        <v>78</v>
      </c>
      <c r="D85" s="170" t="s">
        <v>117</v>
      </c>
      <c r="E85" s="171" t="s">
        <v>118</v>
      </c>
      <c r="F85" s="172" t="s">
        <v>119</v>
      </c>
      <c r="G85" s="173" t="s">
        <v>120</v>
      </c>
      <c r="H85" s="174">
        <v>1</v>
      </c>
      <c r="I85" s="175"/>
      <c r="J85" s="176">
        <f>ROUND(I85*H85,2)</f>
        <v>0</v>
      </c>
      <c r="K85" s="172" t="s">
        <v>121</v>
      </c>
      <c r="L85" s="33"/>
      <c r="M85" s="177" t="s">
        <v>1</v>
      </c>
      <c r="N85" s="178" t="s">
        <v>41</v>
      </c>
      <c r="O85" s="55"/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AR85" s="12" t="s">
        <v>122</v>
      </c>
      <c r="AT85" s="12" t="s">
        <v>117</v>
      </c>
      <c r="AU85" s="12" t="s">
        <v>80</v>
      </c>
      <c r="AY85" s="12" t="s">
        <v>114</v>
      </c>
      <c r="BE85" s="181">
        <f>IF(N85="základní",J85,0)</f>
        <v>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12" t="s">
        <v>78</v>
      </c>
      <c r="BK85" s="181">
        <f>ROUND(I85*H85,2)</f>
        <v>0</v>
      </c>
      <c r="BL85" s="12" t="s">
        <v>122</v>
      </c>
      <c r="BM85" s="12" t="s">
        <v>123</v>
      </c>
    </row>
    <row r="86" spans="2:65" s="1" customFormat="1" ht="29.25">
      <c r="B86" s="29"/>
      <c r="C86" s="30"/>
      <c r="D86" s="182" t="s">
        <v>124</v>
      </c>
      <c r="E86" s="30"/>
      <c r="F86" s="183" t="s">
        <v>125</v>
      </c>
      <c r="G86" s="30"/>
      <c r="H86" s="30"/>
      <c r="I86" s="98"/>
      <c r="J86" s="30"/>
      <c r="K86" s="30"/>
      <c r="L86" s="33"/>
      <c r="M86" s="184"/>
      <c r="N86" s="55"/>
      <c r="O86" s="55"/>
      <c r="P86" s="55"/>
      <c r="Q86" s="55"/>
      <c r="R86" s="55"/>
      <c r="S86" s="55"/>
      <c r="T86" s="56"/>
      <c r="AT86" s="12" t="s">
        <v>124</v>
      </c>
      <c r="AU86" s="12" t="s">
        <v>80</v>
      </c>
    </row>
    <row r="87" spans="2:65" s="1" customFormat="1" ht="16.5" customHeight="1">
      <c r="B87" s="29"/>
      <c r="C87" s="170" t="s">
        <v>80</v>
      </c>
      <c r="D87" s="170" t="s">
        <v>117</v>
      </c>
      <c r="E87" s="171" t="s">
        <v>126</v>
      </c>
      <c r="F87" s="172" t="s">
        <v>127</v>
      </c>
      <c r="G87" s="173" t="s">
        <v>128</v>
      </c>
      <c r="H87" s="174">
        <v>400</v>
      </c>
      <c r="I87" s="175"/>
      <c r="J87" s="176">
        <f>ROUND(I87*H87,2)</f>
        <v>0</v>
      </c>
      <c r="K87" s="172" t="s">
        <v>121</v>
      </c>
      <c r="L87" s="33"/>
      <c r="M87" s="177" t="s">
        <v>1</v>
      </c>
      <c r="N87" s="178" t="s">
        <v>41</v>
      </c>
      <c r="O87" s="55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2" t="s">
        <v>122</v>
      </c>
      <c r="AT87" s="12" t="s">
        <v>117</v>
      </c>
      <c r="AU87" s="12" t="s">
        <v>80</v>
      </c>
      <c r="AY87" s="12" t="s">
        <v>114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12" t="s">
        <v>78</v>
      </c>
      <c r="BK87" s="181">
        <f>ROUND(I87*H87,2)</f>
        <v>0</v>
      </c>
      <c r="BL87" s="12" t="s">
        <v>122</v>
      </c>
      <c r="BM87" s="12" t="s">
        <v>129</v>
      </c>
    </row>
    <row r="88" spans="2:65" s="1" customFormat="1" ht="29.25">
      <c r="B88" s="29"/>
      <c r="C88" s="30"/>
      <c r="D88" s="182" t="s">
        <v>124</v>
      </c>
      <c r="E88" s="30"/>
      <c r="F88" s="183" t="s">
        <v>130</v>
      </c>
      <c r="G88" s="30"/>
      <c r="H88" s="30"/>
      <c r="I88" s="98"/>
      <c r="J88" s="30"/>
      <c r="K88" s="30"/>
      <c r="L88" s="33"/>
      <c r="M88" s="184"/>
      <c r="N88" s="55"/>
      <c r="O88" s="55"/>
      <c r="P88" s="55"/>
      <c r="Q88" s="55"/>
      <c r="R88" s="55"/>
      <c r="S88" s="55"/>
      <c r="T88" s="56"/>
      <c r="AT88" s="12" t="s">
        <v>124</v>
      </c>
      <c r="AU88" s="12" t="s">
        <v>80</v>
      </c>
    </row>
    <row r="89" spans="2:65" s="1" customFormat="1" ht="16.5" customHeight="1">
      <c r="B89" s="29"/>
      <c r="C89" s="170" t="s">
        <v>131</v>
      </c>
      <c r="D89" s="170" t="s">
        <v>117</v>
      </c>
      <c r="E89" s="171" t="s">
        <v>132</v>
      </c>
      <c r="F89" s="172" t="s">
        <v>133</v>
      </c>
      <c r="G89" s="173" t="s">
        <v>134</v>
      </c>
      <c r="H89" s="174">
        <v>4</v>
      </c>
      <c r="I89" s="175"/>
      <c r="J89" s="176">
        <f>ROUND(I89*H89,2)</f>
        <v>0</v>
      </c>
      <c r="K89" s="172" t="s">
        <v>121</v>
      </c>
      <c r="L89" s="33"/>
      <c r="M89" s="177" t="s">
        <v>1</v>
      </c>
      <c r="N89" s="178" t="s">
        <v>41</v>
      </c>
      <c r="O89" s="55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2" t="s">
        <v>122</v>
      </c>
      <c r="AT89" s="12" t="s">
        <v>117</v>
      </c>
      <c r="AU89" s="12" t="s">
        <v>80</v>
      </c>
      <c r="AY89" s="12" t="s">
        <v>114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2" t="s">
        <v>78</v>
      </c>
      <c r="BK89" s="181">
        <f>ROUND(I89*H89,2)</f>
        <v>0</v>
      </c>
      <c r="BL89" s="12" t="s">
        <v>122</v>
      </c>
      <c r="BM89" s="12" t="s">
        <v>135</v>
      </c>
    </row>
    <row r="90" spans="2:65" s="1" customFormat="1" ht="19.5">
      <c r="B90" s="29"/>
      <c r="C90" s="30"/>
      <c r="D90" s="182" t="s">
        <v>124</v>
      </c>
      <c r="E90" s="30"/>
      <c r="F90" s="183" t="s">
        <v>136</v>
      </c>
      <c r="G90" s="30"/>
      <c r="H90" s="30"/>
      <c r="I90" s="98"/>
      <c r="J90" s="30"/>
      <c r="K90" s="30"/>
      <c r="L90" s="33"/>
      <c r="M90" s="184"/>
      <c r="N90" s="55"/>
      <c r="O90" s="55"/>
      <c r="P90" s="55"/>
      <c r="Q90" s="55"/>
      <c r="R90" s="55"/>
      <c r="S90" s="55"/>
      <c r="T90" s="56"/>
      <c r="AT90" s="12" t="s">
        <v>124</v>
      </c>
      <c r="AU90" s="12" t="s">
        <v>80</v>
      </c>
    </row>
    <row r="91" spans="2:65" s="1" customFormat="1" ht="16.5" customHeight="1">
      <c r="B91" s="29"/>
      <c r="C91" s="170" t="s">
        <v>122</v>
      </c>
      <c r="D91" s="170" t="s">
        <v>117</v>
      </c>
      <c r="E91" s="171" t="s">
        <v>137</v>
      </c>
      <c r="F91" s="172" t="s">
        <v>138</v>
      </c>
      <c r="G91" s="173" t="s">
        <v>134</v>
      </c>
      <c r="H91" s="174">
        <v>10</v>
      </c>
      <c r="I91" s="175"/>
      <c r="J91" s="176">
        <f>ROUND(I91*H91,2)</f>
        <v>0</v>
      </c>
      <c r="K91" s="172" t="s">
        <v>121</v>
      </c>
      <c r="L91" s="33"/>
      <c r="M91" s="177" t="s">
        <v>1</v>
      </c>
      <c r="N91" s="178" t="s">
        <v>41</v>
      </c>
      <c r="O91" s="55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2" t="s">
        <v>122</v>
      </c>
      <c r="AT91" s="12" t="s">
        <v>117</v>
      </c>
      <c r="AU91" s="12" t="s">
        <v>80</v>
      </c>
      <c r="AY91" s="12" t="s">
        <v>114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2" t="s">
        <v>78</v>
      </c>
      <c r="BK91" s="181">
        <f>ROUND(I91*H91,2)</f>
        <v>0</v>
      </c>
      <c r="BL91" s="12" t="s">
        <v>122</v>
      </c>
      <c r="BM91" s="12" t="s">
        <v>139</v>
      </c>
    </row>
    <row r="92" spans="2:65" s="1" customFormat="1" ht="39">
      <c r="B92" s="29"/>
      <c r="C92" s="30"/>
      <c r="D92" s="182" t="s">
        <v>124</v>
      </c>
      <c r="E92" s="30"/>
      <c r="F92" s="183" t="s">
        <v>140</v>
      </c>
      <c r="G92" s="30"/>
      <c r="H92" s="30"/>
      <c r="I92" s="98"/>
      <c r="J92" s="30"/>
      <c r="K92" s="30"/>
      <c r="L92" s="33"/>
      <c r="M92" s="184"/>
      <c r="N92" s="55"/>
      <c r="O92" s="55"/>
      <c r="P92" s="55"/>
      <c r="Q92" s="55"/>
      <c r="R92" s="55"/>
      <c r="S92" s="55"/>
      <c r="T92" s="56"/>
      <c r="AT92" s="12" t="s">
        <v>124</v>
      </c>
      <c r="AU92" s="12" t="s">
        <v>80</v>
      </c>
    </row>
    <row r="93" spans="2:65" s="1" customFormat="1" ht="16.5" customHeight="1">
      <c r="B93" s="29"/>
      <c r="C93" s="170" t="s">
        <v>115</v>
      </c>
      <c r="D93" s="170" t="s">
        <v>117</v>
      </c>
      <c r="E93" s="171" t="s">
        <v>141</v>
      </c>
      <c r="F93" s="172" t="s">
        <v>142</v>
      </c>
      <c r="G93" s="173" t="s">
        <v>143</v>
      </c>
      <c r="H93" s="174">
        <v>50</v>
      </c>
      <c r="I93" s="175"/>
      <c r="J93" s="176">
        <f>ROUND(I93*H93,2)</f>
        <v>0</v>
      </c>
      <c r="K93" s="172" t="s">
        <v>121</v>
      </c>
      <c r="L93" s="33"/>
      <c r="M93" s="177" t="s">
        <v>1</v>
      </c>
      <c r="N93" s="178" t="s">
        <v>41</v>
      </c>
      <c r="O93" s="55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2" t="s">
        <v>122</v>
      </c>
      <c r="AT93" s="12" t="s">
        <v>117</v>
      </c>
      <c r="AU93" s="12" t="s">
        <v>80</v>
      </c>
      <c r="AY93" s="12" t="s">
        <v>114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2" t="s">
        <v>78</v>
      </c>
      <c r="BK93" s="181">
        <f>ROUND(I93*H93,2)</f>
        <v>0</v>
      </c>
      <c r="BL93" s="12" t="s">
        <v>122</v>
      </c>
      <c r="BM93" s="12" t="s">
        <v>144</v>
      </c>
    </row>
    <row r="94" spans="2:65" s="1" customFormat="1" ht="19.5">
      <c r="B94" s="29"/>
      <c r="C94" s="30"/>
      <c r="D94" s="182" t="s">
        <v>124</v>
      </c>
      <c r="E94" s="30"/>
      <c r="F94" s="183" t="s">
        <v>145</v>
      </c>
      <c r="G94" s="30"/>
      <c r="H94" s="30"/>
      <c r="I94" s="98"/>
      <c r="J94" s="30"/>
      <c r="K94" s="30"/>
      <c r="L94" s="33"/>
      <c r="M94" s="184"/>
      <c r="N94" s="55"/>
      <c r="O94" s="55"/>
      <c r="P94" s="55"/>
      <c r="Q94" s="55"/>
      <c r="R94" s="55"/>
      <c r="S94" s="55"/>
      <c r="T94" s="56"/>
      <c r="AT94" s="12" t="s">
        <v>124</v>
      </c>
      <c r="AU94" s="12" t="s">
        <v>80</v>
      </c>
    </row>
    <row r="95" spans="2:65" s="1" customFormat="1" ht="16.5" customHeight="1">
      <c r="B95" s="29"/>
      <c r="C95" s="170" t="s">
        <v>146</v>
      </c>
      <c r="D95" s="170" t="s">
        <v>117</v>
      </c>
      <c r="E95" s="171" t="s">
        <v>147</v>
      </c>
      <c r="F95" s="172" t="s">
        <v>148</v>
      </c>
      <c r="G95" s="173" t="s">
        <v>143</v>
      </c>
      <c r="H95" s="174">
        <v>50</v>
      </c>
      <c r="I95" s="175"/>
      <c r="J95" s="176">
        <f>ROUND(I95*H95,2)</f>
        <v>0</v>
      </c>
      <c r="K95" s="172" t="s">
        <v>121</v>
      </c>
      <c r="L95" s="33"/>
      <c r="M95" s="177" t="s">
        <v>1</v>
      </c>
      <c r="N95" s="178" t="s">
        <v>41</v>
      </c>
      <c r="O95" s="55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12" t="s">
        <v>122</v>
      </c>
      <c r="AT95" s="12" t="s">
        <v>117</v>
      </c>
      <c r="AU95" s="12" t="s">
        <v>80</v>
      </c>
      <c r="AY95" s="12" t="s">
        <v>114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2" t="s">
        <v>78</v>
      </c>
      <c r="BK95" s="181">
        <f>ROUND(I95*H95,2)</f>
        <v>0</v>
      </c>
      <c r="BL95" s="12" t="s">
        <v>122</v>
      </c>
      <c r="BM95" s="12" t="s">
        <v>149</v>
      </c>
    </row>
    <row r="96" spans="2:65" s="1" customFormat="1" ht="19.5">
      <c r="B96" s="29"/>
      <c r="C96" s="30"/>
      <c r="D96" s="182" t="s">
        <v>124</v>
      </c>
      <c r="E96" s="30"/>
      <c r="F96" s="183" t="s">
        <v>150</v>
      </c>
      <c r="G96" s="30"/>
      <c r="H96" s="30"/>
      <c r="I96" s="98"/>
      <c r="J96" s="30"/>
      <c r="K96" s="30"/>
      <c r="L96" s="33"/>
      <c r="M96" s="184"/>
      <c r="N96" s="55"/>
      <c r="O96" s="55"/>
      <c r="P96" s="55"/>
      <c r="Q96" s="55"/>
      <c r="R96" s="55"/>
      <c r="S96" s="55"/>
      <c r="T96" s="56"/>
      <c r="AT96" s="12" t="s">
        <v>124</v>
      </c>
      <c r="AU96" s="12" t="s">
        <v>80</v>
      </c>
    </row>
    <row r="97" spans="2:65" s="1" customFormat="1" ht="16.5" customHeight="1">
      <c r="B97" s="29"/>
      <c r="C97" s="170" t="s">
        <v>151</v>
      </c>
      <c r="D97" s="170" t="s">
        <v>117</v>
      </c>
      <c r="E97" s="171" t="s">
        <v>152</v>
      </c>
      <c r="F97" s="172" t="s">
        <v>153</v>
      </c>
      <c r="G97" s="173" t="s">
        <v>134</v>
      </c>
      <c r="H97" s="174">
        <v>240</v>
      </c>
      <c r="I97" s="175"/>
      <c r="J97" s="176">
        <f>ROUND(I97*H97,2)</f>
        <v>0</v>
      </c>
      <c r="K97" s="172" t="s">
        <v>121</v>
      </c>
      <c r="L97" s="33"/>
      <c r="M97" s="177" t="s">
        <v>1</v>
      </c>
      <c r="N97" s="178" t="s">
        <v>41</v>
      </c>
      <c r="O97" s="55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2" t="s">
        <v>122</v>
      </c>
      <c r="AT97" s="12" t="s">
        <v>117</v>
      </c>
      <c r="AU97" s="12" t="s">
        <v>80</v>
      </c>
      <c r="AY97" s="12" t="s">
        <v>114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2" t="s">
        <v>78</v>
      </c>
      <c r="BK97" s="181">
        <f>ROUND(I97*H97,2)</f>
        <v>0</v>
      </c>
      <c r="BL97" s="12" t="s">
        <v>122</v>
      </c>
      <c r="BM97" s="12" t="s">
        <v>154</v>
      </c>
    </row>
    <row r="98" spans="2:65" s="1" customFormat="1" ht="29.25">
      <c r="B98" s="29"/>
      <c r="C98" s="30"/>
      <c r="D98" s="182" t="s">
        <v>124</v>
      </c>
      <c r="E98" s="30"/>
      <c r="F98" s="183" t="s">
        <v>155</v>
      </c>
      <c r="G98" s="30"/>
      <c r="H98" s="30"/>
      <c r="I98" s="98"/>
      <c r="J98" s="30"/>
      <c r="K98" s="30"/>
      <c r="L98" s="33"/>
      <c r="M98" s="184"/>
      <c r="N98" s="55"/>
      <c r="O98" s="55"/>
      <c r="P98" s="55"/>
      <c r="Q98" s="55"/>
      <c r="R98" s="55"/>
      <c r="S98" s="55"/>
      <c r="T98" s="56"/>
      <c r="AT98" s="12" t="s">
        <v>124</v>
      </c>
      <c r="AU98" s="12" t="s">
        <v>80</v>
      </c>
    </row>
    <row r="99" spans="2:65" s="1" customFormat="1" ht="16.5" customHeight="1">
      <c r="B99" s="29"/>
      <c r="C99" s="170" t="s">
        <v>156</v>
      </c>
      <c r="D99" s="170" t="s">
        <v>117</v>
      </c>
      <c r="E99" s="171" t="s">
        <v>157</v>
      </c>
      <c r="F99" s="172" t="s">
        <v>158</v>
      </c>
      <c r="G99" s="173" t="s">
        <v>134</v>
      </c>
      <c r="H99" s="174">
        <v>240</v>
      </c>
      <c r="I99" s="175"/>
      <c r="J99" s="176">
        <f>ROUND(I99*H99,2)</f>
        <v>0</v>
      </c>
      <c r="K99" s="172" t="s">
        <v>121</v>
      </c>
      <c r="L99" s="33"/>
      <c r="M99" s="177" t="s">
        <v>1</v>
      </c>
      <c r="N99" s="178" t="s">
        <v>41</v>
      </c>
      <c r="O99" s="55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2" t="s">
        <v>122</v>
      </c>
      <c r="AT99" s="12" t="s">
        <v>117</v>
      </c>
      <c r="AU99" s="12" t="s">
        <v>80</v>
      </c>
      <c r="AY99" s="12" t="s">
        <v>114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2" t="s">
        <v>78</v>
      </c>
      <c r="BK99" s="181">
        <f>ROUND(I99*H99,2)</f>
        <v>0</v>
      </c>
      <c r="BL99" s="12" t="s">
        <v>122</v>
      </c>
      <c r="BM99" s="12" t="s">
        <v>159</v>
      </c>
    </row>
    <row r="100" spans="2:65" s="1" customFormat="1" ht="19.5">
      <c r="B100" s="29"/>
      <c r="C100" s="30"/>
      <c r="D100" s="182" t="s">
        <v>124</v>
      </c>
      <c r="E100" s="30"/>
      <c r="F100" s="183" t="s">
        <v>160</v>
      </c>
      <c r="G100" s="30"/>
      <c r="H100" s="30"/>
      <c r="I100" s="98"/>
      <c r="J100" s="30"/>
      <c r="K100" s="30"/>
      <c r="L100" s="33"/>
      <c r="M100" s="184"/>
      <c r="N100" s="55"/>
      <c r="O100" s="55"/>
      <c r="P100" s="55"/>
      <c r="Q100" s="55"/>
      <c r="R100" s="55"/>
      <c r="S100" s="55"/>
      <c r="T100" s="56"/>
      <c r="AT100" s="12" t="s">
        <v>124</v>
      </c>
      <c r="AU100" s="12" t="s">
        <v>80</v>
      </c>
    </row>
    <row r="101" spans="2:65" s="1" customFormat="1" ht="16.5" customHeight="1">
      <c r="B101" s="29"/>
      <c r="C101" s="170" t="s">
        <v>161</v>
      </c>
      <c r="D101" s="170" t="s">
        <v>117</v>
      </c>
      <c r="E101" s="171" t="s">
        <v>162</v>
      </c>
      <c r="F101" s="172" t="s">
        <v>163</v>
      </c>
      <c r="G101" s="173" t="s">
        <v>164</v>
      </c>
      <c r="H101" s="174">
        <v>0.1</v>
      </c>
      <c r="I101" s="175"/>
      <c r="J101" s="176">
        <f>ROUND(I101*H101,2)</f>
        <v>0</v>
      </c>
      <c r="K101" s="172" t="s">
        <v>121</v>
      </c>
      <c r="L101" s="33"/>
      <c r="M101" s="177" t="s">
        <v>1</v>
      </c>
      <c r="N101" s="178" t="s">
        <v>41</v>
      </c>
      <c r="O101" s="55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2" t="s">
        <v>122</v>
      </c>
      <c r="AT101" s="12" t="s">
        <v>117</v>
      </c>
      <c r="AU101" s="12" t="s">
        <v>80</v>
      </c>
      <c r="AY101" s="12" t="s">
        <v>114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2" t="s">
        <v>78</v>
      </c>
      <c r="BK101" s="181">
        <f>ROUND(I101*H101,2)</f>
        <v>0</v>
      </c>
      <c r="BL101" s="12" t="s">
        <v>122</v>
      </c>
      <c r="BM101" s="12" t="s">
        <v>165</v>
      </c>
    </row>
    <row r="102" spans="2:65" s="1" customFormat="1" ht="19.5">
      <c r="B102" s="29"/>
      <c r="C102" s="30"/>
      <c r="D102" s="182" t="s">
        <v>124</v>
      </c>
      <c r="E102" s="30"/>
      <c r="F102" s="183" t="s">
        <v>166</v>
      </c>
      <c r="G102" s="30"/>
      <c r="H102" s="30"/>
      <c r="I102" s="98"/>
      <c r="J102" s="30"/>
      <c r="K102" s="30"/>
      <c r="L102" s="33"/>
      <c r="M102" s="184"/>
      <c r="N102" s="55"/>
      <c r="O102" s="55"/>
      <c r="P102" s="55"/>
      <c r="Q102" s="55"/>
      <c r="R102" s="55"/>
      <c r="S102" s="55"/>
      <c r="T102" s="56"/>
      <c r="AT102" s="12" t="s">
        <v>124</v>
      </c>
      <c r="AU102" s="12" t="s">
        <v>80</v>
      </c>
    </row>
    <row r="103" spans="2:65" s="1" customFormat="1" ht="16.5" customHeight="1">
      <c r="B103" s="29"/>
      <c r="C103" s="170" t="s">
        <v>167</v>
      </c>
      <c r="D103" s="170" t="s">
        <v>117</v>
      </c>
      <c r="E103" s="171" t="s">
        <v>168</v>
      </c>
      <c r="F103" s="172" t="s">
        <v>169</v>
      </c>
      <c r="G103" s="173" t="s">
        <v>143</v>
      </c>
      <c r="H103" s="174">
        <v>965</v>
      </c>
      <c r="I103" s="175"/>
      <c r="J103" s="176">
        <f>ROUND(I103*H103,2)</f>
        <v>0</v>
      </c>
      <c r="K103" s="172" t="s">
        <v>121</v>
      </c>
      <c r="L103" s="33"/>
      <c r="M103" s="177" t="s">
        <v>1</v>
      </c>
      <c r="N103" s="178" t="s">
        <v>41</v>
      </c>
      <c r="O103" s="55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12" t="s">
        <v>122</v>
      </c>
      <c r="AT103" s="12" t="s">
        <v>117</v>
      </c>
      <c r="AU103" s="12" t="s">
        <v>80</v>
      </c>
      <c r="AY103" s="12" t="s">
        <v>114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2" t="s">
        <v>78</v>
      </c>
      <c r="BK103" s="181">
        <f>ROUND(I103*H103,2)</f>
        <v>0</v>
      </c>
      <c r="BL103" s="12" t="s">
        <v>122</v>
      </c>
      <c r="BM103" s="12" t="s">
        <v>170</v>
      </c>
    </row>
    <row r="104" spans="2:65" s="1" customFormat="1" ht="19.5">
      <c r="B104" s="29"/>
      <c r="C104" s="30"/>
      <c r="D104" s="182" t="s">
        <v>124</v>
      </c>
      <c r="E104" s="30"/>
      <c r="F104" s="183" t="s">
        <v>171</v>
      </c>
      <c r="G104" s="30"/>
      <c r="H104" s="30"/>
      <c r="I104" s="98"/>
      <c r="J104" s="30"/>
      <c r="K104" s="30"/>
      <c r="L104" s="33"/>
      <c r="M104" s="184"/>
      <c r="N104" s="55"/>
      <c r="O104" s="55"/>
      <c r="P104" s="55"/>
      <c r="Q104" s="55"/>
      <c r="R104" s="55"/>
      <c r="S104" s="55"/>
      <c r="T104" s="56"/>
      <c r="AT104" s="12" t="s">
        <v>124</v>
      </c>
      <c r="AU104" s="12" t="s">
        <v>80</v>
      </c>
    </row>
    <row r="105" spans="2:65" s="1" customFormat="1" ht="16.5" customHeight="1">
      <c r="B105" s="29"/>
      <c r="C105" s="170" t="s">
        <v>172</v>
      </c>
      <c r="D105" s="170" t="s">
        <v>117</v>
      </c>
      <c r="E105" s="171" t="s">
        <v>173</v>
      </c>
      <c r="F105" s="172" t="s">
        <v>174</v>
      </c>
      <c r="G105" s="173" t="s">
        <v>175</v>
      </c>
      <c r="H105" s="174">
        <v>5</v>
      </c>
      <c r="I105" s="175"/>
      <c r="J105" s="176">
        <f>ROUND(I105*H105,2)</f>
        <v>0</v>
      </c>
      <c r="K105" s="172" t="s">
        <v>121</v>
      </c>
      <c r="L105" s="33"/>
      <c r="M105" s="177" t="s">
        <v>1</v>
      </c>
      <c r="N105" s="178" t="s">
        <v>41</v>
      </c>
      <c r="O105" s="55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2" t="s">
        <v>122</v>
      </c>
      <c r="AT105" s="12" t="s">
        <v>117</v>
      </c>
      <c r="AU105" s="12" t="s">
        <v>80</v>
      </c>
      <c r="AY105" s="12" t="s">
        <v>114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2" t="s">
        <v>78</v>
      </c>
      <c r="BK105" s="181">
        <f>ROUND(I105*H105,2)</f>
        <v>0</v>
      </c>
      <c r="BL105" s="12" t="s">
        <v>122</v>
      </c>
      <c r="BM105" s="12" t="s">
        <v>176</v>
      </c>
    </row>
    <row r="106" spans="2:65" s="1" customFormat="1" ht="48.75">
      <c r="B106" s="29"/>
      <c r="C106" s="30"/>
      <c r="D106" s="182" t="s">
        <v>124</v>
      </c>
      <c r="E106" s="30"/>
      <c r="F106" s="183" t="s">
        <v>177</v>
      </c>
      <c r="G106" s="30"/>
      <c r="H106" s="30"/>
      <c r="I106" s="98"/>
      <c r="J106" s="30"/>
      <c r="K106" s="30"/>
      <c r="L106" s="33"/>
      <c r="M106" s="184"/>
      <c r="N106" s="55"/>
      <c r="O106" s="55"/>
      <c r="P106" s="55"/>
      <c r="Q106" s="55"/>
      <c r="R106" s="55"/>
      <c r="S106" s="55"/>
      <c r="T106" s="56"/>
      <c r="AT106" s="12" t="s">
        <v>124</v>
      </c>
      <c r="AU106" s="12" t="s">
        <v>80</v>
      </c>
    </row>
    <row r="107" spans="2:65" s="1" customFormat="1" ht="16.5" customHeight="1">
      <c r="B107" s="29"/>
      <c r="C107" s="170" t="s">
        <v>178</v>
      </c>
      <c r="D107" s="170" t="s">
        <v>117</v>
      </c>
      <c r="E107" s="171" t="s">
        <v>179</v>
      </c>
      <c r="F107" s="172" t="s">
        <v>180</v>
      </c>
      <c r="G107" s="173" t="s">
        <v>143</v>
      </c>
      <c r="H107" s="174">
        <v>10</v>
      </c>
      <c r="I107" s="175"/>
      <c r="J107" s="176">
        <f>ROUND(I107*H107,2)</f>
        <v>0</v>
      </c>
      <c r="K107" s="172" t="s">
        <v>121</v>
      </c>
      <c r="L107" s="33"/>
      <c r="M107" s="177" t="s">
        <v>1</v>
      </c>
      <c r="N107" s="178" t="s">
        <v>41</v>
      </c>
      <c r="O107" s="55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2" t="s">
        <v>122</v>
      </c>
      <c r="AT107" s="12" t="s">
        <v>117</v>
      </c>
      <c r="AU107" s="12" t="s">
        <v>80</v>
      </c>
      <c r="AY107" s="12" t="s">
        <v>114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2" t="s">
        <v>78</v>
      </c>
      <c r="BK107" s="181">
        <f>ROUND(I107*H107,2)</f>
        <v>0</v>
      </c>
      <c r="BL107" s="12" t="s">
        <v>122</v>
      </c>
      <c r="BM107" s="12" t="s">
        <v>181</v>
      </c>
    </row>
    <row r="108" spans="2:65" s="1" customFormat="1" ht="19.5">
      <c r="B108" s="29"/>
      <c r="C108" s="30"/>
      <c r="D108" s="182" t="s">
        <v>124</v>
      </c>
      <c r="E108" s="30"/>
      <c r="F108" s="183" t="s">
        <v>182</v>
      </c>
      <c r="G108" s="30"/>
      <c r="H108" s="30"/>
      <c r="I108" s="98"/>
      <c r="J108" s="30"/>
      <c r="K108" s="30"/>
      <c r="L108" s="33"/>
      <c r="M108" s="184"/>
      <c r="N108" s="55"/>
      <c r="O108" s="55"/>
      <c r="P108" s="55"/>
      <c r="Q108" s="55"/>
      <c r="R108" s="55"/>
      <c r="S108" s="55"/>
      <c r="T108" s="56"/>
      <c r="AT108" s="12" t="s">
        <v>124</v>
      </c>
      <c r="AU108" s="12" t="s">
        <v>80</v>
      </c>
    </row>
    <row r="109" spans="2:65" s="1" customFormat="1" ht="16.5" customHeight="1">
      <c r="B109" s="29"/>
      <c r="C109" s="170" t="s">
        <v>183</v>
      </c>
      <c r="D109" s="170" t="s">
        <v>117</v>
      </c>
      <c r="E109" s="171" t="s">
        <v>184</v>
      </c>
      <c r="F109" s="172" t="s">
        <v>185</v>
      </c>
      <c r="G109" s="173" t="s">
        <v>175</v>
      </c>
      <c r="H109" s="174">
        <v>250</v>
      </c>
      <c r="I109" s="175"/>
      <c r="J109" s="176">
        <f>ROUND(I109*H109,2)</f>
        <v>0</v>
      </c>
      <c r="K109" s="172" t="s">
        <v>121</v>
      </c>
      <c r="L109" s="33"/>
      <c r="M109" s="177" t="s">
        <v>1</v>
      </c>
      <c r="N109" s="178" t="s">
        <v>41</v>
      </c>
      <c r="O109" s="55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12" t="s">
        <v>122</v>
      </c>
      <c r="AT109" s="12" t="s">
        <v>117</v>
      </c>
      <c r="AU109" s="12" t="s">
        <v>80</v>
      </c>
      <c r="AY109" s="12" t="s">
        <v>114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2" t="s">
        <v>78</v>
      </c>
      <c r="BK109" s="181">
        <f>ROUND(I109*H109,2)</f>
        <v>0</v>
      </c>
      <c r="BL109" s="12" t="s">
        <v>122</v>
      </c>
      <c r="BM109" s="12" t="s">
        <v>186</v>
      </c>
    </row>
    <row r="110" spans="2:65" s="1" customFormat="1" ht="19.5">
      <c r="B110" s="29"/>
      <c r="C110" s="30"/>
      <c r="D110" s="182" t="s">
        <v>124</v>
      </c>
      <c r="E110" s="30"/>
      <c r="F110" s="183" t="s">
        <v>187</v>
      </c>
      <c r="G110" s="30"/>
      <c r="H110" s="30"/>
      <c r="I110" s="98"/>
      <c r="J110" s="30"/>
      <c r="K110" s="30"/>
      <c r="L110" s="33"/>
      <c r="M110" s="184"/>
      <c r="N110" s="55"/>
      <c r="O110" s="55"/>
      <c r="P110" s="55"/>
      <c r="Q110" s="55"/>
      <c r="R110" s="55"/>
      <c r="S110" s="55"/>
      <c r="T110" s="56"/>
      <c r="AT110" s="12" t="s">
        <v>124</v>
      </c>
      <c r="AU110" s="12" t="s">
        <v>80</v>
      </c>
    </row>
    <row r="111" spans="2:65" s="1" customFormat="1" ht="16.5" customHeight="1">
      <c r="B111" s="29"/>
      <c r="C111" s="170" t="s">
        <v>188</v>
      </c>
      <c r="D111" s="170" t="s">
        <v>117</v>
      </c>
      <c r="E111" s="171" t="s">
        <v>189</v>
      </c>
      <c r="F111" s="172" t="s">
        <v>190</v>
      </c>
      <c r="G111" s="173" t="s">
        <v>175</v>
      </c>
      <c r="H111" s="174">
        <v>60</v>
      </c>
      <c r="I111" s="175"/>
      <c r="J111" s="176">
        <f>ROUND(I111*H111,2)</f>
        <v>0</v>
      </c>
      <c r="K111" s="172" t="s">
        <v>121</v>
      </c>
      <c r="L111" s="33"/>
      <c r="M111" s="177" t="s">
        <v>1</v>
      </c>
      <c r="N111" s="178" t="s">
        <v>41</v>
      </c>
      <c r="O111" s="55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2" t="s">
        <v>122</v>
      </c>
      <c r="AT111" s="12" t="s">
        <v>117</v>
      </c>
      <c r="AU111" s="12" t="s">
        <v>80</v>
      </c>
      <c r="AY111" s="12" t="s">
        <v>114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2" t="s">
        <v>78</v>
      </c>
      <c r="BK111" s="181">
        <f>ROUND(I111*H111,2)</f>
        <v>0</v>
      </c>
      <c r="BL111" s="12" t="s">
        <v>122</v>
      </c>
      <c r="BM111" s="12" t="s">
        <v>191</v>
      </c>
    </row>
    <row r="112" spans="2:65" s="1" customFormat="1" ht="29.25">
      <c r="B112" s="29"/>
      <c r="C112" s="30"/>
      <c r="D112" s="182" t="s">
        <v>124</v>
      </c>
      <c r="E112" s="30"/>
      <c r="F112" s="183" t="s">
        <v>192</v>
      </c>
      <c r="G112" s="30"/>
      <c r="H112" s="30"/>
      <c r="I112" s="98"/>
      <c r="J112" s="30"/>
      <c r="K112" s="30"/>
      <c r="L112" s="33"/>
      <c r="M112" s="184"/>
      <c r="N112" s="55"/>
      <c r="O112" s="55"/>
      <c r="P112" s="55"/>
      <c r="Q112" s="55"/>
      <c r="R112" s="55"/>
      <c r="S112" s="55"/>
      <c r="T112" s="56"/>
      <c r="AT112" s="12" t="s">
        <v>124</v>
      </c>
      <c r="AU112" s="12" t="s">
        <v>80</v>
      </c>
    </row>
    <row r="113" spans="2:65" s="1" customFormat="1" ht="16.5" customHeight="1">
      <c r="B113" s="29"/>
      <c r="C113" s="170" t="s">
        <v>8</v>
      </c>
      <c r="D113" s="170" t="s">
        <v>117</v>
      </c>
      <c r="E113" s="171" t="s">
        <v>193</v>
      </c>
      <c r="F113" s="172" t="s">
        <v>194</v>
      </c>
      <c r="G113" s="173" t="s">
        <v>175</v>
      </c>
      <c r="H113" s="174">
        <v>30</v>
      </c>
      <c r="I113" s="175"/>
      <c r="J113" s="176">
        <f>ROUND(I113*H113,2)</f>
        <v>0</v>
      </c>
      <c r="K113" s="172" t="s">
        <v>121</v>
      </c>
      <c r="L113" s="33"/>
      <c r="M113" s="177" t="s">
        <v>1</v>
      </c>
      <c r="N113" s="178" t="s">
        <v>41</v>
      </c>
      <c r="O113" s="55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AR113" s="12" t="s">
        <v>122</v>
      </c>
      <c r="AT113" s="12" t="s">
        <v>117</v>
      </c>
      <c r="AU113" s="12" t="s">
        <v>80</v>
      </c>
      <c r="AY113" s="12" t="s">
        <v>114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2" t="s">
        <v>78</v>
      </c>
      <c r="BK113" s="181">
        <f>ROUND(I113*H113,2)</f>
        <v>0</v>
      </c>
      <c r="BL113" s="12" t="s">
        <v>122</v>
      </c>
      <c r="BM113" s="12" t="s">
        <v>195</v>
      </c>
    </row>
    <row r="114" spans="2:65" s="1" customFormat="1" ht="29.25">
      <c r="B114" s="29"/>
      <c r="C114" s="30"/>
      <c r="D114" s="182" t="s">
        <v>124</v>
      </c>
      <c r="E114" s="30"/>
      <c r="F114" s="183" t="s">
        <v>196</v>
      </c>
      <c r="G114" s="30"/>
      <c r="H114" s="30"/>
      <c r="I114" s="98"/>
      <c r="J114" s="30"/>
      <c r="K114" s="30"/>
      <c r="L114" s="33"/>
      <c r="M114" s="184"/>
      <c r="N114" s="55"/>
      <c r="O114" s="55"/>
      <c r="P114" s="55"/>
      <c r="Q114" s="55"/>
      <c r="R114" s="55"/>
      <c r="S114" s="55"/>
      <c r="T114" s="56"/>
      <c r="AT114" s="12" t="s">
        <v>124</v>
      </c>
      <c r="AU114" s="12" t="s">
        <v>80</v>
      </c>
    </row>
    <row r="115" spans="2:65" s="1" customFormat="1" ht="16.5" customHeight="1">
      <c r="B115" s="29"/>
      <c r="C115" s="170" t="s">
        <v>197</v>
      </c>
      <c r="D115" s="170" t="s">
        <v>117</v>
      </c>
      <c r="E115" s="171" t="s">
        <v>198</v>
      </c>
      <c r="F115" s="172" t="s">
        <v>199</v>
      </c>
      <c r="G115" s="173" t="s">
        <v>164</v>
      </c>
      <c r="H115" s="174">
        <v>8.7360000000000007</v>
      </c>
      <c r="I115" s="175"/>
      <c r="J115" s="176">
        <f>ROUND(I115*H115,2)</f>
        <v>0</v>
      </c>
      <c r="K115" s="172" t="s">
        <v>121</v>
      </c>
      <c r="L115" s="33"/>
      <c r="M115" s="177" t="s">
        <v>1</v>
      </c>
      <c r="N115" s="178" t="s">
        <v>41</v>
      </c>
      <c r="O115" s="55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12" t="s">
        <v>122</v>
      </c>
      <c r="AT115" s="12" t="s">
        <v>117</v>
      </c>
      <c r="AU115" s="12" t="s">
        <v>80</v>
      </c>
      <c r="AY115" s="12" t="s">
        <v>114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2" t="s">
        <v>78</v>
      </c>
      <c r="BK115" s="181">
        <f>ROUND(I115*H115,2)</f>
        <v>0</v>
      </c>
      <c r="BL115" s="12" t="s">
        <v>122</v>
      </c>
      <c r="BM115" s="12" t="s">
        <v>200</v>
      </c>
    </row>
    <row r="116" spans="2:65" s="1" customFormat="1" ht="39">
      <c r="B116" s="29"/>
      <c r="C116" s="30"/>
      <c r="D116" s="182" t="s">
        <v>124</v>
      </c>
      <c r="E116" s="30"/>
      <c r="F116" s="183" t="s">
        <v>201</v>
      </c>
      <c r="G116" s="30"/>
      <c r="H116" s="30"/>
      <c r="I116" s="98"/>
      <c r="J116" s="30"/>
      <c r="K116" s="30"/>
      <c r="L116" s="33"/>
      <c r="M116" s="184"/>
      <c r="N116" s="55"/>
      <c r="O116" s="55"/>
      <c r="P116" s="55"/>
      <c r="Q116" s="55"/>
      <c r="R116" s="55"/>
      <c r="S116" s="55"/>
      <c r="T116" s="56"/>
      <c r="AT116" s="12" t="s">
        <v>124</v>
      </c>
      <c r="AU116" s="12" t="s">
        <v>80</v>
      </c>
    </row>
    <row r="117" spans="2:65" s="1" customFormat="1" ht="16.5" customHeight="1">
      <c r="B117" s="29"/>
      <c r="C117" s="170" t="s">
        <v>202</v>
      </c>
      <c r="D117" s="170" t="s">
        <v>117</v>
      </c>
      <c r="E117" s="171" t="s">
        <v>203</v>
      </c>
      <c r="F117" s="172" t="s">
        <v>204</v>
      </c>
      <c r="G117" s="173" t="s">
        <v>143</v>
      </c>
      <c r="H117" s="174">
        <v>50</v>
      </c>
      <c r="I117" s="175"/>
      <c r="J117" s="176">
        <f>ROUND(I117*H117,2)</f>
        <v>0</v>
      </c>
      <c r="K117" s="172" t="s">
        <v>121</v>
      </c>
      <c r="L117" s="33"/>
      <c r="M117" s="177" t="s">
        <v>1</v>
      </c>
      <c r="N117" s="178" t="s">
        <v>41</v>
      </c>
      <c r="O117" s="55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12" t="s">
        <v>122</v>
      </c>
      <c r="AT117" s="12" t="s">
        <v>117</v>
      </c>
      <c r="AU117" s="12" t="s">
        <v>80</v>
      </c>
      <c r="AY117" s="12" t="s">
        <v>114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2" t="s">
        <v>78</v>
      </c>
      <c r="BK117" s="181">
        <f>ROUND(I117*H117,2)</f>
        <v>0</v>
      </c>
      <c r="BL117" s="12" t="s">
        <v>122</v>
      </c>
      <c r="BM117" s="12" t="s">
        <v>205</v>
      </c>
    </row>
    <row r="118" spans="2:65" s="1" customFormat="1" ht="39">
      <c r="B118" s="29"/>
      <c r="C118" s="30"/>
      <c r="D118" s="182" t="s">
        <v>124</v>
      </c>
      <c r="E118" s="30"/>
      <c r="F118" s="183" t="s">
        <v>206</v>
      </c>
      <c r="G118" s="30"/>
      <c r="H118" s="30"/>
      <c r="I118" s="98"/>
      <c r="J118" s="30"/>
      <c r="K118" s="30"/>
      <c r="L118" s="33"/>
      <c r="M118" s="184"/>
      <c r="N118" s="55"/>
      <c r="O118" s="55"/>
      <c r="P118" s="55"/>
      <c r="Q118" s="55"/>
      <c r="R118" s="55"/>
      <c r="S118" s="55"/>
      <c r="T118" s="56"/>
      <c r="AT118" s="12" t="s">
        <v>124</v>
      </c>
      <c r="AU118" s="12" t="s">
        <v>80</v>
      </c>
    </row>
    <row r="119" spans="2:65" s="1" customFormat="1" ht="16.5" customHeight="1">
      <c r="B119" s="29"/>
      <c r="C119" s="170" t="s">
        <v>207</v>
      </c>
      <c r="D119" s="170" t="s">
        <v>117</v>
      </c>
      <c r="E119" s="171" t="s">
        <v>208</v>
      </c>
      <c r="F119" s="172" t="s">
        <v>209</v>
      </c>
      <c r="G119" s="173" t="s">
        <v>143</v>
      </c>
      <c r="H119" s="174">
        <v>1140</v>
      </c>
      <c r="I119" s="175"/>
      <c r="J119" s="176">
        <f>ROUND(I119*H119,2)</f>
        <v>0</v>
      </c>
      <c r="K119" s="172" t="s">
        <v>121</v>
      </c>
      <c r="L119" s="33"/>
      <c r="M119" s="177" t="s">
        <v>1</v>
      </c>
      <c r="N119" s="178" t="s">
        <v>41</v>
      </c>
      <c r="O119" s="55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AR119" s="12" t="s">
        <v>122</v>
      </c>
      <c r="AT119" s="12" t="s">
        <v>117</v>
      </c>
      <c r="AU119" s="12" t="s">
        <v>80</v>
      </c>
      <c r="AY119" s="12" t="s">
        <v>114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2" t="s">
        <v>78</v>
      </c>
      <c r="BK119" s="181">
        <f>ROUND(I119*H119,2)</f>
        <v>0</v>
      </c>
      <c r="BL119" s="12" t="s">
        <v>122</v>
      </c>
      <c r="BM119" s="12" t="s">
        <v>210</v>
      </c>
    </row>
    <row r="120" spans="2:65" s="1" customFormat="1" ht="39">
      <c r="B120" s="29"/>
      <c r="C120" s="30"/>
      <c r="D120" s="182" t="s">
        <v>124</v>
      </c>
      <c r="E120" s="30"/>
      <c r="F120" s="183" t="s">
        <v>211</v>
      </c>
      <c r="G120" s="30"/>
      <c r="H120" s="30"/>
      <c r="I120" s="98"/>
      <c r="J120" s="30"/>
      <c r="K120" s="30"/>
      <c r="L120" s="33"/>
      <c r="M120" s="184"/>
      <c r="N120" s="55"/>
      <c r="O120" s="55"/>
      <c r="P120" s="55"/>
      <c r="Q120" s="55"/>
      <c r="R120" s="55"/>
      <c r="S120" s="55"/>
      <c r="T120" s="56"/>
      <c r="AT120" s="12" t="s">
        <v>124</v>
      </c>
      <c r="AU120" s="12" t="s">
        <v>80</v>
      </c>
    </row>
    <row r="121" spans="2:65" s="1" customFormat="1" ht="16.5" customHeight="1">
      <c r="B121" s="29"/>
      <c r="C121" s="170" t="s">
        <v>212</v>
      </c>
      <c r="D121" s="170" t="s">
        <v>117</v>
      </c>
      <c r="E121" s="171" t="s">
        <v>213</v>
      </c>
      <c r="F121" s="172" t="s">
        <v>214</v>
      </c>
      <c r="G121" s="173" t="s">
        <v>164</v>
      </c>
      <c r="H121" s="174">
        <v>5.4</v>
      </c>
      <c r="I121" s="175"/>
      <c r="J121" s="176">
        <f>ROUND(I121*H121,2)</f>
        <v>0</v>
      </c>
      <c r="K121" s="172" t="s">
        <v>121</v>
      </c>
      <c r="L121" s="33"/>
      <c r="M121" s="177" t="s">
        <v>1</v>
      </c>
      <c r="N121" s="178" t="s">
        <v>41</v>
      </c>
      <c r="O121" s="55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12" t="s">
        <v>122</v>
      </c>
      <c r="AT121" s="12" t="s">
        <v>117</v>
      </c>
      <c r="AU121" s="12" t="s">
        <v>80</v>
      </c>
      <c r="AY121" s="12" t="s">
        <v>114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2" t="s">
        <v>78</v>
      </c>
      <c r="BK121" s="181">
        <f>ROUND(I121*H121,2)</f>
        <v>0</v>
      </c>
      <c r="BL121" s="12" t="s">
        <v>122</v>
      </c>
      <c r="BM121" s="12" t="s">
        <v>215</v>
      </c>
    </row>
    <row r="122" spans="2:65" s="1" customFormat="1" ht="19.5">
      <c r="B122" s="29"/>
      <c r="C122" s="30"/>
      <c r="D122" s="182" t="s">
        <v>124</v>
      </c>
      <c r="E122" s="30"/>
      <c r="F122" s="183" t="s">
        <v>216</v>
      </c>
      <c r="G122" s="30"/>
      <c r="H122" s="30"/>
      <c r="I122" s="98"/>
      <c r="J122" s="30"/>
      <c r="K122" s="30"/>
      <c r="L122" s="33"/>
      <c r="M122" s="184"/>
      <c r="N122" s="55"/>
      <c r="O122" s="55"/>
      <c r="P122" s="55"/>
      <c r="Q122" s="55"/>
      <c r="R122" s="55"/>
      <c r="S122" s="55"/>
      <c r="T122" s="56"/>
      <c r="AT122" s="12" t="s">
        <v>124</v>
      </c>
      <c r="AU122" s="12" t="s">
        <v>80</v>
      </c>
    </row>
    <row r="123" spans="2:65" s="1" customFormat="1" ht="16.5" customHeight="1">
      <c r="B123" s="29"/>
      <c r="C123" s="170" t="s">
        <v>217</v>
      </c>
      <c r="D123" s="170" t="s">
        <v>117</v>
      </c>
      <c r="E123" s="171" t="s">
        <v>218</v>
      </c>
      <c r="F123" s="172" t="s">
        <v>219</v>
      </c>
      <c r="G123" s="173" t="s">
        <v>175</v>
      </c>
      <c r="H123" s="174">
        <v>158</v>
      </c>
      <c r="I123" s="175"/>
      <c r="J123" s="176">
        <f>ROUND(I123*H123,2)</f>
        <v>0</v>
      </c>
      <c r="K123" s="172" t="s">
        <v>121</v>
      </c>
      <c r="L123" s="33"/>
      <c r="M123" s="177" t="s">
        <v>1</v>
      </c>
      <c r="N123" s="178" t="s">
        <v>41</v>
      </c>
      <c r="O123" s="55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12" t="s">
        <v>122</v>
      </c>
      <c r="AT123" s="12" t="s">
        <v>117</v>
      </c>
      <c r="AU123" s="12" t="s">
        <v>80</v>
      </c>
      <c r="AY123" s="12" t="s">
        <v>114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2" t="s">
        <v>78</v>
      </c>
      <c r="BK123" s="181">
        <f>ROUND(I123*H123,2)</f>
        <v>0</v>
      </c>
      <c r="BL123" s="12" t="s">
        <v>122</v>
      </c>
      <c r="BM123" s="12" t="s">
        <v>220</v>
      </c>
    </row>
    <row r="124" spans="2:65" s="1" customFormat="1" ht="19.5">
      <c r="B124" s="29"/>
      <c r="C124" s="30"/>
      <c r="D124" s="182" t="s">
        <v>124</v>
      </c>
      <c r="E124" s="30"/>
      <c r="F124" s="183" t="s">
        <v>221</v>
      </c>
      <c r="G124" s="30"/>
      <c r="H124" s="30"/>
      <c r="I124" s="98"/>
      <c r="J124" s="30"/>
      <c r="K124" s="30"/>
      <c r="L124" s="33"/>
      <c r="M124" s="184"/>
      <c r="N124" s="55"/>
      <c r="O124" s="55"/>
      <c r="P124" s="55"/>
      <c r="Q124" s="55"/>
      <c r="R124" s="55"/>
      <c r="S124" s="55"/>
      <c r="T124" s="56"/>
      <c r="AT124" s="12" t="s">
        <v>124</v>
      </c>
      <c r="AU124" s="12" t="s">
        <v>80</v>
      </c>
    </row>
    <row r="125" spans="2:65" s="1" customFormat="1" ht="16.5" customHeight="1">
      <c r="B125" s="29"/>
      <c r="C125" s="170" t="s">
        <v>7</v>
      </c>
      <c r="D125" s="170" t="s">
        <v>117</v>
      </c>
      <c r="E125" s="171" t="s">
        <v>222</v>
      </c>
      <c r="F125" s="172" t="s">
        <v>223</v>
      </c>
      <c r="G125" s="173" t="s">
        <v>175</v>
      </c>
      <c r="H125" s="174">
        <v>158</v>
      </c>
      <c r="I125" s="175"/>
      <c r="J125" s="176">
        <f>ROUND(I125*H125,2)</f>
        <v>0</v>
      </c>
      <c r="K125" s="172" t="s">
        <v>121</v>
      </c>
      <c r="L125" s="33"/>
      <c r="M125" s="177" t="s">
        <v>1</v>
      </c>
      <c r="N125" s="178" t="s">
        <v>41</v>
      </c>
      <c r="O125" s="55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12" t="s">
        <v>122</v>
      </c>
      <c r="AT125" s="12" t="s">
        <v>117</v>
      </c>
      <c r="AU125" s="12" t="s">
        <v>80</v>
      </c>
      <c r="AY125" s="12" t="s">
        <v>114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2" t="s">
        <v>78</v>
      </c>
      <c r="BK125" s="181">
        <f>ROUND(I125*H125,2)</f>
        <v>0</v>
      </c>
      <c r="BL125" s="12" t="s">
        <v>122</v>
      </c>
      <c r="BM125" s="12" t="s">
        <v>224</v>
      </c>
    </row>
    <row r="126" spans="2:65" s="1" customFormat="1" ht="19.5">
      <c r="B126" s="29"/>
      <c r="C126" s="30"/>
      <c r="D126" s="182" t="s">
        <v>124</v>
      </c>
      <c r="E126" s="30"/>
      <c r="F126" s="183" t="s">
        <v>225</v>
      </c>
      <c r="G126" s="30"/>
      <c r="H126" s="30"/>
      <c r="I126" s="98"/>
      <c r="J126" s="30"/>
      <c r="K126" s="30"/>
      <c r="L126" s="33"/>
      <c r="M126" s="184"/>
      <c r="N126" s="55"/>
      <c r="O126" s="55"/>
      <c r="P126" s="55"/>
      <c r="Q126" s="55"/>
      <c r="R126" s="55"/>
      <c r="S126" s="55"/>
      <c r="T126" s="56"/>
      <c r="AT126" s="12" t="s">
        <v>124</v>
      </c>
      <c r="AU126" s="12" t="s">
        <v>80</v>
      </c>
    </row>
    <row r="127" spans="2:65" s="1" customFormat="1" ht="16.5" customHeight="1">
      <c r="B127" s="29"/>
      <c r="C127" s="170" t="s">
        <v>226</v>
      </c>
      <c r="D127" s="170" t="s">
        <v>117</v>
      </c>
      <c r="E127" s="171" t="s">
        <v>227</v>
      </c>
      <c r="F127" s="172" t="s">
        <v>228</v>
      </c>
      <c r="G127" s="173" t="s">
        <v>175</v>
      </c>
      <c r="H127" s="174">
        <v>20</v>
      </c>
      <c r="I127" s="175"/>
      <c r="J127" s="176">
        <f>ROUND(I127*H127,2)</f>
        <v>0</v>
      </c>
      <c r="K127" s="172" t="s">
        <v>121</v>
      </c>
      <c r="L127" s="33"/>
      <c r="M127" s="177" t="s">
        <v>1</v>
      </c>
      <c r="N127" s="178" t="s">
        <v>41</v>
      </c>
      <c r="O127" s="55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12" t="s">
        <v>122</v>
      </c>
      <c r="AT127" s="12" t="s">
        <v>117</v>
      </c>
      <c r="AU127" s="12" t="s">
        <v>80</v>
      </c>
      <c r="AY127" s="12" t="s">
        <v>114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2" t="s">
        <v>78</v>
      </c>
      <c r="BK127" s="181">
        <f>ROUND(I127*H127,2)</f>
        <v>0</v>
      </c>
      <c r="BL127" s="12" t="s">
        <v>122</v>
      </c>
      <c r="BM127" s="12" t="s">
        <v>229</v>
      </c>
    </row>
    <row r="128" spans="2:65" s="1" customFormat="1" ht="19.5">
      <c r="B128" s="29"/>
      <c r="C128" s="30"/>
      <c r="D128" s="182" t="s">
        <v>124</v>
      </c>
      <c r="E128" s="30"/>
      <c r="F128" s="183" t="s">
        <v>230</v>
      </c>
      <c r="G128" s="30"/>
      <c r="H128" s="30"/>
      <c r="I128" s="98"/>
      <c r="J128" s="30"/>
      <c r="K128" s="30"/>
      <c r="L128" s="33"/>
      <c r="M128" s="184"/>
      <c r="N128" s="55"/>
      <c r="O128" s="55"/>
      <c r="P128" s="55"/>
      <c r="Q128" s="55"/>
      <c r="R128" s="55"/>
      <c r="S128" s="55"/>
      <c r="T128" s="56"/>
      <c r="AT128" s="12" t="s">
        <v>124</v>
      </c>
      <c r="AU128" s="12" t="s">
        <v>80</v>
      </c>
    </row>
    <row r="129" spans="2:65" s="1" customFormat="1" ht="16.5" customHeight="1">
      <c r="B129" s="29"/>
      <c r="C129" s="170" t="s">
        <v>231</v>
      </c>
      <c r="D129" s="170" t="s">
        <v>117</v>
      </c>
      <c r="E129" s="171" t="s">
        <v>232</v>
      </c>
      <c r="F129" s="172" t="s">
        <v>233</v>
      </c>
      <c r="G129" s="173" t="s">
        <v>175</v>
      </c>
      <c r="H129" s="174">
        <v>20</v>
      </c>
      <c r="I129" s="175"/>
      <c r="J129" s="176">
        <f>ROUND(I129*H129,2)</f>
        <v>0</v>
      </c>
      <c r="K129" s="172" t="s">
        <v>121</v>
      </c>
      <c r="L129" s="33"/>
      <c r="M129" s="177" t="s">
        <v>1</v>
      </c>
      <c r="N129" s="178" t="s">
        <v>41</v>
      </c>
      <c r="O129" s="55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AR129" s="12" t="s">
        <v>122</v>
      </c>
      <c r="AT129" s="12" t="s">
        <v>117</v>
      </c>
      <c r="AU129" s="12" t="s">
        <v>80</v>
      </c>
      <c r="AY129" s="12" t="s">
        <v>114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2" t="s">
        <v>78</v>
      </c>
      <c r="BK129" s="181">
        <f>ROUND(I129*H129,2)</f>
        <v>0</v>
      </c>
      <c r="BL129" s="12" t="s">
        <v>122</v>
      </c>
      <c r="BM129" s="12" t="s">
        <v>234</v>
      </c>
    </row>
    <row r="130" spans="2:65" s="1" customFormat="1" ht="29.25">
      <c r="B130" s="29"/>
      <c r="C130" s="30"/>
      <c r="D130" s="182" t="s">
        <v>124</v>
      </c>
      <c r="E130" s="30"/>
      <c r="F130" s="183" t="s">
        <v>235</v>
      </c>
      <c r="G130" s="30"/>
      <c r="H130" s="30"/>
      <c r="I130" s="98"/>
      <c r="J130" s="30"/>
      <c r="K130" s="30"/>
      <c r="L130" s="33"/>
      <c r="M130" s="184"/>
      <c r="N130" s="55"/>
      <c r="O130" s="55"/>
      <c r="P130" s="55"/>
      <c r="Q130" s="55"/>
      <c r="R130" s="55"/>
      <c r="S130" s="55"/>
      <c r="T130" s="56"/>
      <c r="AT130" s="12" t="s">
        <v>124</v>
      </c>
      <c r="AU130" s="12" t="s">
        <v>80</v>
      </c>
    </row>
    <row r="131" spans="2:65" s="1" customFormat="1" ht="16.5" customHeight="1">
      <c r="B131" s="29"/>
      <c r="C131" s="170" t="s">
        <v>236</v>
      </c>
      <c r="D131" s="170" t="s">
        <v>117</v>
      </c>
      <c r="E131" s="171" t="s">
        <v>237</v>
      </c>
      <c r="F131" s="172" t="s">
        <v>238</v>
      </c>
      <c r="G131" s="173" t="s">
        <v>143</v>
      </c>
      <c r="H131" s="174">
        <v>12</v>
      </c>
      <c r="I131" s="175"/>
      <c r="J131" s="176">
        <f>ROUND(I131*H131,2)</f>
        <v>0</v>
      </c>
      <c r="K131" s="172" t="s">
        <v>121</v>
      </c>
      <c r="L131" s="33"/>
      <c r="M131" s="177" t="s">
        <v>1</v>
      </c>
      <c r="N131" s="178" t="s">
        <v>41</v>
      </c>
      <c r="O131" s="55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12" t="s">
        <v>122</v>
      </c>
      <c r="AT131" s="12" t="s">
        <v>117</v>
      </c>
      <c r="AU131" s="12" t="s">
        <v>80</v>
      </c>
      <c r="AY131" s="12" t="s">
        <v>114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2" t="s">
        <v>78</v>
      </c>
      <c r="BK131" s="181">
        <f>ROUND(I131*H131,2)</f>
        <v>0</v>
      </c>
      <c r="BL131" s="12" t="s">
        <v>122</v>
      </c>
      <c r="BM131" s="12" t="s">
        <v>239</v>
      </c>
    </row>
    <row r="132" spans="2:65" s="1" customFormat="1" ht="19.5">
      <c r="B132" s="29"/>
      <c r="C132" s="30"/>
      <c r="D132" s="182" t="s">
        <v>124</v>
      </c>
      <c r="E132" s="30"/>
      <c r="F132" s="183" t="s">
        <v>240</v>
      </c>
      <c r="G132" s="30"/>
      <c r="H132" s="30"/>
      <c r="I132" s="98"/>
      <c r="J132" s="30"/>
      <c r="K132" s="30"/>
      <c r="L132" s="33"/>
      <c r="M132" s="184"/>
      <c r="N132" s="55"/>
      <c r="O132" s="55"/>
      <c r="P132" s="55"/>
      <c r="Q132" s="55"/>
      <c r="R132" s="55"/>
      <c r="S132" s="55"/>
      <c r="T132" s="56"/>
      <c r="AT132" s="12" t="s">
        <v>124</v>
      </c>
      <c r="AU132" s="12" t="s">
        <v>80</v>
      </c>
    </row>
    <row r="133" spans="2:65" s="1" customFormat="1" ht="16.5" customHeight="1">
      <c r="B133" s="29"/>
      <c r="C133" s="170" t="s">
        <v>241</v>
      </c>
      <c r="D133" s="170" t="s">
        <v>117</v>
      </c>
      <c r="E133" s="171" t="s">
        <v>242</v>
      </c>
      <c r="F133" s="172" t="s">
        <v>243</v>
      </c>
      <c r="G133" s="173" t="s">
        <v>143</v>
      </c>
      <c r="H133" s="174">
        <v>26</v>
      </c>
      <c r="I133" s="175"/>
      <c r="J133" s="176">
        <f>ROUND(I133*H133,2)</f>
        <v>0</v>
      </c>
      <c r="K133" s="172" t="s">
        <v>121</v>
      </c>
      <c r="L133" s="33"/>
      <c r="M133" s="177" t="s">
        <v>1</v>
      </c>
      <c r="N133" s="178" t="s">
        <v>41</v>
      </c>
      <c r="O133" s="55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12" t="s">
        <v>122</v>
      </c>
      <c r="AT133" s="12" t="s">
        <v>117</v>
      </c>
      <c r="AU133" s="12" t="s">
        <v>80</v>
      </c>
      <c r="AY133" s="12" t="s">
        <v>114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2" t="s">
        <v>78</v>
      </c>
      <c r="BK133" s="181">
        <f>ROUND(I133*H133,2)</f>
        <v>0</v>
      </c>
      <c r="BL133" s="12" t="s">
        <v>122</v>
      </c>
      <c r="BM133" s="12" t="s">
        <v>244</v>
      </c>
    </row>
    <row r="134" spans="2:65" s="1" customFormat="1" ht="19.5">
      <c r="B134" s="29"/>
      <c r="C134" s="30"/>
      <c r="D134" s="182" t="s">
        <v>124</v>
      </c>
      <c r="E134" s="30"/>
      <c r="F134" s="183" t="s">
        <v>245</v>
      </c>
      <c r="G134" s="30"/>
      <c r="H134" s="30"/>
      <c r="I134" s="98"/>
      <c r="J134" s="30"/>
      <c r="K134" s="30"/>
      <c r="L134" s="33"/>
      <c r="M134" s="184"/>
      <c r="N134" s="55"/>
      <c r="O134" s="55"/>
      <c r="P134" s="55"/>
      <c r="Q134" s="55"/>
      <c r="R134" s="55"/>
      <c r="S134" s="55"/>
      <c r="T134" s="56"/>
      <c r="AT134" s="12" t="s">
        <v>124</v>
      </c>
      <c r="AU134" s="12" t="s">
        <v>80</v>
      </c>
    </row>
    <row r="135" spans="2:65" s="1" customFormat="1" ht="16.5" customHeight="1">
      <c r="B135" s="29"/>
      <c r="C135" s="170" t="s">
        <v>246</v>
      </c>
      <c r="D135" s="170" t="s">
        <v>117</v>
      </c>
      <c r="E135" s="171" t="s">
        <v>247</v>
      </c>
      <c r="F135" s="172" t="s">
        <v>248</v>
      </c>
      <c r="G135" s="173" t="s">
        <v>143</v>
      </c>
      <c r="H135" s="174">
        <v>12</v>
      </c>
      <c r="I135" s="175"/>
      <c r="J135" s="176">
        <f>ROUND(I135*H135,2)</f>
        <v>0</v>
      </c>
      <c r="K135" s="172" t="s">
        <v>121</v>
      </c>
      <c r="L135" s="33"/>
      <c r="M135" s="177" t="s">
        <v>1</v>
      </c>
      <c r="N135" s="178" t="s">
        <v>41</v>
      </c>
      <c r="O135" s="55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12" t="s">
        <v>122</v>
      </c>
      <c r="AT135" s="12" t="s">
        <v>117</v>
      </c>
      <c r="AU135" s="12" t="s">
        <v>80</v>
      </c>
      <c r="AY135" s="12" t="s">
        <v>114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2" t="s">
        <v>78</v>
      </c>
      <c r="BK135" s="181">
        <f>ROUND(I135*H135,2)</f>
        <v>0</v>
      </c>
      <c r="BL135" s="12" t="s">
        <v>122</v>
      </c>
      <c r="BM135" s="12" t="s">
        <v>249</v>
      </c>
    </row>
    <row r="136" spans="2:65" s="1" customFormat="1" ht="19.5">
      <c r="B136" s="29"/>
      <c r="C136" s="30"/>
      <c r="D136" s="182" t="s">
        <v>124</v>
      </c>
      <c r="E136" s="30"/>
      <c r="F136" s="183" t="s">
        <v>250</v>
      </c>
      <c r="G136" s="30"/>
      <c r="H136" s="30"/>
      <c r="I136" s="98"/>
      <c r="J136" s="30"/>
      <c r="K136" s="30"/>
      <c r="L136" s="33"/>
      <c r="M136" s="184"/>
      <c r="N136" s="55"/>
      <c r="O136" s="55"/>
      <c r="P136" s="55"/>
      <c r="Q136" s="55"/>
      <c r="R136" s="55"/>
      <c r="S136" s="55"/>
      <c r="T136" s="56"/>
      <c r="AT136" s="12" t="s">
        <v>124</v>
      </c>
      <c r="AU136" s="12" t="s">
        <v>80</v>
      </c>
    </row>
    <row r="137" spans="2:65" s="1" customFormat="1" ht="16.5" customHeight="1">
      <c r="B137" s="29"/>
      <c r="C137" s="170" t="s">
        <v>251</v>
      </c>
      <c r="D137" s="170" t="s">
        <v>117</v>
      </c>
      <c r="E137" s="171" t="s">
        <v>252</v>
      </c>
      <c r="F137" s="172" t="s">
        <v>253</v>
      </c>
      <c r="G137" s="173" t="s">
        <v>143</v>
      </c>
      <c r="H137" s="174">
        <v>26</v>
      </c>
      <c r="I137" s="175"/>
      <c r="J137" s="176">
        <f>ROUND(I137*H137,2)</f>
        <v>0</v>
      </c>
      <c r="K137" s="172" t="s">
        <v>121</v>
      </c>
      <c r="L137" s="33"/>
      <c r="M137" s="177" t="s">
        <v>1</v>
      </c>
      <c r="N137" s="178" t="s">
        <v>41</v>
      </c>
      <c r="O137" s="55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AR137" s="12" t="s">
        <v>122</v>
      </c>
      <c r="AT137" s="12" t="s">
        <v>117</v>
      </c>
      <c r="AU137" s="12" t="s">
        <v>80</v>
      </c>
      <c r="AY137" s="12" t="s">
        <v>114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2" t="s">
        <v>78</v>
      </c>
      <c r="BK137" s="181">
        <f>ROUND(I137*H137,2)</f>
        <v>0</v>
      </c>
      <c r="BL137" s="12" t="s">
        <v>122</v>
      </c>
      <c r="BM137" s="12" t="s">
        <v>254</v>
      </c>
    </row>
    <row r="138" spans="2:65" s="1" customFormat="1" ht="19.5">
      <c r="B138" s="29"/>
      <c r="C138" s="30"/>
      <c r="D138" s="182" t="s">
        <v>124</v>
      </c>
      <c r="E138" s="30"/>
      <c r="F138" s="183" t="s">
        <v>255</v>
      </c>
      <c r="G138" s="30"/>
      <c r="H138" s="30"/>
      <c r="I138" s="98"/>
      <c r="J138" s="30"/>
      <c r="K138" s="30"/>
      <c r="L138" s="33"/>
      <c r="M138" s="184"/>
      <c r="N138" s="55"/>
      <c r="O138" s="55"/>
      <c r="P138" s="55"/>
      <c r="Q138" s="55"/>
      <c r="R138" s="55"/>
      <c r="S138" s="55"/>
      <c r="T138" s="56"/>
      <c r="AT138" s="12" t="s">
        <v>124</v>
      </c>
      <c r="AU138" s="12" t="s">
        <v>80</v>
      </c>
    </row>
    <row r="139" spans="2:65" s="1" customFormat="1" ht="16.5" customHeight="1">
      <c r="B139" s="29"/>
      <c r="C139" s="185" t="s">
        <v>256</v>
      </c>
      <c r="D139" s="185" t="s">
        <v>257</v>
      </c>
      <c r="E139" s="186" t="s">
        <v>258</v>
      </c>
      <c r="F139" s="187" t="s">
        <v>259</v>
      </c>
      <c r="G139" s="188" t="s">
        <v>260</v>
      </c>
      <c r="H139" s="189">
        <v>800</v>
      </c>
      <c r="I139" s="190"/>
      <c r="J139" s="191">
        <f>ROUND(I139*H139,2)</f>
        <v>0</v>
      </c>
      <c r="K139" s="187" t="s">
        <v>121</v>
      </c>
      <c r="L139" s="192"/>
      <c r="M139" s="193" t="s">
        <v>1</v>
      </c>
      <c r="N139" s="194" t="s">
        <v>41</v>
      </c>
      <c r="O139" s="55"/>
      <c r="P139" s="179">
        <f>O139*H139</f>
        <v>0</v>
      </c>
      <c r="Q139" s="179">
        <v>1</v>
      </c>
      <c r="R139" s="179">
        <f>Q139*H139</f>
        <v>800</v>
      </c>
      <c r="S139" s="179">
        <v>0</v>
      </c>
      <c r="T139" s="180">
        <f>S139*H139</f>
        <v>0</v>
      </c>
      <c r="AR139" s="12" t="s">
        <v>156</v>
      </c>
      <c r="AT139" s="12" t="s">
        <v>257</v>
      </c>
      <c r="AU139" s="12" t="s">
        <v>80</v>
      </c>
      <c r="AY139" s="12" t="s">
        <v>114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2" t="s">
        <v>78</v>
      </c>
      <c r="BK139" s="181">
        <f>ROUND(I139*H139,2)</f>
        <v>0</v>
      </c>
      <c r="BL139" s="12" t="s">
        <v>122</v>
      </c>
      <c r="BM139" s="12" t="s">
        <v>261</v>
      </c>
    </row>
    <row r="140" spans="2:65" s="1" customFormat="1" ht="11.25">
      <c r="B140" s="29"/>
      <c r="C140" s="30"/>
      <c r="D140" s="182" t="s">
        <v>124</v>
      </c>
      <c r="E140" s="30"/>
      <c r="F140" s="183" t="s">
        <v>259</v>
      </c>
      <c r="G140" s="30"/>
      <c r="H140" s="30"/>
      <c r="I140" s="98"/>
      <c r="J140" s="30"/>
      <c r="K140" s="30"/>
      <c r="L140" s="33"/>
      <c r="M140" s="184"/>
      <c r="N140" s="55"/>
      <c r="O140" s="55"/>
      <c r="P140" s="55"/>
      <c r="Q140" s="55"/>
      <c r="R140" s="55"/>
      <c r="S140" s="55"/>
      <c r="T140" s="56"/>
      <c r="AT140" s="12" t="s">
        <v>124</v>
      </c>
      <c r="AU140" s="12" t="s">
        <v>80</v>
      </c>
    </row>
    <row r="141" spans="2:65" s="1" customFormat="1" ht="16.5" customHeight="1">
      <c r="B141" s="29"/>
      <c r="C141" s="185" t="s">
        <v>262</v>
      </c>
      <c r="D141" s="185" t="s">
        <v>257</v>
      </c>
      <c r="E141" s="186" t="s">
        <v>263</v>
      </c>
      <c r="F141" s="187" t="s">
        <v>264</v>
      </c>
      <c r="G141" s="188" t="s">
        <v>260</v>
      </c>
      <c r="H141" s="189">
        <v>6</v>
      </c>
      <c r="I141" s="190"/>
      <c r="J141" s="191">
        <f>ROUND(I141*H141,2)</f>
        <v>0</v>
      </c>
      <c r="K141" s="187" t="s">
        <v>121</v>
      </c>
      <c r="L141" s="192"/>
      <c r="M141" s="193" t="s">
        <v>1</v>
      </c>
      <c r="N141" s="194" t="s">
        <v>41</v>
      </c>
      <c r="O141" s="55"/>
      <c r="P141" s="179">
        <f>O141*H141</f>
        <v>0</v>
      </c>
      <c r="Q141" s="179">
        <v>1</v>
      </c>
      <c r="R141" s="179">
        <f>Q141*H141</f>
        <v>6</v>
      </c>
      <c r="S141" s="179">
        <v>0</v>
      </c>
      <c r="T141" s="180">
        <f>S141*H141</f>
        <v>0</v>
      </c>
      <c r="AR141" s="12" t="s">
        <v>156</v>
      </c>
      <c r="AT141" s="12" t="s">
        <v>257</v>
      </c>
      <c r="AU141" s="12" t="s">
        <v>80</v>
      </c>
      <c r="AY141" s="12" t="s">
        <v>114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2" t="s">
        <v>78</v>
      </c>
      <c r="BK141" s="181">
        <f>ROUND(I141*H141,2)</f>
        <v>0</v>
      </c>
      <c r="BL141" s="12" t="s">
        <v>122</v>
      </c>
      <c r="BM141" s="12" t="s">
        <v>265</v>
      </c>
    </row>
    <row r="142" spans="2:65" s="1" customFormat="1" ht="11.25">
      <c r="B142" s="29"/>
      <c r="C142" s="30"/>
      <c r="D142" s="182" t="s">
        <v>124</v>
      </c>
      <c r="E142" s="30"/>
      <c r="F142" s="183" t="s">
        <v>264</v>
      </c>
      <c r="G142" s="30"/>
      <c r="H142" s="30"/>
      <c r="I142" s="98"/>
      <c r="J142" s="30"/>
      <c r="K142" s="30"/>
      <c r="L142" s="33"/>
      <c r="M142" s="184"/>
      <c r="N142" s="55"/>
      <c r="O142" s="55"/>
      <c r="P142" s="55"/>
      <c r="Q142" s="55"/>
      <c r="R142" s="55"/>
      <c r="S142" s="55"/>
      <c r="T142" s="56"/>
      <c r="AT142" s="12" t="s">
        <v>124</v>
      </c>
      <c r="AU142" s="12" t="s">
        <v>80</v>
      </c>
    </row>
    <row r="143" spans="2:65" s="1" customFormat="1" ht="16.5" customHeight="1">
      <c r="B143" s="29"/>
      <c r="C143" s="185" t="s">
        <v>266</v>
      </c>
      <c r="D143" s="185" t="s">
        <v>257</v>
      </c>
      <c r="E143" s="186" t="s">
        <v>267</v>
      </c>
      <c r="F143" s="187" t="s">
        <v>268</v>
      </c>
      <c r="G143" s="188" t="s">
        <v>175</v>
      </c>
      <c r="H143" s="189">
        <v>250</v>
      </c>
      <c r="I143" s="190"/>
      <c r="J143" s="191">
        <f>ROUND(I143*H143,2)</f>
        <v>0</v>
      </c>
      <c r="K143" s="187" t="s">
        <v>121</v>
      </c>
      <c r="L143" s="192"/>
      <c r="M143" s="193" t="s">
        <v>1</v>
      </c>
      <c r="N143" s="194" t="s">
        <v>41</v>
      </c>
      <c r="O143" s="55"/>
      <c r="P143" s="179">
        <f>O143*H143</f>
        <v>0</v>
      </c>
      <c r="Q143" s="179">
        <v>5.5999999999999995E-4</v>
      </c>
      <c r="R143" s="179">
        <f>Q143*H143</f>
        <v>0.13999999999999999</v>
      </c>
      <c r="S143" s="179">
        <v>0</v>
      </c>
      <c r="T143" s="180">
        <f>S143*H143</f>
        <v>0</v>
      </c>
      <c r="AR143" s="12" t="s">
        <v>156</v>
      </c>
      <c r="AT143" s="12" t="s">
        <v>257</v>
      </c>
      <c r="AU143" s="12" t="s">
        <v>80</v>
      </c>
      <c r="AY143" s="12" t="s">
        <v>114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2" t="s">
        <v>78</v>
      </c>
      <c r="BK143" s="181">
        <f>ROUND(I143*H143,2)</f>
        <v>0</v>
      </c>
      <c r="BL143" s="12" t="s">
        <v>122</v>
      </c>
      <c r="BM143" s="12" t="s">
        <v>269</v>
      </c>
    </row>
    <row r="144" spans="2:65" s="1" customFormat="1" ht="11.25">
      <c r="B144" s="29"/>
      <c r="C144" s="30"/>
      <c r="D144" s="182" t="s">
        <v>124</v>
      </c>
      <c r="E144" s="30"/>
      <c r="F144" s="183" t="s">
        <v>268</v>
      </c>
      <c r="G144" s="30"/>
      <c r="H144" s="30"/>
      <c r="I144" s="98"/>
      <c r="J144" s="30"/>
      <c r="K144" s="30"/>
      <c r="L144" s="33"/>
      <c r="M144" s="184"/>
      <c r="N144" s="55"/>
      <c r="O144" s="55"/>
      <c r="P144" s="55"/>
      <c r="Q144" s="55"/>
      <c r="R144" s="55"/>
      <c r="S144" s="55"/>
      <c r="T144" s="56"/>
      <c r="AT144" s="12" t="s">
        <v>124</v>
      </c>
      <c r="AU144" s="12" t="s">
        <v>80</v>
      </c>
    </row>
    <row r="145" spans="2:65" s="10" customFormat="1" ht="25.9" customHeight="1">
      <c r="B145" s="154"/>
      <c r="C145" s="155"/>
      <c r="D145" s="156" t="s">
        <v>69</v>
      </c>
      <c r="E145" s="157" t="s">
        <v>270</v>
      </c>
      <c r="F145" s="157" t="s">
        <v>271</v>
      </c>
      <c r="G145" s="155"/>
      <c r="H145" s="155"/>
      <c r="I145" s="158"/>
      <c r="J145" s="159">
        <f>BK145</f>
        <v>0</v>
      </c>
      <c r="K145" s="155"/>
      <c r="L145" s="160"/>
      <c r="M145" s="161"/>
      <c r="N145" s="162"/>
      <c r="O145" s="162"/>
      <c r="P145" s="163">
        <f>SUM(P146:P163)</f>
        <v>0</v>
      </c>
      <c r="Q145" s="162"/>
      <c r="R145" s="163">
        <f>SUM(R146:R163)</f>
        <v>0</v>
      </c>
      <c r="S145" s="162"/>
      <c r="T145" s="164">
        <f>SUM(T146:T163)</f>
        <v>0</v>
      </c>
      <c r="AR145" s="165" t="s">
        <v>122</v>
      </c>
      <c r="AT145" s="166" t="s">
        <v>69</v>
      </c>
      <c r="AU145" s="166" t="s">
        <v>70</v>
      </c>
      <c r="AY145" s="165" t="s">
        <v>114</v>
      </c>
      <c r="BK145" s="167">
        <f>SUM(BK146:BK163)</f>
        <v>0</v>
      </c>
    </row>
    <row r="146" spans="2:65" s="1" customFormat="1" ht="16.5" customHeight="1">
      <c r="B146" s="29"/>
      <c r="C146" s="170" t="s">
        <v>272</v>
      </c>
      <c r="D146" s="170" t="s">
        <v>117</v>
      </c>
      <c r="E146" s="171" t="s">
        <v>273</v>
      </c>
      <c r="F146" s="172" t="s">
        <v>274</v>
      </c>
      <c r="G146" s="173" t="s">
        <v>175</v>
      </c>
      <c r="H146" s="174">
        <v>50</v>
      </c>
      <c r="I146" s="175"/>
      <c r="J146" s="176">
        <f>ROUND(I146*H146,2)</f>
        <v>0</v>
      </c>
      <c r="K146" s="172" t="s">
        <v>121</v>
      </c>
      <c r="L146" s="33"/>
      <c r="M146" s="177" t="s">
        <v>1</v>
      </c>
      <c r="N146" s="178" t="s">
        <v>41</v>
      </c>
      <c r="O146" s="55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AR146" s="12" t="s">
        <v>275</v>
      </c>
      <c r="AT146" s="12" t="s">
        <v>117</v>
      </c>
      <c r="AU146" s="12" t="s">
        <v>78</v>
      </c>
      <c r="AY146" s="12" t="s">
        <v>114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2" t="s">
        <v>78</v>
      </c>
      <c r="BK146" s="181">
        <f>ROUND(I146*H146,2)</f>
        <v>0</v>
      </c>
      <c r="BL146" s="12" t="s">
        <v>275</v>
      </c>
      <c r="BM146" s="12" t="s">
        <v>276</v>
      </c>
    </row>
    <row r="147" spans="2:65" s="1" customFormat="1" ht="11.25">
      <c r="B147" s="29"/>
      <c r="C147" s="30"/>
      <c r="D147" s="182" t="s">
        <v>124</v>
      </c>
      <c r="E147" s="30"/>
      <c r="F147" s="183" t="s">
        <v>277</v>
      </c>
      <c r="G147" s="30"/>
      <c r="H147" s="30"/>
      <c r="I147" s="98"/>
      <c r="J147" s="30"/>
      <c r="K147" s="30"/>
      <c r="L147" s="33"/>
      <c r="M147" s="184"/>
      <c r="N147" s="55"/>
      <c r="O147" s="55"/>
      <c r="P147" s="55"/>
      <c r="Q147" s="55"/>
      <c r="R147" s="55"/>
      <c r="S147" s="55"/>
      <c r="T147" s="56"/>
      <c r="AT147" s="12" t="s">
        <v>124</v>
      </c>
      <c r="AU147" s="12" t="s">
        <v>78</v>
      </c>
    </row>
    <row r="148" spans="2:65" s="1" customFormat="1" ht="22.5" customHeight="1">
      <c r="B148" s="29"/>
      <c r="C148" s="170" t="s">
        <v>278</v>
      </c>
      <c r="D148" s="170" t="s">
        <v>117</v>
      </c>
      <c r="E148" s="171" t="s">
        <v>279</v>
      </c>
      <c r="F148" s="172" t="s">
        <v>280</v>
      </c>
      <c r="G148" s="173" t="s">
        <v>175</v>
      </c>
      <c r="H148" s="174">
        <v>50</v>
      </c>
      <c r="I148" s="175"/>
      <c r="J148" s="176">
        <f>ROUND(I148*H148,2)</f>
        <v>0</v>
      </c>
      <c r="K148" s="172" t="s">
        <v>121</v>
      </c>
      <c r="L148" s="33"/>
      <c r="M148" s="177" t="s">
        <v>1</v>
      </c>
      <c r="N148" s="178" t="s">
        <v>41</v>
      </c>
      <c r="O148" s="55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12" t="s">
        <v>275</v>
      </c>
      <c r="AT148" s="12" t="s">
        <v>117</v>
      </c>
      <c r="AU148" s="12" t="s">
        <v>78</v>
      </c>
      <c r="AY148" s="12" t="s">
        <v>114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2" t="s">
        <v>78</v>
      </c>
      <c r="BK148" s="181">
        <f>ROUND(I148*H148,2)</f>
        <v>0</v>
      </c>
      <c r="BL148" s="12" t="s">
        <v>275</v>
      </c>
      <c r="BM148" s="12" t="s">
        <v>281</v>
      </c>
    </row>
    <row r="149" spans="2:65" s="1" customFormat="1" ht="19.5">
      <c r="B149" s="29"/>
      <c r="C149" s="30"/>
      <c r="D149" s="182" t="s">
        <v>124</v>
      </c>
      <c r="E149" s="30"/>
      <c r="F149" s="183" t="s">
        <v>282</v>
      </c>
      <c r="G149" s="30"/>
      <c r="H149" s="30"/>
      <c r="I149" s="98"/>
      <c r="J149" s="30"/>
      <c r="K149" s="30"/>
      <c r="L149" s="33"/>
      <c r="M149" s="184"/>
      <c r="N149" s="55"/>
      <c r="O149" s="55"/>
      <c r="P149" s="55"/>
      <c r="Q149" s="55"/>
      <c r="R149" s="55"/>
      <c r="S149" s="55"/>
      <c r="T149" s="56"/>
      <c r="AT149" s="12" t="s">
        <v>124</v>
      </c>
      <c r="AU149" s="12" t="s">
        <v>78</v>
      </c>
    </row>
    <row r="150" spans="2:65" s="1" customFormat="1" ht="16.5" customHeight="1">
      <c r="B150" s="29"/>
      <c r="C150" s="170" t="s">
        <v>283</v>
      </c>
      <c r="D150" s="170" t="s">
        <v>117</v>
      </c>
      <c r="E150" s="171" t="s">
        <v>284</v>
      </c>
      <c r="F150" s="172" t="s">
        <v>285</v>
      </c>
      <c r="G150" s="173" t="s">
        <v>175</v>
      </c>
      <c r="H150" s="174">
        <v>14</v>
      </c>
      <c r="I150" s="175"/>
      <c r="J150" s="176">
        <f>ROUND(I150*H150,2)</f>
        <v>0</v>
      </c>
      <c r="K150" s="172" t="s">
        <v>121</v>
      </c>
      <c r="L150" s="33"/>
      <c r="M150" s="177" t="s">
        <v>1</v>
      </c>
      <c r="N150" s="178" t="s">
        <v>41</v>
      </c>
      <c r="O150" s="55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12" t="s">
        <v>275</v>
      </c>
      <c r="AT150" s="12" t="s">
        <v>117</v>
      </c>
      <c r="AU150" s="12" t="s">
        <v>78</v>
      </c>
      <c r="AY150" s="12" t="s">
        <v>114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2" t="s">
        <v>78</v>
      </c>
      <c r="BK150" s="181">
        <f>ROUND(I150*H150,2)</f>
        <v>0</v>
      </c>
      <c r="BL150" s="12" t="s">
        <v>275</v>
      </c>
      <c r="BM150" s="12" t="s">
        <v>286</v>
      </c>
    </row>
    <row r="151" spans="2:65" s="1" customFormat="1" ht="11.25">
      <c r="B151" s="29"/>
      <c r="C151" s="30"/>
      <c r="D151" s="182" t="s">
        <v>124</v>
      </c>
      <c r="E151" s="30"/>
      <c r="F151" s="183" t="s">
        <v>287</v>
      </c>
      <c r="G151" s="30"/>
      <c r="H151" s="30"/>
      <c r="I151" s="98"/>
      <c r="J151" s="30"/>
      <c r="K151" s="30"/>
      <c r="L151" s="33"/>
      <c r="M151" s="184"/>
      <c r="N151" s="55"/>
      <c r="O151" s="55"/>
      <c r="P151" s="55"/>
      <c r="Q151" s="55"/>
      <c r="R151" s="55"/>
      <c r="S151" s="55"/>
      <c r="T151" s="56"/>
      <c r="AT151" s="12" t="s">
        <v>124</v>
      </c>
      <c r="AU151" s="12" t="s">
        <v>78</v>
      </c>
    </row>
    <row r="152" spans="2:65" s="1" customFormat="1" ht="16.5" customHeight="1">
      <c r="B152" s="29"/>
      <c r="C152" s="170" t="s">
        <v>288</v>
      </c>
      <c r="D152" s="170" t="s">
        <v>117</v>
      </c>
      <c r="E152" s="171" t="s">
        <v>289</v>
      </c>
      <c r="F152" s="172" t="s">
        <v>290</v>
      </c>
      <c r="G152" s="173" t="s">
        <v>175</v>
      </c>
      <c r="H152" s="174">
        <v>50</v>
      </c>
      <c r="I152" s="175"/>
      <c r="J152" s="176">
        <f>ROUND(I152*H152,2)</f>
        <v>0</v>
      </c>
      <c r="K152" s="172" t="s">
        <v>121</v>
      </c>
      <c r="L152" s="33"/>
      <c r="M152" s="177" t="s">
        <v>1</v>
      </c>
      <c r="N152" s="178" t="s">
        <v>41</v>
      </c>
      <c r="O152" s="55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12" t="s">
        <v>275</v>
      </c>
      <c r="AT152" s="12" t="s">
        <v>117</v>
      </c>
      <c r="AU152" s="12" t="s">
        <v>78</v>
      </c>
      <c r="AY152" s="12" t="s">
        <v>114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2" t="s">
        <v>78</v>
      </c>
      <c r="BK152" s="181">
        <f>ROUND(I152*H152,2)</f>
        <v>0</v>
      </c>
      <c r="BL152" s="12" t="s">
        <v>275</v>
      </c>
      <c r="BM152" s="12" t="s">
        <v>291</v>
      </c>
    </row>
    <row r="153" spans="2:65" s="1" customFormat="1" ht="11.25">
      <c r="B153" s="29"/>
      <c r="C153" s="30"/>
      <c r="D153" s="182" t="s">
        <v>124</v>
      </c>
      <c r="E153" s="30"/>
      <c r="F153" s="183" t="s">
        <v>290</v>
      </c>
      <c r="G153" s="30"/>
      <c r="H153" s="30"/>
      <c r="I153" s="98"/>
      <c r="J153" s="30"/>
      <c r="K153" s="30"/>
      <c r="L153" s="33"/>
      <c r="M153" s="184"/>
      <c r="N153" s="55"/>
      <c r="O153" s="55"/>
      <c r="P153" s="55"/>
      <c r="Q153" s="55"/>
      <c r="R153" s="55"/>
      <c r="S153" s="55"/>
      <c r="T153" s="56"/>
      <c r="AT153" s="12" t="s">
        <v>124</v>
      </c>
      <c r="AU153" s="12" t="s">
        <v>78</v>
      </c>
    </row>
    <row r="154" spans="2:65" s="1" customFormat="1" ht="16.5" customHeight="1">
      <c r="B154" s="29"/>
      <c r="C154" s="170" t="s">
        <v>292</v>
      </c>
      <c r="D154" s="170" t="s">
        <v>117</v>
      </c>
      <c r="E154" s="171" t="s">
        <v>293</v>
      </c>
      <c r="F154" s="172" t="s">
        <v>294</v>
      </c>
      <c r="G154" s="173" t="s">
        <v>175</v>
      </c>
      <c r="H154" s="174">
        <v>14</v>
      </c>
      <c r="I154" s="175"/>
      <c r="J154" s="176">
        <f>ROUND(I154*H154,2)</f>
        <v>0</v>
      </c>
      <c r="K154" s="172" t="s">
        <v>121</v>
      </c>
      <c r="L154" s="33"/>
      <c r="M154" s="177" t="s">
        <v>1</v>
      </c>
      <c r="N154" s="178" t="s">
        <v>41</v>
      </c>
      <c r="O154" s="55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12" t="s">
        <v>275</v>
      </c>
      <c r="AT154" s="12" t="s">
        <v>117</v>
      </c>
      <c r="AU154" s="12" t="s">
        <v>78</v>
      </c>
      <c r="AY154" s="12" t="s">
        <v>114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2" t="s">
        <v>78</v>
      </c>
      <c r="BK154" s="181">
        <f>ROUND(I154*H154,2)</f>
        <v>0</v>
      </c>
      <c r="BL154" s="12" t="s">
        <v>275</v>
      </c>
      <c r="BM154" s="12" t="s">
        <v>295</v>
      </c>
    </row>
    <row r="155" spans="2:65" s="1" customFormat="1" ht="11.25">
      <c r="B155" s="29"/>
      <c r="C155" s="30"/>
      <c r="D155" s="182" t="s">
        <v>124</v>
      </c>
      <c r="E155" s="30"/>
      <c r="F155" s="183" t="s">
        <v>294</v>
      </c>
      <c r="G155" s="30"/>
      <c r="H155" s="30"/>
      <c r="I155" s="98"/>
      <c r="J155" s="30"/>
      <c r="K155" s="30"/>
      <c r="L155" s="33"/>
      <c r="M155" s="184"/>
      <c r="N155" s="55"/>
      <c r="O155" s="55"/>
      <c r="P155" s="55"/>
      <c r="Q155" s="55"/>
      <c r="R155" s="55"/>
      <c r="S155" s="55"/>
      <c r="T155" s="56"/>
      <c r="AT155" s="12" t="s">
        <v>124</v>
      </c>
      <c r="AU155" s="12" t="s">
        <v>78</v>
      </c>
    </row>
    <row r="156" spans="2:65" s="1" customFormat="1" ht="16.5" customHeight="1">
      <c r="B156" s="29"/>
      <c r="C156" s="170" t="s">
        <v>296</v>
      </c>
      <c r="D156" s="170" t="s">
        <v>117</v>
      </c>
      <c r="E156" s="171" t="s">
        <v>297</v>
      </c>
      <c r="F156" s="172" t="s">
        <v>298</v>
      </c>
      <c r="G156" s="173" t="s">
        <v>175</v>
      </c>
      <c r="H156" s="174">
        <v>50</v>
      </c>
      <c r="I156" s="175"/>
      <c r="J156" s="176">
        <f>ROUND(I156*H156,2)</f>
        <v>0</v>
      </c>
      <c r="K156" s="172" t="s">
        <v>121</v>
      </c>
      <c r="L156" s="33"/>
      <c r="M156" s="177" t="s">
        <v>1</v>
      </c>
      <c r="N156" s="178" t="s">
        <v>41</v>
      </c>
      <c r="O156" s="55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2" t="s">
        <v>275</v>
      </c>
      <c r="AT156" s="12" t="s">
        <v>117</v>
      </c>
      <c r="AU156" s="12" t="s">
        <v>78</v>
      </c>
      <c r="AY156" s="12" t="s">
        <v>114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2" t="s">
        <v>78</v>
      </c>
      <c r="BK156" s="181">
        <f>ROUND(I156*H156,2)</f>
        <v>0</v>
      </c>
      <c r="BL156" s="12" t="s">
        <v>275</v>
      </c>
      <c r="BM156" s="12" t="s">
        <v>299</v>
      </c>
    </row>
    <row r="157" spans="2:65" s="1" customFormat="1" ht="11.25">
      <c r="B157" s="29"/>
      <c r="C157" s="30"/>
      <c r="D157" s="182" t="s">
        <v>124</v>
      </c>
      <c r="E157" s="30"/>
      <c r="F157" s="183" t="s">
        <v>298</v>
      </c>
      <c r="G157" s="30"/>
      <c r="H157" s="30"/>
      <c r="I157" s="98"/>
      <c r="J157" s="30"/>
      <c r="K157" s="30"/>
      <c r="L157" s="33"/>
      <c r="M157" s="184"/>
      <c r="N157" s="55"/>
      <c r="O157" s="55"/>
      <c r="P157" s="55"/>
      <c r="Q157" s="55"/>
      <c r="R157" s="55"/>
      <c r="S157" s="55"/>
      <c r="T157" s="56"/>
      <c r="AT157" s="12" t="s">
        <v>124</v>
      </c>
      <c r="AU157" s="12" t="s">
        <v>78</v>
      </c>
    </row>
    <row r="158" spans="2:65" s="1" customFormat="1" ht="16.5" customHeight="1">
      <c r="B158" s="29"/>
      <c r="C158" s="170" t="s">
        <v>300</v>
      </c>
      <c r="D158" s="170" t="s">
        <v>117</v>
      </c>
      <c r="E158" s="171" t="s">
        <v>301</v>
      </c>
      <c r="F158" s="172" t="s">
        <v>302</v>
      </c>
      <c r="G158" s="173" t="s">
        <v>175</v>
      </c>
      <c r="H158" s="174">
        <v>2</v>
      </c>
      <c r="I158" s="175"/>
      <c r="J158" s="176">
        <f>ROUND(I158*H158,2)</f>
        <v>0</v>
      </c>
      <c r="K158" s="172" t="s">
        <v>121</v>
      </c>
      <c r="L158" s="33"/>
      <c r="M158" s="177" t="s">
        <v>1</v>
      </c>
      <c r="N158" s="178" t="s">
        <v>41</v>
      </c>
      <c r="O158" s="55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12" t="s">
        <v>275</v>
      </c>
      <c r="AT158" s="12" t="s">
        <v>117</v>
      </c>
      <c r="AU158" s="12" t="s">
        <v>78</v>
      </c>
      <c r="AY158" s="12" t="s">
        <v>114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2" t="s">
        <v>78</v>
      </c>
      <c r="BK158" s="181">
        <f>ROUND(I158*H158,2)</f>
        <v>0</v>
      </c>
      <c r="BL158" s="12" t="s">
        <v>275</v>
      </c>
      <c r="BM158" s="12" t="s">
        <v>303</v>
      </c>
    </row>
    <row r="159" spans="2:65" s="1" customFormat="1" ht="58.5">
      <c r="B159" s="29"/>
      <c r="C159" s="30"/>
      <c r="D159" s="182" t="s">
        <v>124</v>
      </c>
      <c r="E159" s="30"/>
      <c r="F159" s="183" t="s">
        <v>304</v>
      </c>
      <c r="G159" s="30"/>
      <c r="H159" s="30"/>
      <c r="I159" s="98"/>
      <c r="J159" s="30"/>
      <c r="K159" s="30"/>
      <c r="L159" s="33"/>
      <c r="M159" s="184"/>
      <c r="N159" s="55"/>
      <c r="O159" s="55"/>
      <c r="P159" s="55"/>
      <c r="Q159" s="55"/>
      <c r="R159" s="55"/>
      <c r="S159" s="55"/>
      <c r="T159" s="56"/>
      <c r="AT159" s="12" t="s">
        <v>124</v>
      </c>
      <c r="AU159" s="12" t="s">
        <v>78</v>
      </c>
    </row>
    <row r="160" spans="2:65" s="1" customFormat="1" ht="16.5" customHeight="1">
      <c r="B160" s="29"/>
      <c r="C160" s="170" t="s">
        <v>305</v>
      </c>
      <c r="D160" s="170" t="s">
        <v>117</v>
      </c>
      <c r="E160" s="171" t="s">
        <v>306</v>
      </c>
      <c r="F160" s="172" t="s">
        <v>307</v>
      </c>
      <c r="G160" s="173" t="s">
        <v>260</v>
      </c>
      <c r="H160" s="174">
        <v>806</v>
      </c>
      <c r="I160" s="175"/>
      <c r="J160" s="176">
        <f>ROUND(I160*H160,2)</f>
        <v>0</v>
      </c>
      <c r="K160" s="172" t="s">
        <v>121</v>
      </c>
      <c r="L160" s="33"/>
      <c r="M160" s="177" t="s">
        <v>1</v>
      </c>
      <c r="N160" s="178" t="s">
        <v>41</v>
      </c>
      <c r="O160" s="55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12" t="s">
        <v>275</v>
      </c>
      <c r="AT160" s="12" t="s">
        <v>117</v>
      </c>
      <c r="AU160" s="12" t="s">
        <v>78</v>
      </c>
      <c r="AY160" s="12" t="s">
        <v>114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2" t="s">
        <v>78</v>
      </c>
      <c r="BK160" s="181">
        <f>ROUND(I160*H160,2)</f>
        <v>0</v>
      </c>
      <c r="BL160" s="12" t="s">
        <v>275</v>
      </c>
      <c r="BM160" s="12" t="s">
        <v>308</v>
      </c>
    </row>
    <row r="161" spans="2:65" s="1" customFormat="1" ht="58.5">
      <c r="B161" s="29"/>
      <c r="C161" s="30"/>
      <c r="D161" s="182" t="s">
        <v>124</v>
      </c>
      <c r="E161" s="30"/>
      <c r="F161" s="183" t="s">
        <v>309</v>
      </c>
      <c r="G161" s="30"/>
      <c r="H161" s="30"/>
      <c r="I161" s="98"/>
      <c r="J161" s="30"/>
      <c r="K161" s="30"/>
      <c r="L161" s="33"/>
      <c r="M161" s="184"/>
      <c r="N161" s="55"/>
      <c r="O161" s="55"/>
      <c r="P161" s="55"/>
      <c r="Q161" s="55"/>
      <c r="R161" s="55"/>
      <c r="S161" s="55"/>
      <c r="T161" s="56"/>
      <c r="AT161" s="12" t="s">
        <v>124</v>
      </c>
      <c r="AU161" s="12" t="s">
        <v>78</v>
      </c>
    </row>
    <row r="162" spans="2:65" s="1" customFormat="1" ht="16.5" customHeight="1">
      <c r="B162" s="29"/>
      <c r="C162" s="170" t="s">
        <v>310</v>
      </c>
      <c r="D162" s="170" t="s">
        <v>117</v>
      </c>
      <c r="E162" s="171" t="s">
        <v>311</v>
      </c>
      <c r="F162" s="172" t="s">
        <v>312</v>
      </c>
      <c r="G162" s="173" t="s">
        <v>175</v>
      </c>
      <c r="H162" s="174">
        <v>5</v>
      </c>
      <c r="I162" s="175"/>
      <c r="J162" s="176">
        <f>ROUND(I162*H162,2)</f>
        <v>0</v>
      </c>
      <c r="K162" s="172" t="s">
        <v>121</v>
      </c>
      <c r="L162" s="33"/>
      <c r="M162" s="177" t="s">
        <v>1</v>
      </c>
      <c r="N162" s="178" t="s">
        <v>41</v>
      </c>
      <c r="O162" s="55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12" t="s">
        <v>275</v>
      </c>
      <c r="AT162" s="12" t="s">
        <v>117</v>
      </c>
      <c r="AU162" s="12" t="s">
        <v>78</v>
      </c>
      <c r="AY162" s="12" t="s">
        <v>114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2" t="s">
        <v>78</v>
      </c>
      <c r="BK162" s="181">
        <f>ROUND(I162*H162,2)</f>
        <v>0</v>
      </c>
      <c r="BL162" s="12" t="s">
        <v>275</v>
      </c>
      <c r="BM162" s="12" t="s">
        <v>313</v>
      </c>
    </row>
    <row r="163" spans="2:65" s="1" customFormat="1" ht="29.25">
      <c r="B163" s="29"/>
      <c r="C163" s="30"/>
      <c r="D163" s="182" t="s">
        <v>124</v>
      </c>
      <c r="E163" s="30"/>
      <c r="F163" s="183" t="s">
        <v>314</v>
      </c>
      <c r="G163" s="30"/>
      <c r="H163" s="30"/>
      <c r="I163" s="98"/>
      <c r="J163" s="30"/>
      <c r="K163" s="30"/>
      <c r="L163" s="33"/>
      <c r="M163" s="195"/>
      <c r="N163" s="196"/>
      <c r="O163" s="196"/>
      <c r="P163" s="196"/>
      <c r="Q163" s="196"/>
      <c r="R163" s="196"/>
      <c r="S163" s="196"/>
      <c r="T163" s="197"/>
      <c r="AT163" s="12" t="s">
        <v>124</v>
      </c>
      <c r="AU163" s="12" t="s">
        <v>78</v>
      </c>
    </row>
    <row r="164" spans="2:65" s="1" customFormat="1" ht="6.95" customHeight="1">
      <c r="B164" s="41"/>
      <c r="C164" s="42"/>
      <c r="D164" s="42"/>
      <c r="E164" s="42"/>
      <c r="F164" s="42"/>
      <c r="G164" s="42"/>
      <c r="H164" s="42"/>
      <c r="I164" s="120"/>
      <c r="J164" s="42"/>
      <c r="K164" s="42"/>
      <c r="L164" s="33"/>
    </row>
  </sheetData>
  <sheetProtection algorithmName="SHA-512" hashValue="575DqsgoHtrmoGdOv1m85d7YXsPhxtvb/hQP2eHEph13JuDxvMMHucOIxvr0JKcDo/1MPa03EAuJxAjjqKYwFA==" saltValue="kECY7hFKUKTNKxY71FMfsf3mJ9gYm7J8UMl8df1rB5hSSaackSf9fqYZ08M0pO6FqZAvqTj5jFzvBWIjylss9g==" spinCount="100000" sheet="1" objects="1" scenarios="1" formatColumns="0" formatRows="0" autoFilter="0"/>
  <autoFilter ref="C81:K16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2" t="s">
        <v>83</v>
      </c>
    </row>
    <row r="3" spans="2:46" ht="6.95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5"/>
      <c r="AT3" s="12" t="s">
        <v>80</v>
      </c>
    </row>
    <row r="4" spans="2:46" ht="24.95" customHeight="1">
      <c r="B4" s="15"/>
      <c r="D4" s="96" t="s">
        <v>87</v>
      </c>
      <c r="L4" s="15"/>
      <c r="M4" s="19" t="s">
        <v>10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97" t="s">
        <v>16</v>
      </c>
      <c r="L6" s="15"/>
    </row>
    <row r="7" spans="2:46" ht="16.5" customHeight="1">
      <c r="B7" s="15"/>
      <c r="E7" s="239" t="str">
        <f>'Rekapitulace stavby'!K6</f>
        <v>Oprava GPK v úseku Nedakonice - Přerov</v>
      </c>
      <c r="F7" s="240"/>
      <c r="G7" s="240"/>
      <c r="H7" s="240"/>
      <c r="L7" s="15"/>
    </row>
    <row r="8" spans="2:46" s="1" customFormat="1" ht="12" customHeight="1">
      <c r="B8" s="33"/>
      <c r="D8" s="97" t="s">
        <v>88</v>
      </c>
      <c r="I8" s="98"/>
      <c r="L8" s="33"/>
    </row>
    <row r="9" spans="2:46" s="1" customFormat="1" ht="36.950000000000003" customHeight="1">
      <c r="B9" s="33"/>
      <c r="E9" s="241" t="s">
        <v>315</v>
      </c>
      <c r="F9" s="242"/>
      <c r="G9" s="242"/>
      <c r="H9" s="242"/>
      <c r="I9" s="98"/>
      <c r="L9" s="33"/>
    </row>
    <row r="10" spans="2:46" s="1" customFormat="1" ht="11.25">
      <c r="B10" s="33"/>
      <c r="I10" s="98"/>
      <c r="L10" s="33"/>
    </row>
    <row r="11" spans="2:46" s="1" customFormat="1" ht="12" customHeight="1">
      <c r="B11" s="33"/>
      <c r="D11" s="97" t="s">
        <v>18</v>
      </c>
      <c r="F11" s="12" t="s">
        <v>1</v>
      </c>
      <c r="I11" s="99" t="s">
        <v>19</v>
      </c>
      <c r="J11" s="12" t="s">
        <v>1</v>
      </c>
      <c r="L11" s="33"/>
    </row>
    <row r="12" spans="2:46" s="1" customFormat="1" ht="12" customHeight="1">
      <c r="B12" s="33"/>
      <c r="D12" s="97" t="s">
        <v>20</v>
      </c>
      <c r="F12" s="12" t="s">
        <v>90</v>
      </c>
      <c r="I12" s="99" t="s">
        <v>22</v>
      </c>
      <c r="J12" s="100" t="str">
        <f>'Rekapitulace stavby'!AN8</f>
        <v>7. 1. 2019</v>
      </c>
      <c r="L12" s="33"/>
    </row>
    <row r="13" spans="2:46" s="1" customFormat="1" ht="10.9" customHeight="1">
      <c r="B13" s="33"/>
      <c r="I13" s="98"/>
      <c r="L13" s="33"/>
    </row>
    <row r="14" spans="2:46" s="1" customFormat="1" ht="12" customHeight="1">
      <c r="B14" s="33"/>
      <c r="D14" s="97" t="s">
        <v>24</v>
      </c>
      <c r="I14" s="99" t="s">
        <v>25</v>
      </c>
      <c r="J14" s="12" t="s">
        <v>26</v>
      </c>
      <c r="L14" s="33"/>
    </row>
    <row r="15" spans="2:46" s="1" customFormat="1" ht="18" customHeight="1">
      <c r="B15" s="33"/>
      <c r="E15" s="12" t="s">
        <v>27</v>
      </c>
      <c r="I15" s="99" t="s">
        <v>28</v>
      </c>
      <c r="J15" s="12" t="s">
        <v>1</v>
      </c>
      <c r="L15" s="33"/>
    </row>
    <row r="16" spans="2:46" s="1" customFormat="1" ht="6.95" customHeight="1">
      <c r="B16" s="33"/>
      <c r="I16" s="98"/>
      <c r="L16" s="33"/>
    </row>
    <row r="17" spans="2:12" s="1" customFormat="1" ht="12" customHeight="1">
      <c r="B17" s="33"/>
      <c r="D17" s="97" t="s">
        <v>29</v>
      </c>
      <c r="I17" s="99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43" t="str">
        <f>'Rekapitulace stavby'!E14</f>
        <v>Vyplň údaj</v>
      </c>
      <c r="F18" s="244"/>
      <c r="G18" s="244"/>
      <c r="H18" s="244"/>
      <c r="I18" s="99" t="s">
        <v>28</v>
      </c>
      <c r="J18" s="25" t="str">
        <f>'Rekapitulace stavby'!AN14</f>
        <v>Vyplň údaj</v>
      </c>
      <c r="L18" s="33"/>
    </row>
    <row r="19" spans="2:12" s="1" customFormat="1" ht="6.95" customHeight="1">
      <c r="B19" s="33"/>
      <c r="I19" s="98"/>
      <c r="L19" s="33"/>
    </row>
    <row r="20" spans="2:12" s="1" customFormat="1" ht="12" customHeight="1">
      <c r="B20" s="33"/>
      <c r="D20" s="97" t="s">
        <v>31</v>
      </c>
      <c r="I20" s="99" t="s">
        <v>25</v>
      </c>
      <c r="J20" s="12" t="str">
        <f>IF('Rekapitulace stavby'!AN16="","",'Rekapitulace stavby'!AN16)</f>
        <v/>
      </c>
      <c r="L20" s="33"/>
    </row>
    <row r="21" spans="2:12" s="1" customFormat="1" ht="18" customHeight="1">
      <c r="B21" s="33"/>
      <c r="E21" s="12" t="str">
        <f>IF('Rekapitulace stavby'!E17="","",'Rekapitulace stavby'!E17)</f>
        <v xml:space="preserve"> </v>
      </c>
      <c r="I21" s="99" t="s">
        <v>28</v>
      </c>
      <c r="J21" s="12" t="str">
        <f>IF('Rekapitulace stavby'!AN17="","",'Rekapitulace stavby'!AN17)</f>
        <v/>
      </c>
      <c r="L21" s="33"/>
    </row>
    <row r="22" spans="2:12" s="1" customFormat="1" ht="6.95" customHeight="1">
      <c r="B22" s="33"/>
      <c r="I22" s="98"/>
      <c r="L22" s="33"/>
    </row>
    <row r="23" spans="2:12" s="1" customFormat="1" ht="12" customHeight="1">
      <c r="B23" s="33"/>
      <c r="D23" s="97" t="s">
        <v>34</v>
      </c>
      <c r="I23" s="99" t="s">
        <v>25</v>
      </c>
      <c r="J23" s="12" t="s">
        <v>26</v>
      </c>
      <c r="L23" s="33"/>
    </row>
    <row r="24" spans="2:12" s="1" customFormat="1" ht="18" customHeight="1">
      <c r="B24" s="33"/>
      <c r="E24" s="12" t="s">
        <v>27</v>
      </c>
      <c r="I24" s="99" t="s">
        <v>28</v>
      </c>
      <c r="J24" s="12" t="s">
        <v>1</v>
      </c>
      <c r="L24" s="33"/>
    </row>
    <row r="25" spans="2:12" s="1" customFormat="1" ht="6.95" customHeight="1">
      <c r="B25" s="33"/>
      <c r="I25" s="98"/>
      <c r="L25" s="33"/>
    </row>
    <row r="26" spans="2:12" s="1" customFormat="1" ht="12" customHeight="1">
      <c r="B26" s="33"/>
      <c r="D26" s="97" t="s">
        <v>35</v>
      </c>
      <c r="I26" s="98"/>
      <c r="L26" s="33"/>
    </row>
    <row r="27" spans="2:12" s="6" customFormat="1" ht="16.5" customHeight="1">
      <c r="B27" s="101"/>
      <c r="E27" s="245" t="s">
        <v>1</v>
      </c>
      <c r="F27" s="245"/>
      <c r="G27" s="245"/>
      <c r="H27" s="245"/>
      <c r="I27" s="102"/>
      <c r="L27" s="101"/>
    </row>
    <row r="28" spans="2:12" s="1" customFormat="1" ht="6.95" customHeight="1">
      <c r="B28" s="33"/>
      <c r="I28" s="98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103"/>
      <c r="J29" s="51"/>
      <c r="K29" s="51"/>
      <c r="L29" s="33"/>
    </row>
    <row r="30" spans="2:12" s="1" customFormat="1" ht="25.35" customHeight="1">
      <c r="B30" s="33"/>
      <c r="D30" s="104" t="s">
        <v>36</v>
      </c>
      <c r="I30" s="98"/>
      <c r="J30" s="105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103"/>
      <c r="J31" s="51"/>
      <c r="K31" s="51"/>
      <c r="L31" s="33"/>
    </row>
    <row r="32" spans="2:12" s="1" customFormat="1" ht="14.45" customHeight="1">
      <c r="B32" s="33"/>
      <c r="F32" s="106" t="s">
        <v>38</v>
      </c>
      <c r="I32" s="107" t="s">
        <v>37</v>
      </c>
      <c r="J32" s="106" t="s">
        <v>39</v>
      </c>
      <c r="L32" s="33"/>
    </row>
    <row r="33" spans="2:12" s="1" customFormat="1" ht="14.45" customHeight="1">
      <c r="B33" s="33"/>
      <c r="D33" s="97" t="s">
        <v>40</v>
      </c>
      <c r="E33" s="97" t="s">
        <v>41</v>
      </c>
      <c r="F33" s="108">
        <f>ROUND((SUM(BE82:BE139)),  2)</f>
        <v>0</v>
      </c>
      <c r="I33" s="109">
        <v>0.21</v>
      </c>
      <c r="J33" s="108">
        <f>ROUND(((SUM(BE82:BE139))*I33),  2)</f>
        <v>0</v>
      </c>
      <c r="L33" s="33"/>
    </row>
    <row r="34" spans="2:12" s="1" customFormat="1" ht="14.45" customHeight="1">
      <c r="B34" s="33"/>
      <c r="E34" s="97" t="s">
        <v>42</v>
      </c>
      <c r="F34" s="108">
        <f>ROUND((SUM(BF82:BF139)),  2)</f>
        <v>0</v>
      </c>
      <c r="I34" s="109">
        <v>0.15</v>
      </c>
      <c r="J34" s="108">
        <f>ROUND(((SUM(BF82:BF139))*I34),  2)</f>
        <v>0</v>
      </c>
      <c r="L34" s="33"/>
    </row>
    <row r="35" spans="2:12" s="1" customFormat="1" ht="14.45" hidden="1" customHeight="1">
      <c r="B35" s="33"/>
      <c r="E35" s="97" t="s">
        <v>43</v>
      </c>
      <c r="F35" s="108">
        <f>ROUND((SUM(BG82:BG139)),  2)</f>
        <v>0</v>
      </c>
      <c r="I35" s="109">
        <v>0.21</v>
      </c>
      <c r="J35" s="108">
        <f>0</f>
        <v>0</v>
      </c>
      <c r="L35" s="33"/>
    </row>
    <row r="36" spans="2:12" s="1" customFormat="1" ht="14.45" hidden="1" customHeight="1">
      <c r="B36" s="33"/>
      <c r="E36" s="97" t="s">
        <v>44</v>
      </c>
      <c r="F36" s="108">
        <f>ROUND((SUM(BH82:BH139)),  2)</f>
        <v>0</v>
      </c>
      <c r="I36" s="109">
        <v>0.15</v>
      </c>
      <c r="J36" s="108">
        <f>0</f>
        <v>0</v>
      </c>
      <c r="L36" s="33"/>
    </row>
    <row r="37" spans="2:12" s="1" customFormat="1" ht="14.45" hidden="1" customHeight="1">
      <c r="B37" s="33"/>
      <c r="E37" s="97" t="s">
        <v>45</v>
      </c>
      <c r="F37" s="108">
        <f>ROUND((SUM(BI82:BI139)),  2)</f>
        <v>0</v>
      </c>
      <c r="I37" s="109">
        <v>0</v>
      </c>
      <c r="J37" s="108">
        <f>0</f>
        <v>0</v>
      </c>
      <c r="L37" s="33"/>
    </row>
    <row r="38" spans="2:12" s="1" customFormat="1" ht="6.95" customHeight="1">
      <c r="B38" s="33"/>
      <c r="I38" s="98"/>
      <c r="L38" s="33"/>
    </row>
    <row r="39" spans="2:12" s="1" customFormat="1" ht="25.35" customHeight="1">
      <c r="B39" s="33"/>
      <c r="C39" s="110"/>
      <c r="D39" s="111" t="s">
        <v>46</v>
      </c>
      <c r="E39" s="112"/>
      <c r="F39" s="112"/>
      <c r="G39" s="113" t="s">
        <v>47</v>
      </c>
      <c r="H39" s="114" t="s">
        <v>48</v>
      </c>
      <c r="I39" s="115"/>
      <c r="J39" s="116">
        <f>SUM(J30:J37)</f>
        <v>0</v>
      </c>
      <c r="K39" s="117"/>
      <c r="L39" s="33"/>
    </row>
    <row r="40" spans="2:12" s="1" customFormat="1" ht="14.45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3"/>
    </row>
    <row r="44" spans="2:12" s="1" customFormat="1" ht="6.95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3"/>
    </row>
    <row r="45" spans="2:12" s="1" customFormat="1" ht="24.95" customHeight="1">
      <c r="B45" s="29"/>
      <c r="C45" s="18" t="s">
        <v>91</v>
      </c>
      <c r="D45" s="30"/>
      <c r="E45" s="30"/>
      <c r="F45" s="30"/>
      <c r="G45" s="30"/>
      <c r="H45" s="30"/>
      <c r="I45" s="98"/>
      <c r="J45" s="30"/>
      <c r="K45" s="30"/>
      <c r="L45" s="33"/>
    </row>
    <row r="46" spans="2:12" s="1" customFormat="1" ht="6.95" customHeight="1">
      <c r="B46" s="29"/>
      <c r="C46" s="30"/>
      <c r="D46" s="30"/>
      <c r="E46" s="30"/>
      <c r="F46" s="30"/>
      <c r="G46" s="30"/>
      <c r="H46" s="30"/>
      <c r="I46" s="98"/>
      <c r="J46" s="30"/>
      <c r="K46" s="30"/>
      <c r="L46" s="33"/>
    </row>
    <row r="47" spans="2:12" s="1" customFormat="1" ht="12" customHeight="1">
      <c r="B47" s="29"/>
      <c r="C47" s="24" t="s">
        <v>16</v>
      </c>
      <c r="D47" s="30"/>
      <c r="E47" s="30"/>
      <c r="F47" s="30"/>
      <c r="G47" s="30"/>
      <c r="H47" s="30"/>
      <c r="I47" s="98"/>
      <c r="J47" s="30"/>
      <c r="K47" s="30"/>
      <c r="L47" s="33"/>
    </row>
    <row r="48" spans="2:12" s="1" customFormat="1" ht="16.5" customHeight="1">
      <c r="B48" s="29"/>
      <c r="C48" s="30"/>
      <c r="D48" s="30"/>
      <c r="E48" s="246" t="str">
        <f>E7</f>
        <v>Oprava GPK v úseku Nedakonice - Přerov</v>
      </c>
      <c r="F48" s="247"/>
      <c r="G48" s="247"/>
      <c r="H48" s="247"/>
      <c r="I48" s="98"/>
      <c r="J48" s="30"/>
      <c r="K48" s="30"/>
      <c r="L48" s="33"/>
    </row>
    <row r="49" spans="2:47" s="1" customFormat="1" ht="12" customHeight="1">
      <c r="B49" s="29"/>
      <c r="C49" s="24" t="s">
        <v>88</v>
      </c>
      <c r="D49" s="30"/>
      <c r="E49" s="30"/>
      <c r="F49" s="30"/>
      <c r="G49" s="30"/>
      <c r="H49" s="30"/>
      <c r="I49" s="98"/>
      <c r="J49" s="30"/>
      <c r="K49" s="30"/>
      <c r="L49" s="33"/>
    </row>
    <row r="50" spans="2:47" s="1" customFormat="1" ht="16.5" customHeight="1">
      <c r="B50" s="29"/>
      <c r="C50" s="30"/>
      <c r="D50" s="30"/>
      <c r="E50" s="218" t="str">
        <f>E9</f>
        <v>SO 02 - Oprava GPK v úseku Napajedla - Nedakonice</v>
      </c>
      <c r="F50" s="217"/>
      <c r="G50" s="217"/>
      <c r="H50" s="217"/>
      <c r="I50" s="98"/>
      <c r="J50" s="30"/>
      <c r="K50" s="30"/>
      <c r="L50" s="33"/>
    </row>
    <row r="51" spans="2:47" s="1" customFormat="1" ht="6.95" customHeight="1">
      <c r="B51" s="29"/>
      <c r="C51" s="30"/>
      <c r="D51" s="30"/>
      <c r="E51" s="30"/>
      <c r="F51" s="30"/>
      <c r="G51" s="30"/>
      <c r="H51" s="30"/>
      <c r="I51" s="98"/>
      <c r="J51" s="30"/>
      <c r="K51" s="30"/>
      <c r="L51" s="33"/>
    </row>
    <row r="52" spans="2:47" s="1" customFormat="1" ht="12" customHeight="1">
      <c r="B52" s="29"/>
      <c r="C52" s="24" t="s">
        <v>20</v>
      </c>
      <c r="D52" s="30"/>
      <c r="E52" s="30"/>
      <c r="F52" s="22" t="str">
        <f>F12</f>
        <v>Trať Přerov - Nedakonice</v>
      </c>
      <c r="G52" s="30"/>
      <c r="H52" s="30"/>
      <c r="I52" s="99" t="s">
        <v>22</v>
      </c>
      <c r="J52" s="50" t="str">
        <f>IF(J12="","",J12)</f>
        <v>7. 1. 2019</v>
      </c>
      <c r="K52" s="30"/>
      <c r="L52" s="33"/>
    </row>
    <row r="53" spans="2:47" s="1" customFormat="1" ht="6.95" customHeight="1">
      <c r="B53" s="29"/>
      <c r="C53" s="30"/>
      <c r="D53" s="30"/>
      <c r="E53" s="30"/>
      <c r="F53" s="30"/>
      <c r="G53" s="30"/>
      <c r="H53" s="30"/>
      <c r="I53" s="98"/>
      <c r="J53" s="30"/>
      <c r="K53" s="30"/>
      <c r="L53" s="33"/>
    </row>
    <row r="54" spans="2:47" s="1" customFormat="1" ht="13.7" customHeight="1">
      <c r="B54" s="29"/>
      <c r="C54" s="24" t="s">
        <v>24</v>
      </c>
      <c r="D54" s="30"/>
      <c r="E54" s="30"/>
      <c r="F54" s="22" t="str">
        <f>E15</f>
        <v>SŽDC s. o., OŘ Olomouc</v>
      </c>
      <c r="G54" s="30"/>
      <c r="H54" s="30"/>
      <c r="I54" s="99" t="s">
        <v>31</v>
      </c>
      <c r="J54" s="27" t="str">
        <f>E21</f>
        <v xml:space="preserve"> </v>
      </c>
      <c r="K54" s="30"/>
      <c r="L54" s="33"/>
    </row>
    <row r="55" spans="2:47" s="1" customFormat="1" ht="13.7" customHeight="1">
      <c r="B55" s="29"/>
      <c r="C55" s="24" t="s">
        <v>29</v>
      </c>
      <c r="D55" s="30"/>
      <c r="E55" s="30"/>
      <c r="F55" s="22" t="str">
        <f>IF(E18="","",E18)</f>
        <v>Vyplň údaj</v>
      </c>
      <c r="G55" s="30"/>
      <c r="H55" s="30"/>
      <c r="I55" s="99" t="s">
        <v>34</v>
      </c>
      <c r="J55" s="27" t="str">
        <f>E24</f>
        <v>SŽDC s. o., OŘ Olomouc</v>
      </c>
      <c r="K55" s="30"/>
      <c r="L55" s="33"/>
    </row>
    <row r="56" spans="2:47" s="1" customFormat="1" ht="10.35" customHeight="1">
      <c r="B56" s="29"/>
      <c r="C56" s="30"/>
      <c r="D56" s="30"/>
      <c r="E56" s="30"/>
      <c r="F56" s="30"/>
      <c r="G56" s="30"/>
      <c r="H56" s="30"/>
      <c r="I56" s="98"/>
      <c r="J56" s="30"/>
      <c r="K56" s="30"/>
      <c r="L56" s="33"/>
    </row>
    <row r="57" spans="2:47" s="1" customFormat="1" ht="29.25" customHeight="1">
      <c r="B57" s="29"/>
      <c r="C57" s="124" t="s">
        <v>92</v>
      </c>
      <c r="D57" s="125"/>
      <c r="E57" s="125"/>
      <c r="F57" s="125"/>
      <c r="G57" s="125"/>
      <c r="H57" s="125"/>
      <c r="I57" s="126"/>
      <c r="J57" s="127" t="s">
        <v>93</v>
      </c>
      <c r="K57" s="125"/>
      <c r="L57" s="33"/>
    </row>
    <row r="58" spans="2:47" s="1" customFormat="1" ht="10.35" customHeight="1">
      <c r="B58" s="29"/>
      <c r="C58" s="30"/>
      <c r="D58" s="30"/>
      <c r="E58" s="30"/>
      <c r="F58" s="30"/>
      <c r="G58" s="30"/>
      <c r="H58" s="30"/>
      <c r="I58" s="98"/>
      <c r="J58" s="30"/>
      <c r="K58" s="30"/>
      <c r="L58" s="33"/>
    </row>
    <row r="59" spans="2:47" s="1" customFormat="1" ht="22.9" customHeight="1">
      <c r="B59" s="29"/>
      <c r="C59" s="128" t="s">
        <v>94</v>
      </c>
      <c r="D59" s="30"/>
      <c r="E59" s="30"/>
      <c r="F59" s="30"/>
      <c r="G59" s="30"/>
      <c r="H59" s="30"/>
      <c r="I59" s="98"/>
      <c r="J59" s="68">
        <f>J82</f>
        <v>0</v>
      </c>
      <c r="K59" s="30"/>
      <c r="L59" s="33"/>
      <c r="AU59" s="12" t="s">
        <v>95</v>
      </c>
    </row>
    <row r="60" spans="2:47" s="7" customFormat="1" ht="24.95" customHeight="1">
      <c r="B60" s="129"/>
      <c r="C60" s="130"/>
      <c r="D60" s="131" t="s">
        <v>96</v>
      </c>
      <c r="E60" s="132"/>
      <c r="F60" s="132"/>
      <c r="G60" s="132"/>
      <c r="H60" s="132"/>
      <c r="I60" s="133"/>
      <c r="J60" s="134">
        <f>J83</f>
        <v>0</v>
      </c>
      <c r="K60" s="130"/>
      <c r="L60" s="135"/>
    </row>
    <row r="61" spans="2:47" s="8" customFormat="1" ht="19.899999999999999" customHeight="1">
      <c r="B61" s="136"/>
      <c r="C61" s="137"/>
      <c r="D61" s="138" t="s">
        <v>97</v>
      </c>
      <c r="E61" s="139"/>
      <c r="F61" s="139"/>
      <c r="G61" s="139"/>
      <c r="H61" s="139"/>
      <c r="I61" s="140"/>
      <c r="J61" s="141">
        <f>J84</f>
        <v>0</v>
      </c>
      <c r="K61" s="137"/>
      <c r="L61" s="142"/>
    </row>
    <row r="62" spans="2:47" s="7" customFormat="1" ht="24.95" customHeight="1">
      <c r="B62" s="129"/>
      <c r="C62" s="130"/>
      <c r="D62" s="131" t="s">
        <v>98</v>
      </c>
      <c r="E62" s="132"/>
      <c r="F62" s="132"/>
      <c r="G62" s="132"/>
      <c r="H62" s="132"/>
      <c r="I62" s="133"/>
      <c r="J62" s="134">
        <f>J117</f>
        <v>0</v>
      </c>
      <c r="K62" s="130"/>
      <c r="L62" s="135"/>
    </row>
    <row r="63" spans="2:47" s="1" customFormat="1" ht="21.75" customHeight="1">
      <c r="B63" s="29"/>
      <c r="C63" s="30"/>
      <c r="D63" s="30"/>
      <c r="E63" s="30"/>
      <c r="F63" s="30"/>
      <c r="G63" s="30"/>
      <c r="H63" s="30"/>
      <c r="I63" s="98"/>
      <c r="J63" s="30"/>
      <c r="K63" s="30"/>
      <c r="L63" s="33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120"/>
      <c r="J64" s="42"/>
      <c r="K64" s="42"/>
      <c r="L64" s="33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123"/>
      <c r="J68" s="44"/>
      <c r="K68" s="44"/>
      <c r="L68" s="33"/>
    </row>
    <row r="69" spans="2:12" s="1" customFormat="1" ht="24.95" customHeight="1">
      <c r="B69" s="29"/>
      <c r="C69" s="18" t="s">
        <v>99</v>
      </c>
      <c r="D69" s="30"/>
      <c r="E69" s="30"/>
      <c r="F69" s="30"/>
      <c r="G69" s="30"/>
      <c r="H69" s="30"/>
      <c r="I69" s="98"/>
      <c r="J69" s="30"/>
      <c r="K69" s="30"/>
      <c r="L69" s="33"/>
    </row>
    <row r="70" spans="2:12" s="1" customFormat="1" ht="6.95" customHeight="1">
      <c r="B70" s="29"/>
      <c r="C70" s="30"/>
      <c r="D70" s="30"/>
      <c r="E70" s="30"/>
      <c r="F70" s="30"/>
      <c r="G70" s="30"/>
      <c r="H70" s="30"/>
      <c r="I70" s="98"/>
      <c r="J70" s="30"/>
      <c r="K70" s="30"/>
      <c r="L70" s="33"/>
    </row>
    <row r="71" spans="2:12" s="1" customFormat="1" ht="12" customHeight="1">
      <c r="B71" s="29"/>
      <c r="C71" s="24" t="s">
        <v>16</v>
      </c>
      <c r="D71" s="30"/>
      <c r="E71" s="30"/>
      <c r="F71" s="30"/>
      <c r="G71" s="30"/>
      <c r="H71" s="30"/>
      <c r="I71" s="98"/>
      <c r="J71" s="30"/>
      <c r="K71" s="30"/>
      <c r="L71" s="33"/>
    </row>
    <row r="72" spans="2:12" s="1" customFormat="1" ht="16.5" customHeight="1">
      <c r="B72" s="29"/>
      <c r="C72" s="30"/>
      <c r="D72" s="30"/>
      <c r="E72" s="246" t="str">
        <f>E7</f>
        <v>Oprava GPK v úseku Nedakonice - Přerov</v>
      </c>
      <c r="F72" s="247"/>
      <c r="G72" s="247"/>
      <c r="H72" s="247"/>
      <c r="I72" s="98"/>
      <c r="J72" s="30"/>
      <c r="K72" s="30"/>
      <c r="L72" s="33"/>
    </row>
    <row r="73" spans="2:12" s="1" customFormat="1" ht="12" customHeight="1">
      <c r="B73" s="29"/>
      <c r="C73" s="24" t="s">
        <v>88</v>
      </c>
      <c r="D73" s="30"/>
      <c r="E73" s="30"/>
      <c r="F73" s="30"/>
      <c r="G73" s="30"/>
      <c r="H73" s="30"/>
      <c r="I73" s="98"/>
      <c r="J73" s="30"/>
      <c r="K73" s="30"/>
      <c r="L73" s="33"/>
    </row>
    <row r="74" spans="2:12" s="1" customFormat="1" ht="16.5" customHeight="1">
      <c r="B74" s="29"/>
      <c r="C74" s="30"/>
      <c r="D74" s="30"/>
      <c r="E74" s="218" t="str">
        <f>E9</f>
        <v>SO 02 - Oprava GPK v úseku Napajedla - Nedakonice</v>
      </c>
      <c r="F74" s="217"/>
      <c r="G74" s="217"/>
      <c r="H74" s="217"/>
      <c r="I74" s="98"/>
      <c r="J74" s="30"/>
      <c r="K74" s="30"/>
      <c r="L74" s="33"/>
    </row>
    <row r="75" spans="2:12" s="1" customFormat="1" ht="6.95" customHeight="1">
      <c r="B75" s="29"/>
      <c r="C75" s="30"/>
      <c r="D75" s="30"/>
      <c r="E75" s="30"/>
      <c r="F75" s="30"/>
      <c r="G75" s="30"/>
      <c r="H75" s="30"/>
      <c r="I75" s="98"/>
      <c r="J75" s="30"/>
      <c r="K75" s="30"/>
      <c r="L75" s="33"/>
    </row>
    <row r="76" spans="2:12" s="1" customFormat="1" ht="12" customHeight="1">
      <c r="B76" s="29"/>
      <c r="C76" s="24" t="s">
        <v>20</v>
      </c>
      <c r="D76" s="30"/>
      <c r="E76" s="30"/>
      <c r="F76" s="22" t="str">
        <f>F12</f>
        <v>Trať Přerov - Nedakonice</v>
      </c>
      <c r="G76" s="30"/>
      <c r="H76" s="30"/>
      <c r="I76" s="99" t="s">
        <v>22</v>
      </c>
      <c r="J76" s="50" t="str">
        <f>IF(J12="","",J12)</f>
        <v>7. 1. 2019</v>
      </c>
      <c r="K76" s="30"/>
      <c r="L76" s="33"/>
    </row>
    <row r="77" spans="2:12" s="1" customFormat="1" ht="6.95" customHeight="1">
      <c r="B77" s="29"/>
      <c r="C77" s="30"/>
      <c r="D77" s="30"/>
      <c r="E77" s="30"/>
      <c r="F77" s="30"/>
      <c r="G77" s="30"/>
      <c r="H77" s="30"/>
      <c r="I77" s="98"/>
      <c r="J77" s="30"/>
      <c r="K77" s="30"/>
      <c r="L77" s="33"/>
    </row>
    <row r="78" spans="2:12" s="1" customFormat="1" ht="13.7" customHeight="1">
      <c r="B78" s="29"/>
      <c r="C78" s="24" t="s">
        <v>24</v>
      </c>
      <c r="D78" s="30"/>
      <c r="E78" s="30"/>
      <c r="F78" s="22" t="str">
        <f>E15</f>
        <v>SŽDC s. o., OŘ Olomouc</v>
      </c>
      <c r="G78" s="30"/>
      <c r="H78" s="30"/>
      <c r="I78" s="99" t="s">
        <v>31</v>
      </c>
      <c r="J78" s="27" t="str">
        <f>E21</f>
        <v xml:space="preserve"> </v>
      </c>
      <c r="K78" s="30"/>
      <c r="L78" s="33"/>
    </row>
    <row r="79" spans="2:12" s="1" customFormat="1" ht="13.7" customHeight="1">
      <c r="B79" s="29"/>
      <c r="C79" s="24" t="s">
        <v>29</v>
      </c>
      <c r="D79" s="30"/>
      <c r="E79" s="30"/>
      <c r="F79" s="22" t="str">
        <f>IF(E18="","",E18)</f>
        <v>Vyplň údaj</v>
      </c>
      <c r="G79" s="30"/>
      <c r="H79" s="30"/>
      <c r="I79" s="99" t="s">
        <v>34</v>
      </c>
      <c r="J79" s="27" t="str">
        <f>E24</f>
        <v>SŽDC s. o., OŘ Olomouc</v>
      </c>
      <c r="K79" s="30"/>
      <c r="L79" s="33"/>
    </row>
    <row r="80" spans="2:12" s="1" customFormat="1" ht="10.35" customHeight="1">
      <c r="B80" s="29"/>
      <c r="C80" s="30"/>
      <c r="D80" s="30"/>
      <c r="E80" s="30"/>
      <c r="F80" s="30"/>
      <c r="G80" s="30"/>
      <c r="H80" s="30"/>
      <c r="I80" s="98"/>
      <c r="J80" s="30"/>
      <c r="K80" s="30"/>
      <c r="L80" s="33"/>
    </row>
    <row r="81" spans="2:65" s="9" customFormat="1" ht="29.25" customHeight="1">
      <c r="B81" s="143"/>
      <c r="C81" s="144" t="s">
        <v>100</v>
      </c>
      <c r="D81" s="145" t="s">
        <v>55</v>
      </c>
      <c r="E81" s="145" t="s">
        <v>51</v>
      </c>
      <c r="F81" s="145" t="s">
        <v>52</v>
      </c>
      <c r="G81" s="145" t="s">
        <v>101</v>
      </c>
      <c r="H81" s="145" t="s">
        <v>102</v>
      </c>
      <c r="I81" s="146" t="s">
        <v>103</v>
      </c>
      <c r="J81" s="147" t="s">
        <v>93</v>
      </c>
      <c r="K81" s="148" t="s">
        <v>104</v>
      </c>
      <c r="L81" s="149"/>
      <c r="M81" s="59" t="s">
        <v>1</v>
      </c>
      <c r="N81" s="60" t="s">
        <v>40</v>
      </c>
      <c r="O81" s="60" t="s">
        <v>105</v>
      </c>
      <c r="P81" s="60" t="s">
        <v>106</v>
      </c>
      <c r="Q81" s="60" t="s">
        <v>107</v>
      </c>
      <c r="R81" s="60" t="s">
        <v>108</v>
      </c>
      <c r="S81" s="60" t="s">
        <v>109</v>
      </c>
      <c r="T81" s="61" t="s">
        <v>110</v>
      </c>
    </row>
    <row r="82" spans="2:65" s="1" customFormat="1" ht="22.9" customHeight="1">
      <c r="B82" s="29"/>
      <c r="C82" s="66" t="s">
        <v>111</v>
      </c>
      <c r="D82" s="30"/>
      <c r="E82" s="30"/>
      <c r="F82" s="30"/>
      <c r="G82" s="30"/>
      <c r="H82" s="30"/>
      <c r="I82" s="98"/>
      <c r="J82" s="150">
        <f>BK82</f>
        <v>0</v>
      </c>
      <c r="K82" s="30"/>
      <c r="L82" s="33"/>
      <c r="M82" s="62"/>
      <c r="N82" s="63"/>
      <c r="O82" s="63"/>
      <c r="P82" s="151">
        <f>P83+P117</f>
        <v>0</v>
      </c>
      <c r="Q82" s="63"/>
      <c r="R82" s="151">
        <f>R83+R117</f>
        <v>1800.1120000000001</v>
      </c>
      <c r="S82" s="63"/>
      <c r="T82" s="152">
        <f>T83+T117</f>
        <v>0</v>
      </c>
      <c r="AT82" s="12" t="s">
        <v>69</v>
      </c>
      <c r="AU82" s="12" t="s">
        <v>95</v>
      </c>
      <c r="BK82" s="153">
        <f>BK83+BK117</f>
        <v>0</v>
      </c>
    </row>
    <row r="83" spans="2:65" s="10" customFormat="1" ht="25.9" customHeight="1">
      <c r="B83" s="154"/>
      <c r="C83" s="155"/>
      <c r="D83" s="156" t="s">
        <v>69</v>
      </c>
      <c r="E83" s="157" t="s">
        <v>112</v>
      </c>
      <c r="F83" s="157" t="s">
        <v>113</v>
      </c>
      <c r="G83" s="155"/>
      <c r="H83" s="155"/>
      <c r="I83" s="158"/>
      <c r="J83" s="159">
        <f>BK83</f>
        <v>0</v>
      </c>
      <c r="K83" s="155"/>
      <c r="L83" s="160"/>
      <c r="M83" s="161"/>
      <c r="N83" s="162"/>
      <c r="O83" s="162"/>
      <c r="P83" s="163">
        <f>P84</f>
        <v>0</v>
      </c>
      <c r="Q83" s="162"/>
      <c r="R83" s="163">
        <f>R84</f>
        <v>1800.1120000000001</v>
      </c>
      <c r="S83" s="162"/>
      <c r="T83" s="164">
        <f>T84</f>
        <v>0</v>
      </c>
      <c r="AR83" s="165" t="s">
        <v>78</v>
      </c>
      <c r="AT83" s="166" t="s">
        <v>69</v>
      </c>
      <c r="AU83" s="166" t="s">
        <v>70</v>
      </c>
      <c r="AY83" s="165" t="s">
        <v>114</v>
      </c>
      <c r="BK83" s="167">
        <f>BK84</f>
        <v>0</v>
      </c>
    </row>
    <row r="84" spans="2:65" s="10" customFormat="1" ht="22.9" customHeight="1">
      <c r="B84" s="154"/>
      <c r="C84" s="155"/>
      <c r="D84" s="156" t="s">
        <v>69</v>
      </c>
      <c r="E84" s="168" t="s">
        <v>115</v>
      </c>
      <c r="F84" s="168" t="s">
        <v>116</v>
      </c>
      <c r="G84" s="155"/>
      <c r="H84" s="155"/>
      <c r="I84" s="158"/>
      <c r="J84" s="169">
        <f>BK84</f>
        <v>0</v>
      </c>
      <c r="K84" s="155"/>
      <c r="L84" s="160"/>
      <c r="M84" s="161"/>
      <c r="N84" s="162"/>
      <c r="O84" s="162"/>
      <c r="P84" s="163">
        <f>SUM(P85:P116)</f>
        <v>0</v>
      </c>
      <c r="Q84" s="162"/>
      <c r="R84" s="163">
        <f>SUM(R85:R116)</f>
        <v>1800.1120000000001</v>
      </c>
      <c r="S84" s="162"/>
      <c r="T84" s="164">
        <f>SUM(T85:T116)</f>
        <v>0</v>
      </c>
      <c r="AR84" s="165" t="s">
        <v>78</v>
      </c>
      <c r="AT84" s="166" t="s">
        <v>69</v>
      </c>
      <c r="AU84" s="166" t="s">
        <v>78</v>
      </c>
      <c r="AY84" s="165" t="s">
        <v>114</v>
      </c>
      <c r="BK84" s="167">
        <f>SUM(BK85:BK116)</f>
        <v>0</v>
      </c>
    </row>
    <row r="85" spans="2:65" s="1" customFormat="1" ht="16.5" customHeight="1">
      <c r="B85" s="29"/>
      <c r="C85" s="170" t="s">
        <v>78</v>
      </c>
      <c r="D85" s="170" t="s">
        <v>117</v>
      </c>
      <c r="E85" s="171" t="s">
        <v>118</v>
      </c>
      <c r="F85" s="172" t="s">
        <v>119</v>
      </c>
      <c r="G85" s="173" t="s">
        <v>120</v>
      </c>
      <c r="H85" s="174">
        <v>1</v>
      </c>
      <c r="I85" s="175"/>
      <c r="J85" s="176">
        <f>ROUND(I85*H85,2)</f>
        <v>0</v>
      </c>
      <c r="K85" s="172" t="s">
        <v>121</v>
      </c>
      <c r="L85" s="33"/>
      <c r="M85" s="177" t="s">
        <v>1</v>
      </c>
      <c r="N85" s="178" t="s">
        <v>41</v>
      </c>
      <c r="O85" s="55"/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AR85" s="12" t="s">
        <v>122</v>
      </c>
      <c r="AT85" s="12" t="s">
        <v>117</v>
      </c>
      <c r="AU85" s="12" t="s">
        <v>80</v>
      </c>
      <c r="AY85" s="12" t="s">
        <v>114</v>
      </c>
      <c r="BE85" s="181">
        <f>IF(N85="základní",J85,0)</f>
        <v>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12" t="s">
        <v>78</v>
      </c>
      <c r="BK85" s="181">
        <f>ROUND(I85*H85,2)</f>
        <v>0</v>
      </c>
      <c r="BL85" s="12" t="s">
        <v>122</v>
      </c>
      <c r="BM85" s="12" t="s">
        <v>316</v>
      </c>
    </row>
    <row r="86" spans="2:65" s="1" customFormat="1" ht="29.25">
      <c r="B86" s="29"/>
      <c r="C86" s="30"/>
      <c r="D86" s="182" t="s">
        <v>124</v>
      </c>
      <c r="E86" s="30"/>
      <c r="F86" s="183" t="s">
        <v>125</v>
      </c>
      <c r="G86" s="30"/>
      <c r="H86" s="30"/>
      <c r="I86" s="98"/>
      <c r="J86" s="30"/>
      <c r="K86" s="30"/>
      <c r="L86" s="33"/>
      <c r="M86" s="184"/>
      <c r="N86" s="55"/>
      <c r="O86" s="55"/>
      <c r="P86" s="55"/>
      <c r="Q86" s="55"/>
      <c r="R86" s="55"/>
      <c r="S86" s="55"/>
      <c r="T86" s="56"/>
      <c r="AT86" s="12" t="s">
        <v>124</v>
      </c>
      <c r="AU86" s="12" t="s">
        <v>80</v>
      </c>
    </row>
    <row r="87" spans="2:65" s="1" customFormat="1" ht="16.5" customHeight="1">
      <c r="B87" s="29"/>
      <c r="C87" s="170" t="s">
        <v>80</v>
      </c>
      <c r="D87" s="170" t="s">
        <v>117</v>
      </c>
      <c r="E87" s="171" t="s">
        <v>137</v>
      </c>
      <c r="F87" s="172" t="s">
        <v>138</v>
      </c>
      <c r="G87" s="173" t="s">
        <v>134</v>
      </c>
      <c r="H87" s="174">
        <v>5</v>
      </c>
      <c r="I87" s="175"/>
      <c r="J87" s="176">
        <f>ROUND(I87*H87,2)</f>
        <v>0</v>
      </c>
      <c r="K87" s="172" t="s">
        <v>121</v>
      </c>
      <c r="L87" s="33"/>
      <c r="M87" s="177" t="s">
        <v>1</v>
      </c>
      <c r="N87" s="178" t="s">
        <v>41</v>
      </c>
      <c r="O87" s="55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2" t="s">
        <v>122</v>
      </c>
      <c r="AT87" s="12" t="s">
        <v>117</v>
      </c>
      <c r="AU87" s="12" t="s">
        <v>80</v>
      </c>
      <c r="AY87" s="12" t="s">
        <v>114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12" t="s">
        <v>78</v>
      </c>
      <c r="BK87" s="181">
        <f>ROUND(I87*H87,2)</f>
        <v>0</v>
      </c>
      <c r="BL87" s="12" t="s">
        <v>122</v>
      </c>
      <c r="BM87" s="12" t="s">
        <v>317</v>
      </c>
    </row>
    <row r="88" spans="2:65" s="1" customFormat="1" ht="39">
      <c r="B88" s="29"/>
      <c r="C88" s="30"/>
      <c r="D88" s="182" t="s">
        <v>124</v>
      </c>
      <c r="E88" s="30"/>
      <c r="F88" s="183" t="s">
        <v>140</v>
      </c>
      <c r="G88" s="30"/>
      <c r="H88" s="30"/>
      <c r="I88" s="98"/>
      <c r="J88" s="30"/>
      <c r="K88" s="30"/>
      <c r="L88" s="33"/>
      <c r="M88" s="184"/>
      <c r="N88" s="55"/>
      <c r="O88" s="55"/>
      <c r="P88" s="55"/>
      <c r="Q88" s="55"/>
      <c r="R88" s="55"/>
      <c r="S88" s="55"/>
      <c r="T88" s="56"/>
      <c r="AT88" s="12" t="s">
        <v>124</v>
      </c>
      <c r="AU88" s="12" t="s">
        <v>80</v>
      </c>
    </row>
    <row r="89" spans="2:65" s="1" customFormat="1" ht="16.5" customHeight="1">
      <c r="B89" s="29"/>
      <c r="C89" s="170" t="s">
        <v>131</v>
      </c>
      <c r="D89" s="170" t="s">
        <v>117</v>
      </c>
      <c r="E89" s="171" t="s">
        <v>141</v>
      </c>
      <c r="F89" s="172" t="s">
        <v>142</v>
      </c>
      <c r="G89" s="173" t="s">
        <v>143</v>
      </c>
      <c r="H89" s="174">
        <v>53</v>
      </c>
      <c r="I89" s="175"/>
      <c r="J89" s="176">
        <f>ROUND(I89*H89,2)</f>
        <v>0</v>
      </c>
      <c r="K89" s="172" t="s">
        <v>121</v>
      </c>
      <c r="L89" s="33"/>
      <c r="M89" s="177" t="s">
        <v>1</v>
      </c>
      <c r="N89" s="178" t="s">
        <v>41</v>
      </c>
      <c r="O89" s="55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2" t="s">
        <v>122</v>
      </c>
      <c r="AT89" s="12" t="s">
        <v>117</v>
      </c>
      <c r="AU89" s="12" t="s">
        <v>80</v>
      </c>
      <c r="AY89" s="12" t="s">
        <v>114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2" t="s">
        <v>78</v>
      </c>
      <c r="BK89" s="181">
        <f>ROUND(I89*H89,2)</f>
        <v>0</v>
      </c>
      <c r="BL89" s="12" t="s">
        <v>122</v>
      </c>
      <c r="BM89" s="12" t="s">
        <v>318</v>
      </c>
    </row>
    <row r="90" spans="2:65" s="1" customFormat="1" ht="19.5">
      <c r="B90" s="29"/>
      <c r="C90" s="30"/>
      <c r="D90" s="182" t="s">
        <v>124</v>
      </c>
      <c r="E90" s="30"/>
      <c r="F90" s="183" t="s">
        <v>145</v>
      </c>
      <c r="G90" s="30"/>
      <c r="H90" s="30"/>
      <c r="I90" s="98"/>
      <c r="J90" s="30"/>
      <c r="K90" s="30"/>
      <c r="L90" s="33"/>
      <c r="M90" s="184"/>
      <c r="N90" s="55"/>
      <c r="O90" s="55"/>
      <c r="P90" s="55"/>
      <c r="Q90" s="55"/>
      <c r="R90" s="55"/>
      <c r="S90" s="55"/>
      <c r="T90" s="56"/>
      <c r="AT90" s="12" t="s">
        <v>124</v>
      </c>
      <c r="AU90" s="12" t="s">
        <v>80</v>
      </c>
    </row>
    <row r="91" spans="2:65" s="1" customFormat="1" ht="16.5" customHeight="1">
      <c r="B91" s="29"/>
      <c r="C91" s="170" t="s">
        <v>122</v>
      </c>
      <c r="D91" s="170" t="s">
        <v>117</v>
      </c>
      <c r="E91" s="171" t="s">
        <v>157</v>
      </c>
      <c r="F91" s="172" t="s">
        <v>158</v>
      </c>
      <c r="G91" s="173" t="s">
        <v>134</v>
      </c>
      <c r="H91" s="174">
        <v>1080</v>
      </c>
      <c r="I91" s="175"/>
      <c r="J91" s="176">
        <f>ROUND(I91*H91,2)</f>
        <v>0</v>
      </c>
      <c r="K91" s="172" t="s">
        <v>121</v>
      </c>
      <c r="L91" s="33"/>
      <c r="M91" s="177" t="s">
        <v>1</v>
      </c>
      <c r="N91" s="178" t="s">
        <v>41</v>
      </c>
      <c r="O91" s="55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2" t="s">
        <v>122</v>
      </c>
      <c r="AT91" s="12" t="s">
        <v>117</v>
      </c>
      <c r="AU91" s="12" t="s">
        <v>80</v>
      </c>
      <c r="AY91" s="12" t="s">
        <v>114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2" t="s">
        <v>78</v>
      </c>
      <c r="BK91" s="181">
        <f>ROUND(I91*H91,2)</f>
        <v>0</v>
      </c>
      <c r="BL91" s="12" t="s">
        <v>122</v>
      </c>
      <c r="BM91" s="12" t="s">
        <v>319</v>
      </c>
    </row>
    <row r="92" spans="2:65" s="1" customFormat="1" ht="19.5">
      <c r="B92" s="29"/>
      <c r="C92" s="30"/>
      <c r="D92" s="182" t="s">
        <v>124</v>
      </c>
      <c r="E92" s="30"/>
      <c r="F92" s="183" t="s">
        <v>160</v>
      </c>
      <c r="G92" s="30"/>
      <c r="H92" s="30"/>
      <c r="I92" s="98"/>
      <c r="J92" s="30"/>
      <c r="K92" s="30"/>
      <c r="L92" s="33"/>
      <c r="M92" s="184"/>
      <c r="N92" s="55"/>
      <c r="O92" s="55"/>
      <c r="P92" s="55"/>
      <c r="Q92" s="55"/>
      <c r="R92" s="55"/>
      <c r="S92" s="55"/>
      <c r="T92" s="56"/>
      <c r="AT92" s="12" t="s">
        <v>124</v>
      </c>
      <c r="AU92" s="12" t="s">
        <v>80</v>
      </c>
    </row>
    <row r="93" spans="2:65" s="1" customFormat="1" ht="16.5" customHeight="1">
      <c r="B93" s="29"/>
      <c r="C93" s="170" t="s">
        <v>115</v>
      </c>
      <c r="D93" s="170" t="s">
        <v>117</v>
      </c>
      <c r="E93" s="171" t="s">
        <v>162</v>
      </c>
      <c r="F93" s="172" t="s">
        <v>163</v>
      </c>
      <c r="G93" s="173" t="s">
        <v>164</v>
      </c>
      <c r="H93" s="174">
        <v>0.06</v>
      </c>
      <c r="I93" s="175"/>
      <c r="J93" s="176">
        <f>ROUND(I93*H93,2)</f>
        <v>0</v>
      </c>
      <c r="K93" s="172" t="s">
        <v>121</v>
      </c>
      <c r="L93" s="33"/>
      <c r="M93" s="177" t="s">
        <v>1</v>
      </c>
      <c r="N93" s="178" t="s">
        <v>41</v>
      </c>
      <c r="O93" s="55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2" t="s">
        <v>122</v>
      </c>
      <c r="AT93" s="12" t="s">
        <v>117</v>
      </c>
      <c r="AU93" s="12" t="s">
        <v>80</v>
      </c>
      <c r="AY93" s="12" t="s">
        <v>114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2" t="s">
        <v>78</v>
      </c>
      <c r="BK93" s="181">
        <f>ROUND(I93*H93,2)</f>
        <v>0</v>
      </c>
      <c r="BL93" s="12" t="s">
        <v>122</v>
      </c>
      <c r="BM93" s="12" t="s">
        <v>320</v>
      </c>
    </row>
    <row r="94" spans="2:65" s="1" customFormat="1" ht="19.5">
      <c r="B94" s="29"/>
      <c r="C94" s="30"/>
      <c r="D94" s="182" t="s">
        <v>124</v>
      </c>
      <c r="E94" s="30"/>
      <c r="F94" s="183" t="s">
        <v>166</v>
      </c>
      <c r="G94" s="30"/>
      <c r="H94" s="30"/>
      <c r="I94" s="98"/>
      <c r="J94" s="30"/>
      <c r="K94" s="30"/>
      <c r="L94" s="33"/>
      <c r="M94" s="184"/>
      <c r="N94" s="55"/>
      <c r="O94" s="55"/>
      <c r="P94" s="55"/>
      <c r="Q94" s="55"/>
      <c r="R94" s="55"/>
      <c r="S94" s="55"/>
      <c r="T94" s="56"/>
      <c r="AT94" s="12" t="s">
        <v>124</v>
      </c>
      <c r="AU94" s="12" t="s">
        <v>80</v>
      </c>
    </row>
    <row r="95" spans="2:65" s="1" customFormat="1" ht="16.5" customHeight="1">
      <c r="B95" s="29"/>
      <c r="C95" s="170" t="s">
        <v>146</v>
      </c>
      <c r="D95" s="170" t="s">
        <v>117</v>
      </c>
      <c r="E95" s="171" t="s">
        <v>173</v>
      </c>
      <c r="F95" s="172" t="s">
        <v>174</v>
      </c>
      <c r="G95" s="173" t="s">
        <v>175</v>
      </c>
      <c r="H95" s="174">
        <v>3</v>
      </c>
      <c r="I95" s="175"/>
      <c r="J95" s="176">
        <f>ROUND(I95*H95,2)</f>
        <v>0</v>
      </c>
      <c r="K95" s="172" t="s">
        <v>121</v>
      </c>
      <c r="L95" s="33"/>
      <c r="M95" s="177" t="s">
        <v>1</v>
      </c>
      <c r="N95" s="178" t="s">
        <v>41</v>
      </c>
      <c r="O95" s="55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12" t="s">
        <v>122</v>
      </c>
      <c r="AT95" s="12" t="s">
        <v>117</v>
      </c>
      <c r="AU95" s="12" t="s">
        <v>80</v>
      </c>
      <c r="AY95" s="12" t="s">
        <v>114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2" t="s">
        <v>78</v>
      </c>
      <c r="BK95" s="181">
        <f>ROUND(I95*H95,2)</f>
        <v>0</v>
      </c>
      <c r="BL95" s="12" t="s">
        <v>122</v>
      </c>
      <c r="BM95" s="12" t="s">
        <v>321</v>
      </c>
    </row>
    <row r="96" spans="2:65" s="1" customFormat="1" ht="48.75">
      <c r="B96" s="29"/>
      <c r="C96" s="30"/>
      <c r="D96" s="182" t="s">
        <v>124</v>
      </c>
      <c r="E96" s="30"/>
      <c r="F96" s="183" t="s">
        <v>177</v>
      </c>
      <c r="G96" s="30"/>
      <c r="H96" s="30"/>
      <c r="I96" s="98"/>
      <c r="J96" s="30"/>
      <c r="K96" s="30"/>
      <c r="L96" s="33"/>
      <c r="M96" s="184"/>
      <c r="N96" s="55"/>
      <c r="O96" s="55"/>
      <c r="P96" s="55"/>
      <c r="Q96" s="55"/>
      <c r="R96" s="55"/>
      <c r="S96" s="55"/>
      <c r="T96" s="56"/>
      <c r="AT96" s="12" t="s">
        <v>124</v>
      </c>
      <c r="AU96" s="12" t="s">
        <v>80</v>
      </c>
    </row>
    <row r="97" spans="2:65" s="1" customFormat="1" ht="16.5" customHeight="1">
      <c r="B97" s="29"/>
      <c r="C97" s="170" t="s">
        <v>151</v>
      </c>
      <c r="D97" s="170" t="s">
        <v>117</v>
      </c>
      <c r="E97" s="171" t="s">
        <v>179</v>
      </c>
      <c r="F97" s="172" t="s">
        <v>180</v>
      </c>
      <c r="G97" s="173" t="s">
        <v>143</v>
      </c>
      <c r="H97" s="174">
        <v>8</v>
      </c>
      <c r="I97" s="175"/>
      <c r="J97" s="176">
        <f>ROUND(I97*H97,2)</f>
        <v>0</v>
      </c>
      <c r="K97" s="172" t="s">
        <v>121</v>
      </c>
      <c r="L97" s="33"/>
      <c r="M97" s="177" t="s">
        <v>1</v>
      </c>
      <c r="N97" s="178" t="s">
        <v>41</v>
      </c>
      <c r="O97" s="55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2" t="s">
        <v>122</v>
      </c>
      <c r="AT97" s="12" t="s">
        <v>117</v>
      </c>
      <c r="AU97" s="12" t="s">
        <v>80</v>
      </c>
      <c r="AY97" s="12" t="s">
        <v>114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2" t="s">
        <v>78</v>
      </c>
      <c r="BK97" s="181">
        <f>ROUND(I97*H97,2)</f>
        <v>0</v>
      </c>
      <c r="BL97" s="12" t="s">
        <v>122</v>
      </c>
      <c r="BM97" s="12" t="s">
        <v>322</v>
      </c>
    </row>
    <row r="98" spans="2:65" s="1" customFormat="1" ht="19.5">
      <c r="B98" s="29"/>
      <c r="C98" s="30"/>
      <c r="D98" s="182" t="s">
        <v>124</v>
      </c>
      <c r="E98" s="30"/>
      <c r="F98" s="183" t="s">
        <v>182</v>
      </c>
      <c r="G98" s="30"/>
      <c r="H98" s="30"/>
      <c r="I98" s="98"/>
      <c r="J98" s="30"/>
      <c r="K98" s="30"/>
      <c r="L98" s="33"/>
      <c r="M98" s="184"/>
      <c r="N98" s="55"/>
      <c r="O98" s="55"/>
      <c r="P98" s="55"/>
      <c r="Q98" s="55"/>
      <c r="R98" s="55"/>
      <c r="S98" s="55"/>
      <c r="T98" s="56"/>
      <c r="AT98" s="12" t="s">
        <v>124</v>
      </c>
      <c r="AU98" s="12" t="s">
        <v>80</v>
      </c>
    </row>
    <row r="99" spans="2:65" s="1" customFormat="1" ht="16.5" customHeight="1">
      <c r="B99" s="29"/>
      <c r="C99" s="170" t="s">
        <v>156</v>
      </c>
      <c r="D99" s="170" t="s">
        <v>117</v>
      </c>
      <c r="E99" s="171" t="s">
        <v>184</v>
      </c>
      <c r="F99" s="172" t="s">
        <v>185</v>
      </c>
      <c r="G99" s="173" t="s">
        <v>175</v>
      </c>
      <c r="H99" s="174">
        <v>200</v>
      </c>
      <c r="I99" s="175"/>
      <c r="J99" s="176">
        <f>ROUND(I99*H99,2)</f>
        <v>0</v>
      </c>
      <c r="K99" s="172" t="s">
        <v>121</v>
      </c>
      <c r="L99" s="33"/>
      <c r="M99" s="177" t="s">
        <v>1</v>
      </c>
      <c r="N99" s="178" t="s">
        <v>41</v>
      </c>
      <c r="O99" s="55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2" t="s">
        <v>122</v>
      </c>
      <c r="AT99" s="12" t="s">
        <v>117</v>
      </c>
      <c r="AU99" s="12" t="s">
        <v>80</v>
      </c>
      <c r="AY99" s="12" t="s">
        <v>114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2" t="s">
        <v>78</v>
      </c>
      <c r="BK99" s="181">
        <f>ROUND(I99*H99,2)</f>
        <v>0</v>
      </c>
      <c r="BL99" s="12" t="s">
        <v>122</v>
      </c>
      <c r="BM99" s="12" t="s">
        <v>323</v>
      </c>
    </row>
    <row r="100" spans="2:65" s="1" customFormat="1" ht="19.5">
      <c r="B100" s="29"/>
      <c r="C100" s="30"/>
      <c r="D100" s="182" t="s">
        <v>124</v>
      </c>
      <c r="E100" s="30"/>
      <c r="F100" s="183" t="s">
        <v>187</v>
      </c>
      <c r="G100" s="30"/>
      <c r="H100" s="30"/>
      <c r="I100" s="98"/>
      <c r="J100" s="30"/>
      <c r="K100" s="30"/>
      <c r="L100" s="33"/>
      <c r="M100" s="184"/>
      <c r="N100" s="55"/>
      <c r="O100" s="55"/>
      <c r="P100" s="55"/>
      <c r="Q100" s="55"/>
      <c r="R100" s="55"/>
      <c r="S100" s="55"/>
      <c r="T100" s="56"/>
      <c r="AT100" s="12" t="s">
        <v>124</v>
      </c>
      <c r="AU100" s="12" t="s">
        <v>80</v>
      </c>
    </row>
    <row r="101" spans="2:65" s="1" customFormat="1" ht="16.5" customHeight="1">
      <c r="B101" s="29"/>
      <c r="C101" s="170" t="s">
        <v>161</v>
      </c>
      <c r="D101" s="170" t="s">
        <v>117</v>
      </c>
      <c r="E101" s="171" t="s">
        <v>198</v>
      </c>
      <c r="F101" s="172" t="s">
        <v>199</v>
      </c>
      <c r="G101" s="173" t="s">
        <v>164</v>
      </c>
      <c r="H101" s="174">
        <v>17.29</v>
      </c>
      <c r="I101" s="175"/>
      <c r="J101" s="176">
        <f>ROUND(I101*H101,2)</f>
        <v>0</v>
      </c>
      <c r="K101" s="172" t="s">
        <v>121</v>
      </c>
      <c r="L101" s="33"/>
      <c r="M101" s="177" t="s">
        <v>1</v>
      </c>
      <c r="N101" s="178" t="s">
        <v>41</v>
      </c>
      <c r="O101" s="55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2" t="s">
        <v>122</v>
      </c>
      <c r="AT101" s="12" t="s">
        <v>117</v>
      </c>
      <c r="AU101" s="12" t="s">
        <v>80</v>
      </c>
      <c r="AY101" s="12" t="s">
        <v>114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2" t="s">
        <v>78</v>
      </c>
      <c r="BK101" s="181">
        <f>ROUND(I101*H101,2)</f>
        <v>0</v>
      </c>
      <c r="BL101" s="12" t="s">
        <v>122</v>
      </c>
      <c r="BM101" s="12" t="s">
        <v>324</v>
      </c>
    </row>
    <row r="102" spans="2:65" s="1" customFormat="1" ht="39">
      <c r="B102" s="29"/>
      <c r="C102" s="30"/>
      <c r="D102" s="182" t="s">
        <v>124</v>
      </c>
      <c r="E102" s="30"/>
      <c r="F102" s="183" t="s">
        <v>201</v>
      </c>
      <c r="G102" s="30"/>
      <c r="H102" s="30"/>
      <c r="I102" s="98"/>
      <c r="J102" s="30"/>
      <c r="K102" s="30"/>
      <c r="L102" s="33"/>
      <c r="M102" s="184"/>
      <c r="N102" s="55"/>
      <c r="O102" s="55"/>
      <c r="P102" s="55"/>
      <c r="Q102" s="55"/>
      <c r="R102" s="55"/>
      <c r="S102" s="55"/>
      <c r="T102" s="56"/>
      <c r="AT102" s="12" t="s">
        <v>124</v>
      </c>
      <c r="AU102" s="12" t="s">
        <v>80</v>
      </c>
    </row>
    <row r="103" spans="2:65" s="1" customFormat="1" ht="16.5" customHeight="1">
      <c r="B103" s="29"/>
      <c r="C103" s="170" t="s">
        <v>167</v>
      </c>
      <c r="D103" s="170" t="s">
        <v>117</v>
      </c>
      <c r="E103" s="171" t="s">
        <v>213</v>
      </c>
      <c r="F103" s="172" t="s">
        <v>214</v>
      </c>
      <c r="G103" s="173" t="s">
        <v>164</v>
      </c>
      <c r="H103" s="174">
        <v>17</v>
      </c>
      <c r="I103" s="175"/>
      <c r="J103" s="176">
        <f>ROUND(I103*H103,2)</f>
        <v>0</v>
      </c>
      <c r="K103" s="172" t="s">
        <v>121</v>
      </c>
      <c r="L103" s="33"/>
      <c r="M103" s="177" t="s">
        <v>1</v>
      </c>
      <c r="N103" s="178" t="s">
        <v>41</v>
      </c>
      <c r="O103" s="55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12" t="s">
        <v>122</v>
      </c>
      <c r="AT103" s="12" t="s">
        <v>117</v>
      </c>
      <c r="AU103" s="12" t="s">
        <v>80</v>
      </c>
      <c r="AY103" s="12" t="s">
        <v>114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2" t="s">
        <v>78</v>
      </c>
      <c r="BK103" s="181">
        <f>ROUND(I103*H103,2)</f>
        <v>0</v>
      </c>
      <c r="BL103" s="12" t="s">
        <v>122</v>
      </c>
      <c r="BM103" s="12" t="s">
        <v>325</v>
      </c>
    </row>
    <row r="104" spans="2:65" s="1" customFormat="1" ht="19.5">
      <c r="B104" s="29"/>
      <c r="C104" s="30"/>
      <c r="D104" s="182" t="s">
        <v>124</v>
      </c>
      <c r="E104" s="30"/>
      <c r="F104" s="183" t="s">
        <v>216</v>
      </c>
      <c r="G104" s="30"/>
      <c r="H104" s="30"/>
      <c r="I104" s="98"/>
      <c r="J104" s="30"/>
      <c r="K104" s="30"/>
      <c r="L104" s="33"/>
      <c r="M104" s="184"/>
      <c r="N104" s="55"/>
      <c r="O104" s="55"/>
      <c r="P104" s="55"/>
      <c r="Q104" s="55"/>
      <c r="R104" s="55"/>
      <c r="S104" s="55"/>
      <c r="T104" s="56"/>
      <c r="AT104" s="12" t="s">
        <v>124</v>
      </c>
      <c r="AU104" s="12" t="s">
        <v>80</v>
      </c>
    </row>
    <row r="105" spans="2:65" s="1" customFormat="1" ht="16.5" customHeight="1">
      <c r="B105" s="29"/>
      <c r="C105" s="170" t="s">
        <v>172</v>
      </c>
      <c r="D105" s="170" t="s">
        <v>117</v>
      </c>
      <c r="E105" s="171" t="s">
        <v>237</v>
      </c>
      <c r="F105" s="172" t="s">
        <v>238</v>
      </c>
      <c r="G105" s="173" t="s">
        <v>143</v>
      </c>
      <c r="H105" s="174">
        <v>10</v>
      </c>
      <c r="I105" s="175"/>
      <c r="J105" s="176">
        <f>ROUND(I105*H105,2)</f>
        <v>0</v>
      </c>
      <c r="K105" s="172" t="s">
        <v>121</v>
      </c>
      <c r="L105" s="33"/>
      <c r="M105" s="177" t="s">
        <v>1</v>
      </c>
      <c r="N105" s="178" t="s">
        <v>41</v>
      </c>
      <c r="O105" s="55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2" t="s">
        <v>122</v>
      </c>
      <c r="AT105" s="12" t="s">
        <v>117</v>
      </c>
      <c r="AU105" s="12" t="s">
        <v>80</v>
      </c>
      <c r="AY105" s="12" t="s">
        <v>114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2" t="s">
        <v>78</v>
      </c>
      <c r="BK105" s="181">
        <f>ROUND(I105*H105,2)</f>
        <v>0</v>
      </c>
      <c r="BL105" s="12" t="s">
        <v>122</v>
      </c>
      <c r="BM105" s="12" t="s">
        <v>326</v>
      </c>
    </row>
    <row r="106" spans="2:65" s="1" customFormat="1" ht="19.5">
      <c r="B106" s="29"/>
      <c r="C106" s="30"/>
      <c r="D106" s="182" t="s">
        <v>124</v>
      </c>
      <c r="E106" s="30"/>
      <c r="F106" s="183" t="s">
        <v>240</v>
      </c>
      <c r="G106" s="30"/>
      <c r="H106" s="30"/>
      <c r="I106" s="98"/>
      <c r="J106" s="30"/>
      <c r="K106" s="30"/>
      <c r="L106" s="33"/>
      <c r="M106" s="184"/>
      <c r="N106" s="55"/>
      <c r="O106" s="55"/>
      <c r="P106" s="55"/>
      <c r="Q106" s="55"/>
      <c r="R106" s="55"/>
      <c r="S106" s="55"/>
      <c r="T106" s="56"/>
      <c r="AT106" s="12" t="s">
        <v>124</v>
      </c>
      <c r="AU106" s="12" t="s">
        <v>80</v>
      </c>
    </row>
    <row r="107" spans="2:65" s="1" customFormat="1" ht="16.5" customHeight="1">
      <c r="B107" s="29"/>
      <c r="C107" s="170" t="s">
        <v>178</v>
      </c>
      <c r="D107" s="170" t="s">
        <v>117</v>
      </c>
      <c r="E107" s="171" t="s">
        <v>242</v>
      </c>
      <c r="F107" s="172" t="s">
        <v>243</v>
      </c>
      <c r="G107" s="173" t="s">
        <v>143</v>
      </c>
      <c r="H107" s="174">
        <v>31</v>
      </c>
      <c r="I107" s="175"/>
      <c r="J107" s="176">
        <f>ROUND(I107*H107,2)</f>
        <v>0</v>
      </c>
      <c r="K107" s="172" t="s">
        <v>121</v>
      </c>
      <c r="L107" s="33"/>
      <c r="M107" s="177" t="s">
        <v>1</v>
      </c>
      <c r="N107" s="178" t="s">
        <v>41</v>
      </c>
      <c r="O107" s="55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2" t="s">
        <v>122</v>
      </c>
      <c r="AT107" s="12" t="s">
        <v>117</v>
      </c>
      <c r="AU107" s="12" t="s">
        <v>80</v>
      </c>
      <c r="AY107" s="12" t="s">
        <v>114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2" t="s">
        <v>78</v>
      </c>
      <c r="BK107" s="181">
        <f>ROUND(I107*H107,2)</f>
        <v>0</v>
      </c>
      <c r="BL107" s="12" t="s">
        <v>122</v>
      </c>
      <c r="BM107" s="12" t="s">
        <v>327</v>
      </c>
    </row>
    <row r="108" spans="2:65" s="1" customFormat="1" ht="19.5">
      <c r="B108" s="29"/>
      <c r="C108" s="30"/>
      <c r="D108" s="182" t="s">
        <v>124</v>
      </c>
      <c r="E108" s="30"/>
      <c r="F108" s="183" t="s">
        <v>245</v>
      </c>
      <c r="G108" s="30"/>
      <c r="H108" s="30"/>
      <c r="I108" s="98"/>
      <c r="J108" s="30"/>
      <c r="K108" s="30"/>
      <c r="L108" s="33"/>
      <c r="M108" s="184"/>
      <c r="N108" s="55"/>
      <c r="O108" s="55"/>
      <c r="P108" s="55"/>
      <c r="Q108" s="55"/>
      <c r="R108" s="55"/>
      <c r="S108" s="55"/>
      <c r="T108" s="56"/>
      <c r="AT108" s="12" t="s">
        <v>124</v>
      </c>
      <c r="AU108" s="12" t="s">
        <v>80</v>
      </c>
    </row>
    <row r="109" spans="2:65" s="1" customFormat="1" ht="16.5" customHeight="1">
      <c r="B109" s="29"/>
      <c r="C109" s="170" t="s">
        <v>183</v>
      </c>
      <c r="D109" s="170" t="s">
        <v>117</v>
      </c>
      <c r="E109" s="171" t="s">
        <v>247</v>
      </c>
      <c r="F109" s="172" t="s">
        <v>248</v>
      </c>
      <c r="G109" s="173" t="s">
        <v>143</v>
      </c>
      <c r="H109" s="174">
        <v>10</v>
      </c>
      <c r="I109" s="175"/>
      <c r="J109" s="176">
        <f>ROUND(I109*H109,2)</f>
        <v>0</v>
      </c>
      <c r="K109" s="172" t="s">
        <v>121</v>
      </c>
      <c r="L109" s="33"/>
      <c r="M109" s="177" t="s">
        <v>1</v>
      </c>
      <c r="N109" s="178" t="s">
        <v>41</v>
      </c>
      <c r="O109" s="55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12" t="s">
        <v>122</v>
      </c>
      <c r="AT109" s="12" t="s">
        <v>117</v>
      </c>
      <c r="AU109" s="12" t="s">
        <v>80</v>
      </c>
      <c r="AY109" s="12" t="s">
        <v>114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2" t="s">
        <v>78</v>
      </c>
      <c r="BK109" s="181">
        <f>ROUND(I109*H109,2)</f>
        <v>0</v>
      </c>
      <c r="BL109" s="12" t="s">
        <v>122</v>
      </c>
      <c r="BM109" s="12" t="s">
        <v>328</v>
      </c>
    </row>
    <row r="110" spans="2:65" s="1" customFormat="1" ht="19.5">
      <c r="B110" s="29"/>
      <c r="C110" s="30"/>
      <c r="D110" s="182" t="s">
        <v>124</v>
      </c>
      <c r="E110" s="30"/>
      <c r="F110" s="183" t="s">
        <v>250</v>
      </c>
      <c r="G110" s="30"/>
      <c r="H110" s="30"/>
      <c r="I110" s="98"/>
      <c r="J110" s="30"/>
      <c r="K110" s="30"/>
      <c r="L110" s="33"/>
      <c r="M110" s="184"/>
      <c r="N110" s="55"/>
      <c r="O110" s="55"/>
      <c r="P110" s="55"/>
      <c r="Q110" s="55"/>
      <c r="R110" s="55"/>
      <c r="S110" s="55"/>
      <c r="T110" s="56"/>
      <c r="AT110" s="12" t="s">
        <v>124</v>
      </c>
      <c r="AU110" s="12" t="s">
        <v>80</v>
      </c>
    </row>
    <row r="111" spans="2:65" s="1" customFormat="1" ht="16.5" customHeight="1">
      <c r="B111" s="29"/>
      <c r="C111" s="170" t="s">
        <v>188</v>
      </c>
      <c r="D111" s="170" t="s">
        <v>117</v>
      </c>
      <c r="E111" s="171" t="s">
        <v>252</v>
      </c>
      <c r="F111" s="172" t="s">
        <v>253</v>
      </c>
      <c r="G111" s="173" t="s">
        <v>143</v>
      </c>
      <c r="H111" s="174">
        <v>31</v>
      </c>
      <c r="I111" s="175"/>
      <c r="J111" s="176">
        <f>ROUND(I111*H111,2)</f>
        <v>0</v>
      </c>
      <c r="K111" s="172" t="s">
        <v>121</v>
      </c>
      <c r="L111" s="33"/>
      <c r="M111" s="177" t="s">
        <v>1</v>
      </c>
      <c r="N111" s="178" t="s">
        <v>41</v>
      </c>
      <c r="O111" s="55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2" t="s">
        <v>122</v>
      </c>
      <c r="AT111" s="12" t="s">
        <v>117</v>
      </c>
      <c r="AU111" s="12" t="s">
        <v>80</v>
      </c>
      <c r="AY111" s="12" t="s">
        <v>114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2" t="s">
        <v>78</v>
      </c>
      <c r="BK111" s="181">
        <f>ROUND(I111*H111,2)</f>
        <v>0</v>
      </c>
      <c r="BL111" s="12" t="s">
        <v>122</v>
      </c>
      <c r="BM111" s="12" t="s">
        <v>329</v>
      </c>
    </row>
    <row r="112" spans="2:65" s="1" customFormat="1" ht="11.25">
      <c r="B112" s="29"/>
      <c r="C112" s="30"/>
      <c r="D112" s="182" t="s">
        <v>124</v>
      </c>
      <c r="E112" s="30"/>
      <c r="F112" s="183" t="s">
        <v>330</v>
      </c>
      <c r="G112" s="30"/>
      <c r="H112" s="30"/>
      <c r="I112" s="98"/>
      <c r="J112" s="30"/>
      <c r="K112" s="30"/>
      <c r="L112" s="33"/>
      <c r="M112" s="184"/>
      <c r="N112" s="55"/>
      <c r="O112" s="55"/>
      <c r="P112" s="55"/>
      <c r="Q112" s="55"/>
      <c r="R112" s="55"/>
      <c r="S112" s="55"/>
      <c r="T112" s="56"/>
      <c r="AT112" s="12" t="s">
        <v>124</v>
      </c>
      <c r="AU112" s="12" t="s">
        <v>80</v>
      </c>
    </row>
    <row r="113" spans="2:65" s="1" customFormat="1" ht="16.5" customHeight="1">
      <c r="B113" s="29"/>
      <c r="C113" s="185" t="s">
        <v>8</v>
      </c>
      <c r="D113" s="185" t="s">
        <v>257</v>
      </c>
      <c r="E113" s="186" t="s">
        <v>258</v>
      </c>
      <c r="F113" s="187" t="s">
        <v>259</v>
      </c>
      <c r="G113" s="188" t="s">
        <v>260</v>
      </c>
      <c r="H113" s="189">
        <v>1800</v>
      </c>
      <c r="I113" s="190"/>
      <c r="J113" s="191">
        <f>ROUND(I113*H113,2)</f>
        <v>0</v>
      </c>
      <c r="K113" s="187" t="s">
        <v>121</v>
      </c>
      <c r="L113" s="192"/>
      <c r="M113" s="193" t="s">
        <v>1</v>
      </c>
      <c r="N113" s="194" t="s">
        <v>41</v>
      </c>
      <c r="O113" s="55"/>
      <c r="P113" s="179">
        <f>O113*H113</f>
        <v>0</v>
      </c>
      <c r="Q113" s="179">
        <v>1</v>
      </c>
      <c r="R113" s="179">
        <f>Q113*H113</f>
        <v>1800</v>
      </c>
      <c r="S113" s="179">
        <v>0</v>
      </c>
      <c r="T113" s="180">
        <f>S113*H113</f>
        <v>0</v>
      </c>
      <c r="AR113" s="12" t="s">
        <v>156</v>
      </c>
      <c r="AT113" s="12" t="s">
        <v>257</v>
      </c>
      <c r="AU113" s="12" t="s">
        <v>80</v>
      </c>
      <c r="AY113" s="12" t="s">
        <v>114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2" t="s">
        <v>78</v>
      </c>
      <c r="BK113" s="181">
        <f>ROUND(I113*H113,2)</f>
        <v>0</v>
      </c>
      <c r="BL113" s="12" t="s">
        <v>122</v>
      </c>
      <c r="BM113" s="12" t="s">
        <v>331</v>
      </c>
    </row>
    <row r="114" spans="2:65" s="1" customFormat="1" ht="11.25">
      <c r="B114" s="29"/>
      <c r="C114" s="30"/>
      <c r="D114" s="182" t="s">
        <v>124</v>
      </c>
      <c r="E114" s="30"/>
      <c r="F114" s="183" t="s">
        <v>259</v>
      </c>
      <c r="G114" s="30"/>
      <c r="H114" s="30"/>
      <c r="I114" s="98"/>
      <c r="J114" s="30"/>
      <c r="K114" s="30"/>
      <c r="L114" s="33"/>
      <c r="M114" s="184"/>
      <c r="N114" s="55"/>
      <c r="O114" s="55"/>
      <c r="P114" s="55"/>
      <c r="Q114" s="55"/>
      <c r="R114" s="55"/>
      <c r="S114" s="55"/>
      <c r="T114" s="56"/>
      <c r="AT114" s="12" t="s">
        <v>124</v>
      </c>
      <c r="AU114" s="12" t="s">
        <v>80</v>
      </c>
    </row>
    <row r="115" spans="2:65" s="1" customFormat="1" ht="16.5" customHeight="1">
      <c r="B115" s="29"/>
      <c r="C115" s="185" t="s">
        <v>197</v>
      </c>
      <c r="D115" s="185" t="s">
        <v>257</v>
      </c>
      <c r="E115" s="186" t="s">
        <v>267</v>
      </c>
      <c r="F115" s="187" t="s">
        <v>268</v>
      </c>
      <c r="G115" s="188" t="s">
        <v>175</v>
      </c>
      <c r="H115" s="189">
        <v>200</v>
      </c>
      <c r="I115" s="190"/>
      <c r="J115" s="191">
        <f>ROUND(I115*H115,2)</f>
        <v>0</v>
      </c>
      <c r="K115" s="187" t="s">
        <v>121</v>
      </c>
      <c r="L115" s="192"/>
      <c r="M115" s="193" t="s">
        <v>1</v>
      </c>
      <c r="N115" s="194" t="s">
        <v>41</v>
      </c>
      <c r="O115" s="55"/>
      <c r="P115" s="179">
        <f>O115*H115</f>
        <v>0</v>
      </c>
      <c r="Q115" s="179">
        <v>5.5999999999999995E-4</v>
      </c>
      <c r="R115" s="179">
        <f>Q115*H115</f>
        <v>0.11199999999999999</v>
      </c>
      <c r="S115" s="179">
        <v>0</v>
      </c>
      <c r="T115" s="180">
        <f>S115*H115</f>
        <v>0</v>
      </c>
      <c r="AR115" s="12" t="s">
        <v>156</v>
      </c>
      <c r="AT115" s="12" t="s">
        <v>257</v>
      </c>
      <c r="AU115" s="12" t="s">
        <v>80</v>
      </c>
      <c r="AY115" s="12" t="s">
        <v>114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2" t="s">
        <v>78</v>
      </c>
      <c r="BK115" s="181">
        <f>ROUND(I115*H115,2)</f>
        <v>0</v>
      </c>
      <c r="BL115" s="12" t="s">
        <v>122</v>
      </c>
      <c r="BM115" s="12" t="s">
        <v>332</v>
      </c>
    </row>
    <row r="116" spans="2:65" s="1" customFormat="1" ht="11.25">
      <c r="B116" s="29"/>
      <c r="C116" s="30"/>
      <c r="D116" s="182" t="s">
        <v>124</v>
      </c>
      <c r="E116" s="30"/>
      <c r="F116" s="183" t="s">
        <v>268</v>
      </c>
      <c r="G116" s="30"/>
      <c r="H116" s="30"/>
      <c r="I116" s="98"/>
      <c r="J116" s="30"/>
      <c r="K116" s="30"/>
      <c r="L116" s="33"/>
      <c r="M116" s="184"/>
      <c r="N116" s="55"/>
      <c r="O116" s="55"/>
      <c r="P116" s="55"/>
      <c r="Q116" s="55"/>
      <c r="R116" s="55"/>
      <c r="S116" s="55"/>
      <c r="T116" s="56"/>
      <c r="AT116" s="12" t="s">
        <v>124</v>
      </c>
      <c r="AU116" s="12" t="s">
        <v>80</v>
      </c>
    </row>
    <row r="117" spans="2:65" s="10" customFormat="1" ht="25.9" customHeight="1">
      <c r="B117" s="154"/>
      <c r="C117" s="155"/>
      <c r="D117" s="156" t="s">
        <v>69</v>
      </c>
      <c r="E117" s="157" t="s">
        <v>270</v>
      </c>
      <c r="F117" s="157" t="s">
        <v>271</v>
      </c>
      <c r="G117" s="155"/>
      <c r="H117" s="155"/>
      <c r="I117" s="158"/>
      <c r="J117" s="159">
        <f>BK117</f>
        <v>0</v>
      </c>
      <c r="K117" s="155"/>
      <c r="L117" s="160"/>
      <c r="M117" s="161"/>
      <c r="N117" s="162"/>
      <c r="O117" s="162"/>
      <c r="P117" s="163">
        <f>SUM(P118:P139)</f>
        <v>0</v>
      </c>
      <c r="Q117" s="162"/>
      <c r="R117" s="163">
        <f>SUM(R118:R139)</f>
        <v>0</v>
      </c>
      <c r="S117" s="162"/>
      <c r="T117" s="164">
        <f>SUM(T118:T139)</f>
        <v>0</v>
      </c>
      <c r="AR117" s="165" t="s">
        <v>122</v>
      </c>
      <c r="AT117" s="166" t="s">
        <v>69</v>
      </c>
      <c r="AU117" s="166" t="s">
        <v>70</v>
      </c>
      <c r="AY117" s="165" t="s">
        <v>114</v>
      </c>
      <c r="BK117" s="167">
        <f>SUM(BK118:BK139)</f>
        <v>0</v>
      </c>
    </row>
    <row r="118" spans="2:65" s="1" customFormat="1" ht="16.5" customHeight="1">
      <c r="B118" s="29"/>
      <c r="C118" s="170" t="s">
        <v>202</v>
      </c>
      <c r="D118" s="170" t="s">
        <v>117</v>
      </c>
      <c r="E118" s="171" t="s">
        <v>273</v>
      </c>
      <c r="F118" s="172" t="s">
        <v>274</v>
      </c>
      <c r="G118" s="173" t="s">
        <v>175</v>
      </c>
      <c r="H118" s="174">
        <v>170</v>
      </c>
      <c r="I118" s="175"/>
      <c r="J118" s="176">
        <f>ROUND(I118*H118,2)</f>
        <v>0</v>
      </c>
      <c r="K118" s="172" t="s">
        <v>121</v>
      </c>
      <c r="L118" s="33"/>
      <c r="M118" s="177" t="s">
        <v>1</v>
      </c>
      <c r="N118" s="178" t="s">
        <v>41</v>
      </c>
      <c r="O118" s="55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12" t="s">
        <v>275</v>
      </c>
      <c r="AT118" s="12" t="s">
        <v>117</v>
      </c>
      <c r="AU118" s="12" t="s">
        <v>78</v>
      </c>
      <c r="AY118" s="12" t="s">
        <v>114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2" t="s">
        <v>78</v>
      </c>
      <c r="BK118" s="181">
        <f>ROUND(I118*H118,2)</f>
        <v>0</v>
      </c>
      <c r="BL118" s="12" t="s">
        <v>275</v>
      </c>
      <c r="BM118" s="12" t="s">
        <v>333</v>
      </c>
    </row>
    <row r="119" spans="2:65" s="1" customFormat="1" ht="11.25">
      <c r="B119" s="29"/>
      <c r="C119" s="30"/>
      <c r="D119" s="182" t="s">
        <v>124</v>
      </c>
      <c r="E119" s="30"/>
      <c r="F119" s="183" t="s">
        <v>277</v>
      </c>
      <c r="G119" s="30"/>
      <c r="H119" s="30"/>
      <c r="I119" s="98"/>
      <c r="J119" s="30"/>
      <c r="K119" s="30"/>
      <c r="L119" s="33"/>
      <c r="M119" s="184"/>
      <c r="N119" s="55"/>
      <c r="O119" s="55"/>
      <c r="P119" s="55"/>
      <c r="Q119" s="55"/>
      <c r="R119" s="55"/>
      <c r="S119" s="55"/>
      <c r="T119" s="56"/>
      <c r="AT119" s="12" t="s">
        <v>124</v>
      </c>
      <c r="AU119" s="12" t="s">
        <v>78</v>
      </c>
    </row>
    <row r="120" spans="2:65" s="1" customFormat="1" ht="22.5" customHeight="1">
      <c r="B120" s="29"/>
      <c r="C120" s="170" t="s">
        <v>207</v>
      </c>
      <c r="D120" s="170" t="s">
        <v>117</v>
      </c>
      <c r="E120" s="171" t="s">
        <v>279</v>
      </c>
      <c r="F120" s="172" t="s">
        <v>280</v>
      </c>
      <c r="G120" s="173" t="s">
        <v>175</v>
      </c>
      <c r="H120" s="174">
        <v>170</v>
      </c>
      <c r="I120" s="175"/>
      <c r="J120" s="176">
        <f>ROUND(I120*H120,2)</f>
        <v>0</v>
      </c>
      <c r="K120" s="172" t="s">
        <v>121</v>
      </c>
      <c r="L120" s="33"/>
      <c r="M120" s="177" t="s">
        <v>1</v>
      </c>
      <c r="N120" s="178" t="s">
        <v>41</v>
      </c>
      <c r="O120" s="55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12" t="s">
        <v>275</v>
      </c>
      <c r="AT120" s="12" t="s">
        <v>117</v>
      </c>
      <c r="AU120" s="12" t="s">
        <v>78</v>
      </c>
      <c r="AY120" s="12" t="s">
        <v>114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2" t="s">
        <v>78</v>
      </c>
      <c r="BK120" s="181">
        <f>ROUND(I120*H120,2)</f>
        <v>0</v>
      </c>
      <c r="BL120" s="12" t="s">
        <v>275</v>
      </c>
      <c r="BM120" s="12" t="s">
        <v>334</v>
      </c>
    </row>
    <row r="121" spans="2:65" s="1" customFormat="1" ht="19.5">
      <c r="B121" s="29"/>
      <c r="C121" s="30"/>
      <c r="D121" s="182" t="s">
        <v>124</v>
      </c>
      <c r="E121" s="30"/>
      <c r="F121" s="183" t="s">
        <v>282</v>
      </c>
      <c r="G121" s="30"/>
      <c r="H121" s="30"/>
      <c r="I121" s="98"/>
      <c r="J121" s="30"/>
      <c r="K121" s="30"/>
      <c r="L121" s="33"/>
      <c r="M121" s="184"/>
      <c r="N121" s="55"/>
      <c r="O121" s="55"/>
      <c r="P121" s="55"/>
      <c r="Q121" s="55"/>
      <c r="R121" s="55"/>
      <c r="S121" s="55"/>
      <c r="T121" s="56"/>
      <c r="AT121" s="12" t="s">
        <v>124</v>
      </c>
      <c r="AU121" s="12" t="s">
        <v>78</v>
      </c>
    </row>
    <row r="122" spans="2:65" s="1" customFormat="1" ht="16.5" customHeight="1">
      <c r="B122" s="29"/>
      <c r="C122" s="170" t="s">
        <v>212</v>
      </c>
      <c r="D122" s="170" t="s">
        <v>117</v>
      </c>
      <c r="E122" s="171" t="s">
        <v>335</v>
      </c>
      <c r="F122" s="172" t="s">
        <v>336</v>
      </c>
      <c r="G122" s="173" t="s">
        <v>175</v>
      </c>
      <c r="H122" s="174">
        <v>12</v>
      </c>
      <c r="I122" s="175"/>
      <c r="J122" s="176">
        <f>ROUND(I122*H122,2)</f>
        <v>0</v>
      </c>
      <c r="K122" s="172" t="s">
        <v>1</v>
      </c>
      <c r="L122" s="33"/>
      <c r="M122" s="177" t="s">
        <v>1</v>
      </c>
      <c r="N122" s="178" t="s">
        <v>41</v>
      </c>
      <c r="O122" s="55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12" t="s">
        <v>275</v>
      </c>
      <c r="AT122" s="12" t="s">
        <v>117</v>
      </c>
      <c r="AU122" s="12" t="s">
        <v>78</v>
      </c>
      <c r="AY122" s="12" t="s">
        <v>114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2" t="s">
        <v>78</v>
      </c>
      <c r="BK122" s="181">
        <f>ROUND(I122*H122,2)</f>
        <v>0</v>
      </c>
      <c r="BL122" s="12" t="s">
        <v>275</v>
      </c>
      <c r="BM122" s="12" t="s">
        <v>337</v>
      </c>
    </row>
    <row r="123" spans="2:65" s="1" customFormat="1" ht="11.25">
      <c r="B123" s="29"/>
      <c r="C123" s="30"/>
      <c r="D123" s="182" t="s">
        <v>124</v>
      </c>
      <c r="E123" s="30"/>
      <c r="F123" s="183" t="s">
        <v>338</v>
      </c>
      <c r="G123" s="30"/>
      <c r="H123" s="30"/>
      <c r="I123" s="98"/>
      <c r="J123" s="30"/>
      <c r="K123" s="30"/>
      <c r="L123" s="33"/>
      <c r="M123" s="184"/>
      <c r="N123" s="55"/>
      <c r="O123" s="55"/>
      <c r="P123" s="55"/>
      <c r="Q123" s="55"/>
      <c r="R123" s="55"/>
      <c r="S123" s="55"/>
      <c r="T123" s="56"/>
      <c r="AT123" s="12" t="s">
        <v>124</v>
      </c>
      <c r="AU123" s="12" t="s">
        <v>78</v>
      </c>
    </row>
    <row r="124" spans="2:65" s="1" customFormat="1" ht="16.5" customHeight="1">
      <c r="B124" s="29"/>
      <c r="C124" s="170" t="s">
        <v>217</v>
      </c>
      <c r="D124" s="170" t="s">
        <v>117</v>
      </c>
      <c r="E124" s="171" t="s">
        <v>284</v>
      </c>
      <c r="F124" s="172" t="s">
        <v>285</v>
      </c>
      <c r="G124" s="173" t="s">
        <v>175</v>
      </c>
      <c r="H124" s="174">
        <v>8</v>
      </c>
      <c r="I124" s="175"/>
      <c r="J124" s="176">
        <f>ROUND(I124*H124,2)</f>
        <v>0</v>
      </c>
      <c r="K124" s="172" t="s">
        <v>121</v>
      </c>
      <c r="L124" s="33"/>
      <c r="M124" s="177" t="s">
        <v>1</v>
      </c>
      <c r="N124" s="178" t="s">
        <v>41</v>
      </c>
      <c r="O124" s="55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12" t="s">
        <v>275</v>
      </c>
      <c r="AT124" s="12" t="s">
        <v>117</v>
      </c>
      <c r="AU124" s="12" t="s">
        <v>78</v>
      </c>
      <c r="AY124" s="12" t="s">
        <v>114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2" t="s">
        <v>78</v>
      </c>
      <c r="BK124" s="181">
        <f>ROUND(I124*H124,2)</f>
        <v>0</v>
      </c>
      <c r="BL124" s="12" t="s">
        <v>275</v>
      </c>
      <c r="BM124" s="12" t="s">
        <v>339</v>
      </c>
    </row>
    <row r="125" spans="2:65" s="1" customFormat="1" ht="11.25">
      <c r="B125" s="29"/>
      <c r="C125" s="30"/>
      <c r="D125" s="182" t="s">
        <v>124</v>
      </c>
      <c r="E125" s="30"/>
      <c r="F125" s="183" t="s">
        <v>287</v>
      </c>
      <c r="G125" s="30"/>
      <c r="H125" s="30"/>
      <c r="I125" s="98"/>
      <c r="J125" s="30"/>
      <c r="K125" s="30"/>
      <c r="L125" s="33"/>
      <c r="M125" s="184"/>
      <c r="N125" s="55"/>
      <c r="O125" s="55"/>
      <c r="P125" s="55"/>
      <c r="Q125" s="55"/>
      <c r="R125" s="55"/>
      <c r="S125" s="55"/>
      <c r="T125" s="56"/>
      <c r="AT125" s="12" t="s">
        <v>124</v>
      </c>
      <c r="AU125" s="12" t="s">
        <v>78</v>
      </c>
    </row>
    <row r="126" spans="2:65" s="1" customFormat="1" ht="16.5" customHeight="1">
      <c r="B126" s="29"/>
      <c r="C126" s="170" t="s">
        <v>7</v>
      </c>
      <c r="D126" s="170" t="s">
        <v>117</v>
      </c>
      <c r="E126" s="171" t="s">
        <v>289</v>
      </c>
      <c r="F126" s="172" t="s">
        <v>290</v>
      </c>
      <c r="G126" s="173" t="s">
        <v>175</v>
      </c>
      <c r="H126" s="174">
        <v>43</v>
      </c>
      <c r="I126" s="175"/>
      <c r="J126" s="176">
        <f>ROUND(I126*H126,2)</f>
        <v>0</v>
      </c>
      <c r="K126" s="172" t="s">
        <v>121</v>
      </c>
      <c r="L126" s="33"/>
      <c r="M126" s="177" t="s">
        <v>1</v>
      </c>
      <c r="N126" s="178" t="s">
        <v>41</v>
      </c>
      <c r="O126" s="55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12" t="s">
        <v>275</v>
      </c>
      <c r="AT126" s="12" t="s">
        <v>117</v>
      </c>
      <c r="AU126" s="12" t="s">
        <v>78</v>
      </c>
      <c r="AY126" s="12" t="s">
        <v>114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2" t="s">
        <v>78</v>
      </c>
      <c r="BK126" s="181">
        <f>ROUND(I126*H126,2)</f>
        <v>0</v>
      </c>
      <c r="BL126" s="12" t="s">
        <v>275</v>
      </c>
      <c r="BM126" s="12" t="s">
        <v>340</v>
      </c>
    </row>
    <row r="127" spans="2:65" s="1" customFormat="1" ht="11.25">
      <c r="B127" s="29"/>
      <c r="C127" s="30"/>
      <c r="D127" s="182" t="s">
        <v>124</v>
      </c>
      <c r="E127" s="30"/>
      <c r="F127" s="183" t="s">
        <v>290</v>
      </c>
      <c r="G127" s="30"/>
      <c r="H127" s="30"/>
      <c r="I127" s="98"/>
      <c r="J127" s="30"/>
      <c r="K127" s="30"/>
      <c r="L127" s="33"/>
      <c r="M127" s="184"/>
      <c r="N127" s="55"/>
      <c r="O127" s="55"/>
      <c r="P127" s="55"/>
      <c r="Q127" s="55"/>
      <c r="R127" s="55"/>
      <c r="S127" s="55"/>
      <c r="T127" s="56"/>
      <c r="AT127" s="12" t="s">
        <v>124</v>
      </c>
      <c r="AU127" s="12" t="s">
        <v>78</v>
      </c>
    </row>
    <row r="128" spans="2:65" s="1" customFormat="1" ht="16.5" customHeight="1">
      <c r="B128" s="29"/>
      <c r="C128" s="170" t="s">
        <v>226</v>
      </c>
      <c r="D128" s="170" t="s">
        <v>117</v>
      </c>
      <c r="E128" s="171" t="s">
        <v>341</v>
      </c>
      <c r="F128" s="172" t="s">
        <v>342</v>
      </c>
      <c r="G128" s="173" t="s">
        <v>175</v>
      </c>
      <c r="H128" s="174">
        <v>12</v>
      </c>
      <c r="I128" s="175"/>
      <c r="J128" s="176">
        <f>ROUND(I128*H128,2)</f>
        <v>0</v>
      </c>
      <c r="K128" s="172" t="s">
        <v>1</v>
      </c>
      <c r="L128" s="33"/>
      <c r="M128" s="177" t="s">
        <v>1</v>
      </c>
      <c r="N128" s="178" t="s">
        <v>41</v>
      </c>
      <c r="O128" s="55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12" t="s">
        <v>275</v>
      </c>
      <c r="AT128" s="12" t="s">
        <v>117</v>
      </c>
      <c r="AU128" s="12" t="s">
        <v>78</v>
      </c>
      <c r="AY128" s="12" t="s">
        <v>114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2" t="s">
        <v>78</v>
      </c>
      <c r="BK128" s="181">
        <f>ROUND(I128*H128,2)</f>
        <v>0</v>
      </c>
      <c r="BL128" s="12" t="s">
        <v>275</v>
      </c>
      <c r="BM128" s="12" t="s">
        <v>343</v>
      </c>
    </row>
    <row r="129" spans="2:65" s="1" customFormat="1" ht="11.25">
      <c r="B129" s="29"/>
      <c r="C129" s="30"/>
      <c r="D129" s="182" t="s">
        <v>124</v>
      </c>
      <c r="E129" s="30"/>
      <c r="F129" s="183" t="s">
        <v>344</v>
      </c>
      <c r="G129" s="30"/>
      <c r="H129" s="30"/>
      <c r="I129" s="98"/>
      <c r="J129" s="30"/>
      <c r="K129" s="30"/>
      <c r="L129" s="33"/>
      <c r="M129" s="184"/>
      <c r="N129" s="55"/>
      <c r="O129" s="55"/>
      <c r="P129" s="55"/>
      <c r="Q129" s="55"/>
      <c r="R129" s="55"/>
      <c r="S129" s="55"/>
      <c r="T129" s="56"/>
      <c r="AT129" s="12" t="s">
        <v>124</v>
      </c>
      <c r="AU129" s="12" t="s">
        <v>78</v>
      </c>
    </row>
    <row r="130" spans="2:65" s="1" customFormat="1" ht="16.5" customHeight="1">
      <c r="B130" s="29"/>
      <c r="C130" s="170" t="s">
        <v>231</v>
      </c>
      <c r="D130" s="170" t="s">
        <v>117</v>
      </c>
      <c r="E130" s="171" t="s">
        <v>293</v>
      </c>
      <c r="F130" s="172" t="s">
        <v>294</v>
      </c>
      <c r="G130" s="173" t="s">
        <v>175</v>
      </c>
      <c r="H130" s="174">
        <v>8</v>
      </c>
      <c r="I130" s="175"/>
      <c r="J130" s="176">
        <f>ROUND(I130*H130,2)</f>
        <v>0</v>
      </c>
      <c r="K130" s="172" t="s">
        <v>121</v>
      </c>
      <c r="L130" s="33"/>
      <c r="M130" s="177" t="s">
        <v>1</v>
      </c>
      <c r="N130" s="178" t="s">
        <v>41</v>
      </c>
      <c r="O130" s="55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12" t="s">
        <v>275</v>
      </c>
      <c r="AT130" s="12" t="s">
        <v>117</v>
      </c>
      <c r="AU130" s="12" t="s">
        <v>78</v>
      </c>
      <c r="AY130" s="12" t="s">
        <v>114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2" t="s">
        <v>78</v>
      </c>
      <c r="BK130" s="181">
        <f>ROUND(I130*H130,2)</f>
        <v>0</v>
      </c>
      <c r="BL130" s="12" t="s">
        <v>275</v>
      </c>
      <c r="BM130" s="12" t="s">
        <v>345</v>
      </c>
    </row>
    <row r="131" spans="2:65" s="1" customFormat="1" ht="11.25">
      <c r="B131" s="29"/>
      <c r="C131" s="30"/>
      <c r="D131" s="182" t="s">
        <v>124</v>
      </c>
      <c r="E131" s="30"/>
      <c r="F131" s="183" t="s">
        <v>294</v>
      </c>
      <c r="G131" s="30"/>
      <c r="H131" s="30"/>
      <c r="I131" s="98"/>
      <c r="J131" s="30"/>
      <c r="K131" s="30"/>
      <c r="L131" s="33"/>
      <c r="M131" s="184"/>
      <c r="N131" s="55"/>
      <c r="O131" s="55"/>
      <c r="P131" s="55"/>
      <c r="Q131" s="55"/>
      <c r="R131" s="55"/>
      <c r="S131" s="55"/>
      <c r="T131" s="56"/>
      <c r="AT131" s="12" t="s">
        <v>124</v>
      </c>
      <c r="AU131" s="12" t="s">
        <v>78</v>
      </c>
    </row>
    <row r="132" spans="2:65" s="1" customFormat="1" ht="16.5" customHeight="1">
      <c r="B132" s="29"/>
      <c r="C132" s="170" t="s">
        <v>236</v>
      </c>
      <c r="D132" s="170" t="s">
        <v>117</v>
      </c>
      <c r="E132" s="171" t="s">
        <v>297</v>
      </c>
      <c r="F132" s="172" t="s">
        <v>298</v>
      </c>
      <c r="G132" s="173" t="s">
        <v>175</v>
      </c>
      <c r="H132" s="174">
        <v>43</v>
      </c>
      <c r="I132" s="175"/>
      <c r="J132" s="176">
        <f>ROUND(I132*H132,2)</f>
        <v>0</v>
      </c>
      <c r="K132" s="172" t="s">
        <v>121</v>
      </c>
      <c r="L132" s="33"/>
      <c r="M132" s="177" t="s">
        <v>1</v>
      </c>
      <c r="N132" s="178" t="s">
        <v>41</v>
      </c>
      <c r="O132" s="55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12" t="s">
        <v>275</v>
      </c>
      <c r="AT132" s="12" t="s">
        <v>117</v>
      </c>
      <c r="AU132" s="12" t="s">
        <v>78</v>
      </c>
      <c r="AY132" s="12" t="s">
        <v>114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2" t="s">
        <v>78</v>
      </c>
      <c r="BK132" s="181">
        <f>ROUND(I132*H132,2)</f>
        <v>0</v>
      </c>
      <c r="BL132" s="12" t="s">
        <v>275</v>
      </c>
      <c r="BM132" s="12" t="s">
        <v>346</v>
      </c>
    </row>
    <row r="133" spans="2:65" s="1" customFormat="1" ht="11.25">
      <c r="B133" s="29"/>
      <c r="C133" s="30"/>
      <c r="D133" s="182" t="s">
        <v>124</v>
      </c>
      <c r="E133" s="30"/>
      <c r="F133" s="183" t="s">
        <v>298</v>
      </c>
      <c r="G133" s="30"/>
      <c r="H133" s="30"/>
      <c r="I133" s="98"/>
      <c r="J133" s="30"/>
      <c r="K133" s="30"/>
      <c r="L133" s="33"/>
      <c r="M133" s="184"/>
      <c r="N133" s="55"/>
      <c r="O133" s="55"/>
      <c r="P133" s="55"/>
      <c r="Q133" s="55"/>
      <c r="R133" s="55"/>
      <c r="S133" s="55"/>
      <c r="T133" s="56"/>
      <c r="AT133" s="12" t="s">
        <v>124</v>
      </c>
      <c r="AU133" s="12" t="s">
        <v>78</v>
      </c>
    </row>
    <row r="134" spans="2:65" s="1" customFormat="1" ht="16.5" customHeight="1">
      <c r="B134" s="29"/>
      <c r="C134" s="170" t="s">
        <v>241</v>
      </c>
      <c r="D134" s="170" t="s">
        <v>117</v>
      </c>
      <c r="E134" s="171" t="s">
        <v>301</v>
      </c>
      <c r="F134" s="172" t="s">
        <v>302</v>
      </c>
      <c r="G134" s="173" t="s">
        <v>175</v>
      </c>
      <c r="H134" s="174">
        <v>2</v>
      </c>
      <c r="I134" s="175"/>
      <c r="J134" s="176">
        <f>ROUND(I134*H134,2)</f>
        <v>0</v>
      </c>
      <c r="K134" s="172" t="s">
        <v>121</v>
      </c>
      <c r="L134" s="33"/>
      <c r="M134" s="177" t="s">
        <v>1</v>
      </c>
      <c r="N134" s="178" t="s">
        <v>41</v>
      </c>
      <c r="O134" s="55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12" t="s">
        <v>275</v>
      </c>
      <c r="AT134" s="12" t="s">
        <v>117</v>
      </c>
      <c r="AU134" s="12" t="s">
        <v>78</v>
      </c>
      <c r="AY134" s="12" t="s">
        <v>114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2" t="s">
        <v>78</v>
      </c>
      <c r="BK134" s="181">
        <f>ROUND(I134*H134,2)</f>
        <v>0</v>
      </c>
      <c r="BL134" s="12" t="s">
        <v>275</v>
      </c>
      <c r="BM134" s="12" t="s">
        <v>347</v>
      </c>
    </row>
    <row r="135" spans="2:65" s="1" customFormat="1" ht="58.5">
      <c r="B135" s="29"/>
      <c r="C135" s="30"/>
      <c r="D135" s="182" t="s">
        <v>124</v>
      </c>
      <c r="E135" s="30"/>
      <c r="F135" s="183" t="s">
        <v>304</v>
      </c>
      <c r="G135" s="30"/>
      <c r="H135" s="30"/>
      <c r="I135" s="98"/>
      <c r="J135" s="30"/>
      <c r="K135" s="30"/>
      <c r="L135" s="33"/>
      <c r="M135" s="184"/>
      <c r="N135" s="55"/>
      <c r="O135" s="55"/>
      <c r="P135" s="55"/>
      <c r="Q135" s="55"/>
      <c r="R135" s="55"/>
      <c r="S135" s="55"/>
      <c r="T135" s="56"/>
      <c r="AT135" s="12" t="s">
        <v>124</v>
      </c>
      <c r="AU135" s="12" t="s">
        <v>78</v>
      </c>
    </row>
    <row r="136" spans="2:65" s="1" customFormat="1" ht="16.5" customHeight="1">
      <c r="B136" s="29"/>
      <c r="C136" s="170" t="s">
        <v>246</v>
      </c>
      <c r="D136" s="170" t="s">
        <v>117</v>
      </c>
      <c r="E136" s="171" t="s">
        <v>306</v>
      </c>
      <c r="F136" s="172" t="s">
        <v>307</v>
      </c>
      <c r="G136" s="173" t="s">
        <v>260</v>
      </c>
      <c r="H136" s="174">
        <v>1800</v>
      </c>
      <c r="I136" s="175"/>
      <c r="J136" s="176">
        <f>ROUND(I136*H136,2)</f>
        <v>0</v>
      </c>
      <c r="K136" s="172" t="s">
        <v>121</v>
      </c>
      <c r="L136" s="33"/>
      <c r="M136" s="177" t="s">
        <v>1</v>
      </c>
      <c r="N136" s="178" t="s">
        <v>41</v>
      </c>
      <c r="O136" s="55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AR136" s="12" t="s">
        <v>275</v>
      </c>
      <c r="AT136" s="12" t="s">
        <v>117</v>
      </c>
      <c r="AU136" s="12" t="s">
        <v>78</v>
      </c>
      <c r="AY136" s="12" t="s">
        <v>114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2" t="s">
        <v>78</v>
      </c>
      <c r="BK136" s="181">
        <f>ROUND(I136*H136,2)</f>
        <v>0</v>
      </c>
      <c r="BL136" s="12" t="s">
        <v>275</v>
      </c>
      <c r="BM136" s="12" t="s">
        <v>348</v>
      </c>
    </row>
    <row r="137" spans="2:65" s="1" customFormat="1" ht="58.5">
      <c r="B137" s="29"/>
      <c r="C137" s="30"/>
      <c r="D137" s="182" t="s">
        <v>124</v>
      </c>
      <c r="E137" s="30"/>
      <c r="F137" s="183" t="s">
        <v>309</v>
      </c>
      <c r="G137" s="30"/>
      <c r="H137" s="30"/>
      <c r="I137" s="98"/>
      <c r="J137" s="30"/>
      <c r="K137" s="30"/>
      <c r="L137" s="33"/>
      <c r="M137" s="184"/>
      <c r="N137" s="55"/>
      <c r="O137" s="55"/>
      <c r="P137" s="55"/>
      <c r="Q137" s="55"/>
      <c r="R137" s="55"/>
      <c r="S137" s="55"/>
      <c r="T137" s="56"/>
      <c r="AT137" s="12" t="s">
        <v>124</v>
      </c>
      <c r="AU137" s="12" t="s">
        <v>78</v>
      </c>
    </row>
    <row r="138" spans="2:65" s="1" customFormat="1" ht="16.5" customHeight="1">
      <c r="B138" s="29"/>
      <c r="C138" s="170" t="s">
        <v>251</v>
      </c>
      <c r="D138" s="170" t="s">
        <v>117</v>
      </c>
      <c r="E138" s="171" t="s">
        <v>311</v>
      </c>
      <c r="F138" s="172" t="s">
        <v>312</v>
      </c>
      <c r="G138" s="173" t="s">
        <v>175</v>
      </c>
      <c r="H138" s="174">
        <v>3</v>
      </c>
      <c r="I138" s="175"/>
      <c r="J138" s="176">
        <f>ROUND(I138*H138,2)</f>
        <v>0</v>
      </c>
      <c r="K138" s="172" t="s">
        <v>121</v>
      </c>
      <c r="L138" s="33"/>
      <c r="M138" s="177" t="s">
        <v>1</v>
      </c>
      <c r="N138" s="178" t="s">
        <v>41</v>
      </c>
      <c r="O138" s="55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12" t="s">
        <v>275</v>
      </c>
      <c r="AT138" s="12" t="s">
        <v>117</v>
      </c>
      <c r="AU138" s="12" t="s">
        <v>78</v>
      </c>
      <c r="AY138" s="12" t="s">
        <v>114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2" t="s">
        <v>78</v>
      </c>
      <c r="BK138" s="181">
        <f>ROUND(I138*H138,2)</f>
        <v>0</v>
      </c>
      <c r="BL138" s="12" t="s">
        <v>275</v>
      </c>
      <c r="BM138" s="12" t="s">
        <v>349</v>
      </c>
    </row>
    <row r="139" spans="2:65" s="1" customFormat="1" ht="29.25">
      <c r="B139" s="29"/>
      <c r="C139" s="30"/>
      <c r="D139" s="182" t="s">
        <v>124</v>
      </c>
      <c r="E139" s="30"/>
      <c r="F139" s="183" t="s">
        <v>314</v>
      </c>
      <c r="G139" s="30"/>
      <c r="H139" s="30"/>
      <c r="I139" s="98"/>
      <c r="J139" s="30"/>
      <c r="K139" s="30"/>
      <c r="L139" s="33"/>
      <c r="M139" s="195"/>
      <c r="N139" s="196"/>
      <c r="O139" s="196"/>
      <c r="P139" s="196"/>
      <c r="Q139" s="196"/>
      <c r="R139" s="196"/>
      <c r="S139" s="196"/>
      <c r="T139" s="197"/>
      <c r="AT139" s="12" t="s">
        <v>124</v>
      </c>
      <c r="AU139" s="12" t="s">
        <v>78</v>
      </c>
    </row>
    <row r="140" spans="2:65" s="1" customFormat="1" ht="6.95" customHeight="1">
      <c r="B140" s="41"/>
      <c r="C140" s="42"/>
      <c r="D140" s="42"/>
      <c r="E140" s="42"/>
      <c r="F140" s="42"/>
      <c r="G140" s="42"/>
      <c r="H140" s="42"/>
      <c r="I140" s="120"/>
      <c r="J140" s="42"/>
      <c r="K140" s="42"/>
      <c r="L140" s="33"/>
    </row>
  </sheetData>
  <sheetProtection algorithmName="SHA-512" hashValue="oBfdbgQZ15bLvbbNzmyZTVUx3Tjq0B2BcB0tHASSN0CdyLEPAfZ7dCHZ2Ir03zb6YUXepk5HDedNha9QwhKIAw==" saltValue="CaFeCZwnwukK0fOWY1htuFXPY3js74JGBpBYWdmqfZzdapEEvxp9zcxU2/NDeG4gf3SKh7V3y0paq8tY65kBrg==" spinCount="100000" sheet="1" objects="1" scenarios="1" formatColumns="0" formatRows="0" autoFilter="0"/>
  <autoFilter ref="C81:K13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6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2" t="s">
        <v>86</v>
      </c>
    </row>
    <row r="3" spans="2:46" ht="6.95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5"/>
      <c r="AT3" s="12" t="s">
        <v>80</v>
      </c>
    </row>
    <row r="4" spans="2:46" ht="24.95" customHeight="1">
      <c r="B4" s="15"/>
      <c r="D4" s="96" t="s">
        <v>87</v>
      </c>
      <c r="L4" s="15"/>
      <c r="M4" s="19" t="s">
        <v>10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97" t="s">
        <v>16</v>
      </c>
      <c r="L6" s="15"/>
    </row>
    <row r="7" spans="2:46" ht="16.5" customHeight="1">
      <c r="B7" s="15"/>
      <c r="E7" s="239" t="str">
        <f>'Rekapitulace stavby'!K6</f>
        <v>Oprava GPK v úseku Nedakonice - Přerov</v>
      </c>
      <c r="F7" s="240"/>
      <c r="G7" s="240"/>
      <c r="H7" s="240"/>
      <c r="L7" s="15"/>
    </row>
    <row r="8" spans="2:46" s="1" customFormat="1" ht="12" customHeight="1">
      <c r="B8" s="33"/>
      <c r="D8" s="97" t="s">
        <v>88</v>
      </c>
      <c r="I8" s="98"/>
      <c r="L8" s="33"/>
    </row>
    <row r="9" spans="2:46" s="1" customFormat="1" ht="36.950000000000003" customHeight="1">
      <c r="B9" s="33"/>
      <c r="E9" s="241" t="s">
        <v>350</v>
      </c>
      <c r="F9" s="242"/>
      <c r="G9" s="242"/>
      <c r="H9" s="242"/>
      <c r="I9" s="98"/>
      <c r="L9" s="33"/>
    </row>
    <row r="10" spans="2:46" s="1" customFormat="1" ht="11.25">
      <c r="B10" s="33"/>
      <c r="I10" s="98"/>
      <c r="L10" s="33"/>
    </row>
    <row r="11" spans="2:46" s="1" customFormat="1" ht="12" customHeight="1">
      <c r="B11" s="33"/>
      <c r="D11" s="97" t="s">
        <v>18</v>
      </c>
      <c r="F11" s="12" t="s">
        <v>1</v>
      </c>
      <c r="I11" s="99" t="s">
        <v>19</v>
      </c>
      <c r="J11" s="12" t="s">
        <v>1</v>
      </c>
      <c r="L11" s="33"/>
    </row>
    <row r="12" spans="2:46" s="1" customFormat="1" ht="12" customHeight="1">
      <c r="B12" s="33"/>
      <c r="D12" s="97" t="s">
        <v>20</v>
      </c>
      <c r="F12" s="12" t="s">
        <v>351</v>
      </c>
      <c r="I12" s="99" t="s">
        <v>22</v>
      </c>
      <c r="J12" s="100" t="str">
        <f>'Rekapitulace stavby'!AN8</f>
        <v>7. 1. 2019</v>
      </c>
      <c r="L12" s="33"/>
    </row>
    <row r="13" spans="2:46" s="1" customFormat="1" ht="10.9" customHeight="1">
      <c r="B13" s="33"/>
      <c r="I13" s="98"/>
      <c r="L13" s="33"/>
    </row>
    <row r="14" spans="2:46" s="1" customFormat="1" ht="12" customHeight="1">
      <c r="B14" s="33"/>
      <c r="D14" s="97" t="s">
        <v>24</v>
      </c>
      <c r="I14" s="99" t="s">
        <v>25</v>
      </c>
      <c r="J14" s="12" t="s">
        <v>26</v>
      </c>
      <c r="L14" s="33"/>
    </row>
    <row r="15" spans="2:46" s="1" customFormat="1" ht="18" customHeight="1">
      <c r="B15" s="33"/>
      <c r="E15" s="12" t="s">
        <v>27</v>
      </c>
      <c r="I15" s="99" t="s">
        <v>28</v>
      </c>
      <c r="J15" s="12" t="s">
        <v>1</v>
      </c>
      <c r="L15" s="33"/>
    </row>
    <row r="16" spans="2:46" s="1" customFormat="1" ht="6.95" customHeight="1">
      <c r="B16" s="33"/>
      <c r="I16" s="98"/>
      <c r="L16" s="33"/>
    </row>
    <row r="17" spans="2:12" s="1" customFormat="1" ht="12" customHeight="1">
      <c r="B17" s="33"/>
      <c r="D17" s="97" t="s">
        <v>29</v>
      </c>
      <c r="I17" s="99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43" t="str">
        <f>'Rekapitulace stavby'!E14</f>
        <v>Vyplň údaj</v>
      </c>
      <c r="F18" s="244"/>
      <c r="G18" s="244"/>
      <c r="H18" s="244"/>
      <c r="I18" s="99" t="s">
        <v>28</v>
      </c>
      <c r="J18" s="25" t="str">
        <f>'Rekapitulace stavby'!AN14</f>
        <v>Vyplň údaj</v>
      </c>
      <c r="L18" s="33"/>
    </row>
    <row r="19" spans="2:12" s="1" customFormat="1" ht="6.95" customHeight="1">
      <c r="B19" s="33"/>
      <c r="I19" s="98"/>
      <c r="L19" s="33"/>
    </row>
    <row r="20" spans="2:12" s="1" customFormat="1" ht="12" customHeight="1">
      <c r="B20" s="33"/>
      <c r="D20" s="97" t="s">
        <v>31</v>
      </c>
      <c r="I20" s="99" t="s">
        <v>25</v>
      </c>
      <c r="J20" s="12" t="str">
        <f>IF('Rekapitulace stavby'!AN16="","",'Rekapitulace stavby'!AN16)</f>
        <v/>
      </c>
      <c r="L20" s="33"/>
    </row>
    <row r="21" spans="2:12" s="1" customFormat="1" ht="18" customHeight="1">
      <c r="B21" s="33"/>
      <c r="E21" s="12" t="str">
        <f>IF('Rekapitulace stavby'!E17="","",'Rekapitulace stavby'!E17)</f>
        <v xml:space="preserve"> </v>
      </c>
      <c r="I21" s="99" t="s">
        <v>28</v>
      </c>
      <c r="J21" s="12" t="str">
        <f>IF('Rekapitulace stavby'!AN17="","",'Rekapitulace stavby'!AN17)</f>
        <v/>
      </c>
      <c r="L21" s="33"/>
    </row>
    <row r="22" spans="2:12" s="1" customFormat="1" ht="6.95" customHeight="1">
      <c r="B22" s="33"/>
      <c r="I22" s="98"/>
      <c r="L22" s="33"/>
    </row>
    <row r="23" spans="2:12" s="1" customFormat="1" ht="12" customHeight="1">
      <c r="B23" s="33"/>
      <c r="D23" s="97" t="s">
        <v>34</v>
      </c>
      <c r="I23" s="99" t="s">
        <v>25</v>
      </c>
      <c r="J23" s="12" t="s">
        <v>26</v>
      </c>
      <c r="L23" s="33"/>
    </row>
    <row r="24" spans="2:12" s="1" customFormat="1" ht="18" customHeight="1">
      <c r="B24" s="33"/>
      <c r="E24" s="12" t="s">
        <v>27</v>
      </c>
      <c r="I24" s="99" t="s">
        <v>28</v>
      </c>
      <c r="J24" s="12" t="s">
        <v>1</v>
      </c>
      <c r="L24" s="33"/>
    </row>
    <row r="25" spans="2:12" s="1" customFormat="1" ht="6.95" customHeight="1">
      <c r="B25" s="33"/>
      <c r="I25" s="98"/>
      <c r="L25" s="33"/>
    </row>
    <row r="26" spans="2:12" s="1" customFormat="1" ht="12" customHeight="1">
      <c r="B26" s="33"/>
      <c r="D26" s="97" t="s">
        <v>35</v>
      </c>
      <c r="I26" s="98"/>
      <c r="L26" s="33"/>
    </row>
    <row r="27" spans="2:12" s="6" customFormat="1" ht="16.5" customHeight="1">
      <c r="B27" s="101"/>
      <c r="E27" s="245" t="s">
        <v>1</v>
      </c>
      <c r="F27" s="245"/>
      <c r="G27" s="245"/>
      <c r="H27" s="245"/>
      <c r="I27" s="102"/>
      <c r="L27" s="101"/>
    </row>
    <row r="28" spans="2:12" s="1" customFormat="1" ht="6.95" customHeight="1">
      <c r="B28" s="33"/>
      <c r="I28" s="98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103"/>
      <c r="J29" s="51"/>
      <c r="K29" s="51"/>
      <c r="L29" s="33"/>
    </row>
    <row r="30" spans="2:12" s="1" customFormat="1" ht="25.35" customHeight="1">
      <c r="B30" s="33"/>
      <c r="D30" s="104" t="s">
        <v>36</v>
      </c>
      <c r="I30" s="98"/>
      <c r="J30" s="105">
        <f>ROUND(J80,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103"/>
      <c r="J31" s="51"/>
      <c r="K31" s="51"/>
      <c r="L31" s="33"/>
    </row>
    <row r="32" spans="2:12" s="1" customFormat="1" ht="14.45" customHeight="1">
      <c r="B32" s="33"/>
      <c r="F32" s="106" t="s">
        <v>38</v>
      </c>
      <c r="I32" s="107" t="s">
        <v>37</v>
      </c>
      <c r="J32" s="106" t="s">
        <v>39</v>
      </c>
      <c r="L32" s="33"/>
    </row>
    <row r="33" spans="2:12" s="1" customFormat="1" ht="14.45" customHeight="1">
      <c r="B33" s="33"/>
      <c r="D33" s="97" t="s">
        <v>40</v>
      </c>
      <c r="E33" s="97" t="s">
        <v>41</v>
      </c>
      <c r="F33" s="108">
        <f>ROUND((SUM(BE80:BE95)),  2)</f>
        <v>0</v>
      </c>
      <c r="I33" s="109">
        <v>0.21</v>
      </c>
      <c r="J33" s="108">
        <f>ROUND(((SUM(BE80:BE95))*I33),  2)</f>
        <v>0</v>
      </c>
      <c r="L33" s="33"/>
    </row>
    <row r="34" spans="2:12" s="1" customFormat="1" ht="14.45" customHeight="1">
      <c r="B34" s="33"/>
      <c r="E34" s="97" t="s">
        <v>42</v>
      </c>
      <c r="F34" s="108">
        <f>ROUND((SUM(BF80:BF95)),  2)</f>
        <v>0</v>
      </c>
      <c r="I34" s="109">
        <v>0.15</v>
      </c>
      <c r="J34" s="108">
        <f>ROUND(((SUM(BF80:BF95))*I34),  2)</f>
        <v>0</v>
      </c>
      <c r="L34" s="33"/>
    </row>
    <row r="35" spans="2:12" s="1" customFormat="1" ht="14.45" hidden="1" customHeight="1">
      <c r="B35" s="33"/>
      <c r="E35" s="97" t="s">
        <v>43</v>
      </c>
      <c r="F35" s="108">
        <f>ROUND((SUM(BG80:BG95)),  2)</f>
        <v>0</v>
      </c>
      <c r="I35" s="109">
        <v>0.21</v>
      </c>
      <c r="J35" s="108">
        <f>0</f>
        <v>0</v>
      </c>
      <c r="L35" s="33"/>
    </row>
    <row r="36" spans="2:12" s="1" customFormat="1" ht="14.45" hidden="1" customHeight="1">
      <c r="B36" s="33"/>
      <c r="E36" s="97" t="s">
        <v>44</v>
      </c>
      <c r="F36" s="108">
        <f>ROUND((SUM(BH80:BH95)),  2)</f>
        <v>0</v>
      </c>
      <c r="I36" s="109">
        <v>0.15</v>
      </c>
      <c r="J36" s="108">
        <f>0</f>
        <v>0</v>
      </c>
      <c r="L36" s="33"/>
    </row>
    <row r="37" spans="2:12" s="1" customFormat="1" ht="14.45" hidden="1" customHeight="1">
      <c r="B37" s="33"/>
      <c r="E37" s="97" t="s">
        <v>45</v>
      </c>
      <c r="F37" s="108">
        <f>ROUND((SUM(BI80:BI95)),  2)</f>
        <v>0</v>
      </c>
      <c r="I37" s="109">
        <v>0</v>
      </c>
      <c r="J37" s="108">
        <f>0</f>
        <v>0</v>
      </c>
      <c r="L37" s="33"/>
    </row>
    <row r="38" spans="2:12" s="1" customFormat="1" ht="6.95" customHeight="1">
      <c r="B38" s="33"/>
      <c r="I38" s="98"/>
      <c r="L38" s="33"/>
    </row>
    <row r="39" spans="2:12" s="1" customFormat="1" ht="25.35" customHeight="1">
      <c r="B39" s="33"/>
      <c r="C39" s="110"/>
      <c r="D39" s="111" t="s">
        <v>46</v>
      </c>
      <c r="E39" s="112"/>
      <c r="F39" s="112"/>
      <c r="G39" s="113" t="s">
        <v>47</v>
      </c>
      <c r="H39" s="114" t="s">
        <v>48</v>
      </c>
      <c r="I39" s="115"/>
      <c r="J39" s="116">
        <f>SUM(J30:J37)</f>
        <v>0</v>
      </c>
      <c r="K39" s="117"/>
      <c r="L39" s="33"/>
    </row>
    <row r="40" spans="2:12" s="1" customFormat="1" ht="14.45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3"/>
    </row>
    <row r="44" spans="2:12" s="1" customFormat="1" ht="6.95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3"/>
    </row>
    <row r="45" spans="2:12" s="1" customFormat="1" ht="24.95" customHeight="1">
      <c r="B45" s="29"/>
      <c r="C45" s="18" t="s">
        <v>91</v>
      </c>
      <c r="D45" s="30"/>
      <c r="E45" s="30"/>
      <c r="F45" s="30"/>
      <c r="G45" s="30"/>
      <c r="H45" s="30"/>
      <c r="I45" s="98"/>
      <c r="J45" s="30"/>
      <c r="K45" s="30"/>
      <c r="L45" s="33"/>
    </row>
    <row r="46" spans="2:12" s="1" customFormat="1" ht="6.95" customHeight="1">
      <c r="B46" s="29"/>
      <c r="C46" s="30"/>
      <c r="D46" s="30"/>
      <c r="E46" s="30"/>
      <c r="F46" s="30"/>
      <c r="G46" s="30"/>
      <c r="H46" s="30"/>
      <c r="I46" s="98"/>
      <c r="J46" s="30"/>
      <c r="K46" s="30"/>
      <c r="L46" s="33"/>
    </row>
    <row r="47" spans="2:12" s="1" customFormat="1" ht="12" customHeight="1">
      <c r="B47" s="29"/>
      <c r="C47" s="24" t="s">
        <v>16</v>
      </c>
      <c r="D47" s="30"/>
      <c r="E47" s="30"/>
      <c r="F47" s="30"/>
      <c r="G47" s="30"/>
      <c r="H47" s="30"/>
      <c r="I47" s="98"/>
      <c r="J47" s="30"/>
      <c r="K47" s="30"/>
      <c r="L47" s="33"/>
    </row>
    <row r="48" spans="2:12" s="1" customFormat="1" ht="16.5" customHeight="1">
      <c r="B48" s="29"/>
      <c r="C48" s="30"/>
      <c r="D48" s="30"/>
      <c r="E48" s="246" t="str">
        <f>E7</f>
        <v>Oprava GPK v úseku Nedakonice - Přerov</v>
      </c>
      <c r="F48" s="247"/>
      <c r="G48" s="247"/>
      <c r="H48" s="247"/>
      <c r="I48" s="98"/>
      <c r="J48" s="30"/>
      <c r="K48" s="30"/>
      <c r="L48" s="33"/>
    </row>
    <row r="49" spans="2:47" s="1" customFormat="1" ht="12" customHeight="1">
      <c r="B49" s="29"/>
      <c r="C49" s="24" t="s">
        <v>88</v>
      </c>
      <c r="D49" s="30"/>
      <c r="E49" s="30"/>
      <c r="F49" s="30"/>
      <c r="G49" s="30"/>
      <c r="H49" s="30"/>
      <c r="I49" s="98"/>
      <c r="J49" s="30"/>
      <c r="K49" s="30"/>
      <c r="L49" s="33"/>
    </row>
    <row r="50" spans="2:47" s="1" customFormat="1" ht="16.5" customHeight="1">
      <c r="B50" s="29"/>
      <c r="C50" s="30"/>
      <c r="D50" s="30"/>
      <c r="E50" s="218" t="str">
        <f>E9</f>
        <v>VON - Vedlejší a ostatní náklady</v>
      </c>
      <c r="F50" s="217"/>
      <c r="G50" s="217"/>
      <c r="H50" s="217"/>
      <c r="I50" s="98"/>
      <c r="J50" s="30"/>
      <c r="K50" s="30"/>
      <c r="L50" s="33"/>
    </row>
    <row r="51" spans="2:47" s="1" customFormat="1" ht="6.95" customHeight="1">
      <c r="B51" s="29"/>
      <c r="C51" s="30"/>
      <c r="D51" s="30"/>
      <c r="E51" s="30"/>
      <c r="F51" s="30"/>
      <c r="G51" s="30"/>
      <c r="H51" s="30"/>
      <c r="I51" s="98"/>
      <c r="J51" s="30"/>
      <c r="K51" s="30"/>
      <c r="L51" s="33"/>
    </row>
    <row r="52" spans="2:47" s="1" customFormat="1" ht="12" customHeight="1">
      <c r="B52" s="29"/>
      <c r="C52" s="24" t="s">
        <v>20</v>
      </c>
      <c r="D52" s="30"/>
      <c r="E52" s="30"/>
      <c r="F52" s="22" t="str">
        <f>F12</f>
        <v>TÚ Napajedla - Nedakonice</v>
      </c>
      <c r="G52" s="30"/>
      <c r="H52" s="30"/>
      <c r="I52" s="99" t="s">
        <v>22</v>
      </c>
      <c r="J52" s="50" t="str">
        <f>IF(J12="","",J12)</f>
        <v>7. 1. 2019</v>
      </c>
      <c r="K52" s="30"/>
      <c r="L52" s="33"/>
    </row>
    <row r="53" spans="2:47" s="1" customFormat="1" ht="6.95" customHeight="1">
      <c r="B53" s="29"/>
      <c r="C53" s="30"/>
      <c r="D53" s="30"/>
      <c r="E53" s="30"/>
      <c r="F53" s="30"/>
      <c r="G53" s="30"/>
      <c r="H53" s="30"/>
      <c r="I53" s="98"/>
      <c r="J53" s="30"/>
      <c r="K53" s="30"/>
      <c r="L53" s="33"/>
    </row>
    <row r="54" spans="2:47" s="1" customFormat="1" ht="13.7" customHeight="1">
      <c r="B54" s="29"/>
      <c r="C54" s="24" t="s">
        <v>24</v>
      </c>
      <c r="D54" s="30"/>
      <c r="E54" s="30"/>
      <c r="F54" s="22" t="str">
        <f>E15</f>
        <v>SŽDC s. o., OŘ Olomouc</v>
      </c>
      <c r="G54" s="30"/>
      <c r="H54" s="30"/>
      <c r="I54" s="99" t="s">
        <v>31</v>
      </c>
      <c r="J54" s="27" t="str">
        <f>E21</f>
        <v xml:space="preserve"> </v>
      </c>
      <c r="K54" s="30"/>
      <c r="L54" s="33"/>
    </row>
    <row r="55" spans="2:47" s="1" customFormat="1" ht="13.7" customHeight="1">
      <c r="B55" s="29"/>
      <c r="C55" s="24" t="s">
        <v>29</v>
      </c>
      <c r="D55" s="30"/>
      <c r="E55" s="30"/>
      <c r="F55" s="22" t="str">
        <f>IF(E18="","",E18)</f>
        <v>Vyplň údaj</v>
      </c>
      <c r="G55" s="30"/>
      <c r="H55" s="30"/>
      <c r="I55" s="99" t="s">
        <v>34</v>
      </c>
      <c r="J55" s="27" t="str">
        <f>E24</f>
        <v>SŽDC s. o., OŘ Olomouc</v>
      </c>
      <c r="K55" s="30"/>
      <c r="L55" s="33"/>
    </row>
    <row r="56" spans="2:47" s="1" customFormat="1" ht="10.35" customHeight="1">
      <c r="B56" s="29"/>
      <c r="C56" s="30"/>
      <c r="D56" s="30"/>
      <c r="E56" s="30"/>
      <c r="F56" s="30"/>
      <c r="G56" s="30"/>
      <c r="H56" s="30"/>
      <c r="I56" s="98"/>
      <c r="J56" s="30"/>
      <c r="K56" s="30"/>
      <c r="L56" s="33"/>
    </row>
    <row r="57" spans="2:47" s="1" customFormat="1" ht="29.25" customHeight="1">
      <c r="B57" s="29"/>
      <c r="C57" s="124" t="s">
        <v>92</v>
      </c>
      <c r="D57" s="125"/>
      <c r="E57" s="125"/>
      <c r="F57" s="125"/>
      <c r="G57" s="125"/>
      <c r="H57" s="125"/>
      <c r="I57" s="126"/>
      <c r="J57" s="127" t="s">
        <v>93</v>
      </c>
      <c r="K57" s="125"/>
      <c r="L57" s="33"/>
    </row>
    <row r="58" spans="2:47" s="1" customFormat="1" ht="10.35" customHeight="1">
      <c r="B58" s="29"/>
      <c r="C58" s="30"/>
      <c r="D58" s="30"/>
      <c r="E58" s="30"/>
      <c r="F58" s="30"/>
      <c r="G58" s="30"/>
      <c r="H58" s="30"/>
      <c r="I58" s="98"/>
      <c r="J58" s="30"/>
      <c r="K58" s="30"/>
      <c r="L58" s="33"/>
    </row>
    <row r="59" spans="2:47" s="1" customFormat="1" ht="22.9" customHeight="1">
      <c r="B59" s="29"/>
      <c r="C59" s="128" t="s">
        <v>94</v>
      </c>
      <c r="D59" s="30"/>
      <c r="E59" s="30"/>
      <c r="F59" s="30"/>
      <c r="G59" s="30"/>
      <c r="H59" s="30"/>
      <c r="I59" s="98"/>
      <c r="J59" s="68">
        <f>J80</f>
        <v>0</v>
      </c>
      <c r="K59" s="30"/>
      <c r="L59" s="33"/>
      <c r="AU59" s="12" t="s">
        <v>95</v>
      </c>
    </row>
    <row r="60" spans="2:47" s="7" customFormat="1" ht="24.95" customHeight="1">
      <c r="B60" s="129"/>
      <c r="C60" s="130"/>
      <c r="D60" s="131" t="s">
        <v>352</v>
      </c>
      <c r="E60" s="132"/>
      <c r="F60" s="132"/>
      <c r="G60" s="132"/>
      <c r="H60" s="132"/>
      <c r="I60" s="133"/>
      <c r="J60" s="134">
        <f>J81</f>
        <v>0</v>
      </c>
      <c r="K60" s="130"/>
      <c r="L60" s="135"/>
    </row>
    <row r="61" spans="2:47" s="1" customFormat="1" ht="21.75" customHeight="1">
      <c r="B61" s="29"/>
      <c r="C61" s="30"/>
      <c r="D61" s="30"/>
      <c r="E61" s="30"/>
      <c r="F61" s="30"/>
      <c r="G61" s="30"/>
      <c r="H61" s="30"/>
      <c r="I61" s="98"/>
      <c r="J61" s="30"/>
      <c r="K61" s="30"/>
      <c r="L61" s="33"/>
    </row>
    <row r="62" spans="2:47" s="1" customFormat="1" ht="6.95" customHeight="1">
      <c r="B62" s="41"/>
      <c r="C62" s="42"/>
      <c r="D62" s="42"/>
      <c r="E62" s="42"/>
      <c r="F62" s="42"/>
      <c r="G62" s="42"/>
      <c r="H62" s="42"/>
      <c r="I62" s="120"/>
      <c r="J62" s="42"/>
      <c r="K62" s="42"/>
      <c r="L62" s="33"/>
    </row>
    <row r="66" spans="2:63" s="1" customFormat="1" ht="6.95" customHeight="1">
      <c r="B66" s="43"/>
      <c r="C66" s="44"/>
      <c r="D66" s="44"/>
      <c r="E66" s="44"/>
      <c r="F66" s="44"/>
      <c r="G66" s="44"/>
      <c r="H66" s="44"/>
      <c r="I66" s="123"/>
      <c r="J66" s="44"/>
      <c r="K66" s="44"/>
      <c r="L66" s="33"/>
    </row>
    <row r="67" spans="2:63" s="1" customFormat="1" ht="24.95" customHeight="1">
      <c r="B67" s="29"/>
      <c r="C67" s="18" t="s">
        <v>99</v>
      </c>
      <c r="D67" s="30"/>
      <c r="E67" s="30"/>
      <c r="F67" s="30"/>
      <c r="G67" s="30"/>
      <c r="H67" s="30"/>
      <c r="I67" s="98"/>
      <c r="J67" s="30"/>
      <c r="K67" s="30"/>
      <c r="L67" s="33"/>
    </row>
    <row r="68" spans="2:63" s="1" customFormat="1" ht="6.95" customHeight="1">
      <c r="B68" s="29"/>
      <c r="C68" s="30"/>
      <c r="D68" s="30"/>
      <c r="E68" s="30"/>
      <c r="F68" s="30"/>
      <c r="G68" s="30"/>
      <c r="H68" s="30"/>
      <c r="I68" s="98"/>
      <c r="J68" s="30"/>
      <c r="K68" s="30"/>
      <c r="L68" s="33"/>
    </row>
    <row r="69" spans="2:63" s="1" customFormat="1" ht="12" customHeight="1">
      <c r="B69" s="29"/>
      <c r="C69" s="24" t="s">
        <v>16</v>
      </c>
      <c r="D69" s="30"/>
      <c r="E69" s="30"/>
      <c r="F69" s="30"/>
      <c r="G69" s="30"/>
      <c r="H69" s="30"/>
      <c r="I69" s="98"/>
      <c r="J69" s="30"/>
      <c r="K69" s="30"/>
      <c r="L69" s="33"/>
    </row>
    <row r="70" spans="2:63" s="1" customFormat="1" ht="16.5" customHeight="1">
      <c r="B70" s="29"/>
      <c r="C70" s="30"/>
      <c r="D70" s="30"/>
      <c r="E70" s="246" t="str">
        <f>E7</f>
        <v>Oprava GPK v úseku Nedakonice - Přerov</v>
      </c>
      <c r="F70" s="247"/>
      <c r="G70" s="247"/>
      <c r="H70" s="247"/>
      <c r="I70" s="98"/>
      <c r="J70" s="30"/>
      <c r="K70" s="30"/>
      <c r="L70" s="33"/>
    </row>
    <row r="71" spans="2:63" s="1" customFormat="1" ht="12" customHeight="1">
      <c r="B71" s="29"/>
      <c r="C71" s="24" t="s">
        <v>88</v>
      </c>
      <c r="D71" s="30"/>
      <c r="E71" s="30"/>
      <c r="F71" s="30"/>
      <c r="G71" s="30"/>
      <c r="H71" s="30"/>
      <c r="I71" s="98"/>
      <c r="J71" s="30"/>
      <c r="K71" s="30"/>
      <c r="L71" s="33"/>
    </row>
    <row r="72" spans="2:63" s="1" customFormat="1" ht="16.5" customHeight="1">
      <c r="B72" s="29"/>
      <c r="C72" s="30"/>
      <c r="D72" s="30"/>
      <c r="E72" s="218" t="str">
        <f>E9</f>
        <v>VON - Vedlejší a ostatní náklady</v>
      </c>
      <c r="F72" s="217"/>
      <c r="G72" s="217"/>
      <c r="H72" s="217"/>
      <c r="I72" s="98"/>
      <c r="J72" s="30"/>
      <c r="K72" s="30"/>
      <c r="L72" s="33"/>
    </row>
    <row r="73" spans="2:63" s="1" customFormat="1" ht="6.95" customHeight="1">
      <c r="B73" s="29"/>
      <c r="C73" s="30"/>
      <c r="D73" s="30"/>
      <c r="E73" s="30"/>
      <c r="F73" s="30"/>
      <c r="G73" s="30"/>
      <c r="H73" s="30"/>
      <c r="I73" s="98"/>
      <c r="J73" s="30"/>
      <c r="K73" s="30"/>
      <c r="L73" s="33"/>
    </row>
    <row r="74" spans="2:63" s="1" customFormat="1" ht="12" customHeight="1">
      <c r="B74" s="29"/>
      <c r="C74" s="24" t="s">
        <v>20</v>
      </c>
      <c r="D74" s="30"/>
      <c r="E74" s="30"/>
      <c r="F74" s="22" t="str">
        <f>F12</f>
        <v>TÚ Napajedla - Nedakonice</v>
      </c>
      <c r="G74" s="30"/>
      <c r="H74" s="30"/>
      <c r="I74" s="99" t="s">
        <v>22</v>
      </c>
      <c r="J74" s="50" t="str">
        <f>IF(J12="","",J12)</f>
        <v>7. 1. 2019</v>
      </c>
      <c r="K74" s="30"/>
      <c r="L74" s="33"/>
    </row>
    <row r="75" spans="2:63" s="1" customFormat="1" ht="6.95" customHeight="1">
      <c r="B75" s="29"/>
      <c r="C75" s="30"/>
      <c r="D75" s="30"/>
      <c r="E75" s="30"/>
      <c r="F75" s="30"/>
      <c r="G75" s="30"/>
      <c r="H75" s="30"/>
      <c r="I75" s="98"/>
      <c r="J75" s="30"/>
      <c r="K75" s="30"/>
      <c r="L75" s="33"/>
    </row>
    <row r="76" spans="2:63" s="1" customFormat="1" ht="13.7" customHeight="1">
      <c r="B76" s="29"/>
      <c r="C76" s="24" t="s">
        <v>24</v>
      </c>
      <c r="D76" s="30"/>
      <c r="E76" s="30"/>
      <c r="F76" s="22" t="str">
        <f>E15</f>
        <v>SŽDC s. o., OŘ Olomouc</v>
      </c>
      <c r="G76" s="30"/>
      <c r="H76" s="30"/>
      <c r="I76" s="99" t="s">
        <v>31</v>
      </c>
      <c r="J76" s="27" t="str">
        <f>E21</f>
        <v xml:space="preserve"> </v>
      </c>
      <c r="K76" s="30"/>
      <c r="L76" s="33"/>
    </row>
    <row r="77" spans="2:63" s="1" customFormat="1" ht="13.7" customHeight="1">
      <c r="B77" s="29"/>
      <c r="C77" s="24" t="s">
        <v>29</v>
      </c>
      <c r="D77" s="30"/>
      <c r="E77" s="30"/>
      <c r="F77" s="22" t="str">
        <f>IF(E18="","",E18)</f>
        <v>Vyplň údaj</v>
      </c>
      <c r="G77" s="30"/>
      <c r="H77" s="30"/>
      <c r="I77" s="99" t="s">
        <v>34</v>
      </c>
      <c r="J77" s="27" t="str">
        <f>E24</f>
        <v>SŽDC s. o., OŘ Olomouc</v>
      </c>
      <c r="K77" s="30"/>
      <c r="L77" s="33"/>
    </row>
    <row r="78" spans="2:63" s="1" customFormat="1" ht="10.35" customHeight="1">
      <c r="B78" s="29"/>
      <c r="C78" s="30"/>
      <c r="D78" s="30"/>
      <c r="E78" s="30"/>
      <c r="F78" s="30"/>
      <c r="G78" s="30"/>
      <c r="H78" s="30"/>
      <c r="I78" s="98"/>
      <c r="J78" s="30"/>
      <c r="K78" s="30"/>
      <c r="L78" s="33"/>
    </row>
    <row r="79" spans="2:63" s="9" customFormat="1" ht="29.25" customHeight="1">
      <c r="B79" s="143"/>
      <c r="C79" s="144" t="s">
        <v>100</v>
      </c>
      <c r="D79" s="145" t="s">
        <v>55</v>
      </c>
      <c r="E79" s="145" t="s">
        <v>51</v>
      </c>
      <c r="F79" s="145" t="s">
        <v>52</v>
      </c>
      <c r="G79" s="145" t="s">
        <v>101</v>
      </c>
      <c r="H79" s="145" t="s">
        <v>102</v>
      </c>
      <c r="I79" s="146" t="s">
        <v>103</v>
      </c>
      <c r="J79" s="147" t="s">
        <v>93</v>
      </c>
      <c r="K79" s="148" t="s">
        <v>104</v>
      </c>
      <c r="L79" s="149"/>
      <c r="M79" s="59" t="s">
        <v>1</v>
      </c>
      <c r="N79" s="60" t="s">
        <v>40</v>
      </c>
      <c r="O79" s="60" t="s">
        <v>105</v>
      </c>
      <c r="P79" s="60" t="s">
        <v>106</v>
      </c>
      <c r="Q79" s="60" t="s">
        <v>107</v>
      </c>
      <c r="R79" s="60" t="s">
        <v>108</v>
      </c>
      <c r="S79" s="60" t="s">
        <v>109</v>
      </c>
      <c r="T79" s="61" t="s">
        <v>110</v>
      </c>
    </row>
    <row r="80" spans="2:63" s="1" customFormat="1" ht="22.9" customHeight="1">
      <c r="B80" s="29"/>
      <c r="C80" s="66" t="s">
        <v>111</v>
      </c>
      <c r="D80" s="30"/>
      <c r="E80" s="30"/>
      <c r="F80" s="30"/>
      <c r="G80" s="30"/>
      <c r="H80" s="30"/>
      <c r="I80" s="98"/>
      <c r="J80" s="150">
        <f>BK80</f>
        <v>0</v>
      </c>
      <c r="K80" s="30"/>
      <c r="L80" s="33"/>
      <c r="M80" s="62"/>
      <c r="N80" s="63"/>
      <c r="O80" s="63"/>
      <c r="P80" s="151">
        <f>P81</f>
        <v>0</v>
      </c>
      <c r="Q80" s="63"/>
      <c r="R80" s="151">
        <f>R81</f>
        <v>0</v>
      </c>
      <c r="S80" s="63"/>
      <c r="T80" s="152">
        <f>T81</f>
        <v>0</v>
      </c>
      <c r="AT80" s="12" t="s">
        <v>69</v>
      </c>
      <c r="AU80" s="12" t="s">
        <v>95</v>
      </c>
      <c r="BK80" s="153">
        <f>BK81</f>
        <v>0</v>
      </c>
    </row>
    <row r="81" spans="2:65" s="10" customFormat="1" ht="25.9" customHeight="1">
      <c r="B81" s="154"/>
      <c r="C81" s="155"/>
      <c r="D81" s="156" t="s">
        <v>69</v>
      </c>
      <c r="E81" s="157" t="s">
        <v>353</v>
      </c>
      <c r="F81" s="157" t="s">
        <v>354</v>
      </c>
      <c r="G81" s="155"/>
      <c r="H81" s="155"/>
      <c r="I81" s="158"/>
      <c r="J81" s="159">
        <f>BK81</f>
        <v>0</v>
      </c>
      <c r="K81" s="155"/>
      <c r="L81" s="160"/>
      <c r="M81" s="161"/>
      <c r="N81" s="162"/>
      <c r="O81" s="162"/>
      <c r="P81" s="163">
        <f>SUM(P82:P95)</f>
        <v>0</v>
      </c>
      <c r="Q81" s="162"/>
      <c r="R81" s="163">
        <f>SUM(R82:R95)</f>
        <v>0</v>
      </c>
      <c r="S81" s="162"/>
      <c r="T81" s="164">
        <f>SUM(T82:T95)</f>
        <v>0</v>
      </c>
      <c r="AR81" s="165" t="s">
        <v>115</v>
      </c>
      <c r="AT81" s="166" t="s">
        <v>69</v>
      </c>
      <c r="AU81" s="166" t="s">
        <v>70</v>
      </c>
      <c r="AY81" s="165" t="s">
        <v>114</v>
      </c>
      <c r="BK81" s="167">
        <f>SUM(BK82:BK95)</f>
        <v>0</v>
      </c>
    </row>
    <row r="82" spans="2:65" s="1" customFormat="1" ht="16.5" customHeight="1">
      <c r="B82" s="29"/>
      <c r="C82" s="170" t="s">
        <v>78</v>
      </c>
      <c r="D82" s="170" t="s">
        <v>117</v>
      </c>
      <c r="E82" s="171" t="s">
        <v>355</v>
      </c>
      <c r="F82" s="172" t="s">
        <v>356</v>
      </c>
      <c r="G82" s="173" t="s">
        <v>357</v>
      </c>
      <c r="H82" s="198"/>
      <c r="I82" s="175"/>
      <c r="J82" s="176">
        <f>ROUND(I82*H82,2)</f>
        <v>0</v>
      </c>
      <c r="K82" s="172" t="s">
        <v>121</v>
      </c>
      <c r="L82" s="33"/>
      <c r="M82" s="177" t="s">
        <v>1</v>
      </c>
      <c r="N82" s="178" t="s">
        <v>41</v>
      </c>
      <c r="O82" s="55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AR82" s="12" t="s">
        <v>122</v>
      </c>
      <c r="AT82" s="12" t="s">
        <v>117</v>
      </c>
      <c r="AU82" s="12" t="s">
        <v>78</v>
      </c>
      <c r="AY82" s="12" t="s">
        <v>114</v>
      </c>
      <c r="BE82" s="181">
        <f>IF(N82="základní",J82,0)</f>
        <v>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12" t="s">
        <v>78</v>
      </c>
      <c r="BK82" s="181">
        <f>ROUND(I82*H82,2)</f>
        <v>0</v>
      </c>
      <c r="BL82" s="12" t="s">
        <v>122</v>
      </c>
      <c r="BM82" s="12" t="s">
        <v>358</v>
      </c>
    </row>
    <row r="83" spans="2:65" s="1" customFormat="1" ht="11.25">
      <c r="B83" s="29"/>
      <c r="C83" s="30"/>
      <c r="D83" s="182" t="s">
        <v>124</v>
      </c>
      <c r="E83" s="30"/>
      <c r="F83" s="183" t="s">
        <v>356</v>
      </c>
      <c r="G83" s="30"/>
      <c r="H83" s="30"/>
      <c r="I83" s="98"/>
      <c r="J83" s="30"/>
      <c r="K83" s="30"/>
      <c r="L83" s="33"/>
      <c r="M83" s="184"/>
      <c r="N83" s="55"/>
      <c r="O83" s="55"/>
      <c r="P83" s="55"/>
      <c r="Q83" s="55"/>
      <c r="R83" s="55"/>
      <c r="S83" s="55"/>
      <c r="T83" s="56"/>
      <c r="AT83" s="12" t="s">
        <v>124</v>
      </c>
      <c r="AU83" s="12" t="s">
        <v>78</v>
      </c>
    </row>
    <row r="84" spans="2:65" s="1" customFormat="1" ht="16.5" customHeight="1">
      <c r="B84" s="29"/>
      <c r="C84" s="170" t="s">
        <v>80</v>
      </c>
      <c r="D84" s="170" t="s">
        <v>117</v>
      </c>
      <c r="E84" s="171" t="s">
        <v>359</v>
      </c>
      <c r="F84" s="172" t="s">
        <v>360</v>
      </c>
      <c r="G84" s="173" t="s">
        <v>357</v>
      </c>
      <c r="H84" s="198"/>
      <c r="I84" s="175"/>
      <c r="J84" s="176">
        <f>ROUND(I84*H84,2)</f>
        <v>0</v>
      </c>
      <c r="K84" s="172" t="s">
        <v>121</v>
      </c>
      <c r="L84" s="33"/>
      <c r="M84" s="177" t="s">
        <v>1</v>
      </c>
      <c r="N84" s="178" t="s">
        <v>41</v>
      </c>
      <c r="O84" s="55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AR84" s="12" t="s">
        <v>122</v>
      </c>
      <c r="AT84" s="12" t="s">
        <v>117</v>
      </c>
      <c r="AU84" s="12" t="s">
        <v>78</v>
      </c>
      <c r="AY84" s="12" t="s">
        <v>114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2" t="s">
        <v>78</v>
      </c>
      <c r="BK84" s="181">
        <f>ROUND(I84*H84,2)</f>
        <v>0</v>
      </c>
      <c r="BL84" s="12" t="s">
        <v>122</v>
      </c>
      <c r="BM84" s="12" t="s">
        <v>361</v>
      </c>
    </row>
    <row r="85" spans="2:65" s="1" customFormat="1" ht="11.25">
      <c r="B85" s="29"/>
      <c r="C85" s="30"/>
      <c r="D85" s="182" t="s">
        <v>124</v>
      </c>
      <c r="E85" s="30"/>
      <c r="F85" s="183" t="s">
        <v>360</v>
      </c>
      <c r="G85" s="30"/>
      <c r="H85" s="30"/>
      <c r="I85" s="98"/>
      <c r="J85" s="30"/>
      <c r="K85" s="30"/>
      <c r="L85" s="33"/>
      <c r="M85" s="184"/>
      <c r="N85" s="55"/>
      <c r="O85" s="55"/>
      <c r="P85" s="55"/>
      <c r="Q85" s="55"/>
      <c r="R85" s="55"/>
      <c r="S85" s="55"/>
      <c r="T85" s="56"/>
      <c r="AT85" s="12" t="s">
        <v>124</v>
      </c>
      <c r="AU85" s="12" t="s">
        <v>78</v>
      </c>
    </row>
    <row r="86" spans="2:65" s="1" customFormat="1" ht="16.5" customHeight="1">
      <c r="B86" s="29"/>
      <c r="C86" s="170" t="s">
        <v>131</v>
      </c>
      <c r="D86" s="170" t="s">
        <v>117</v>
      </c>
      <c r="E86" s="171" t="s">
        <v>362</v>
      </c>
      <c r="F86" s="172" t="s">
        <v>363</v>
      </c>
      <c r="G86" s="173" t="s">
        <v>357</v>
      </c>
      <c r="H86" s="198"/>
      <c r="I86" s="175"/>
      <c r="J86" s="176">
        <f>ROUND(I86*H86,2)</f>
        <v>0</v>
      </c>
      <c r="K86" s="172" t="s">
        <v>121</v>
      </c>
      <c r="L86" s="33"/>
      <c r="M86" s="177" t="s">
        <v>1</v>
      </c>
      <c r="N86" s="178" t="s">
        <v>41</v>
      </c>
      <c r="O86" s="55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12" t="s">
        <v>122</v>
      </c>
      <c r="AT86" s="12" t="s">
        <v>117</v>
      </c>
      <c r="AU86" s="12" t="s">
        <v>78</v>
      </c>
      <c r="AY86" s="12" t="s">
        <v>114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2" t="s">
        <v>78</v>
      </c>
      <c r="BK86" s="181">
        <f>ROUND(I86*H86,2)</f>
        <v>0</v>
      </c>
      <c r="BL86" s="12" t="s">
        <v>122</v>
      </c>
      <c r="BM86" s="12" t="s">
        <v>364</v>
      </c>
    </row>
    <row r="87" spans="2:65" s="1" customFormat="1" ht="11.25">
      <c r="B87" s="29"/>
      <c r="C87" s="30"/>
      <c r="D87" s="182" t="s">
        <v>124</v>
      </c>
      <c r="E87" s="30"/>
      <c r="F87" s="183" t="s">
        <v>363</v>
      </c>
      <c r="G87" s="30"/>
      <c r="H87" s="30"/>
      <c r="I87" s="98"/>
      <c r="J87" s="30"/>
      <c r="K87" s="30"/>
      <c r="L87" s="33"/>
      <c r="M87" s="184"/>
      <c r="N87" s="55"/>
      <c r="O87" s="55"/>
      <c r="P87" s="55"/>
      <c r="Q87" s="55"/>
      <c r="R87" s="55"/>
      <c r="S87" s="55"/>
      <c r="T87" s="56"/>
      <c r="AT87" s="12" t="s">
        <v>124</v>
      </c>
      <c r="AU87" s="12" t="s">
        <v>78</v>
      </c>
    </row>
    <row r="88" spans="2:65" s="1" customFormat="1" ht="16.5" customHeight="1">
      <c r="B88" s="29"/>
      <c r="C88" s="170" t="s">
        <v>151</v>
      </c>
      <c r="D88" s="170" t="s">
        <v>117</v>
      </c>
      <c r="E88" s="171" t="s">
        <v>365</v>
      </c>
      <c r="F88" s="172" t="s">
        <v>366</v>
      </c>
      <c r="G88" s="173" t="s">
        <v>357</v>
      </c>
      <c r="H88" s="198"/>
      <c r="I88" s="175"/>
      <c r="J88" s="176">
        <f>ROUND(I88*H88,2)</f>
        <v>0</v>
      </c>
      <c r="K88" s="172" t="s">
        <v>121</v>
      </c>
      <c r="L88" s="33"/>
      <c r="M88" s="177" t="s">
        <v>1</v>
      </c>
      <c r="N88" s="178" t="s">
        <v>41</v>
      </c>
      <c r="O88" s="55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AR88" s="12" t="s">
        <v>122</v>
      </c>
      <c r="AT88" s="12" t="s">
        <v>117</v>
      </c>
      <c r="AU88" s="12" t="s">
        <v>78</v>
      </c>
      <c r="AY88" s="12" t="s">
        <v>114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2" t="s">
        <v>78</v>
      </c>
      <c r="BK88" s="181">
        <f>ROUND(I88*H88,2)</f>
        <v>0</v>
      </c>
      <c r="BL88" s="12" t="s">
        <v>122</v>
      </c>
      <c r="BM88" s="12" t="s">
        <v>367</v>
      </c>
    </row>
    <row r="89" spans="2:65" s="1" customFormat="1" ht="11.25">
      <c r="B89" s="29"/>
      <c r="C89" s="30"/>
      <c r="D89" s="182" t="s">
        <v>124</v>
      </c>
      <c r="E89" s="30"/>
      <c r="F89" s="183" t="s">
        <v>366</v>
      </c>
      <c r="G89" s="30"/>
      <c r="H89" s="30"/>
      <c r="I89" s="98"/>
      <c r="J89" s="30"/>
      <c r="K89" s="30"/>
      <c r="L89" s="33"/>
      <c r="M89" s="184"/>
      <c r="N89" s="55"/>
      <c r="O89" s="55"/>
      <c r="P89" s="55"/>
      <c r="Q89" s="55"/>
      <c r="R89" s="55"/>
      <c r="S89" s="55"/>
      <c r="T89" s="56"/>
      <c r="AT89" s="12" t="s">
        <v>124</v>
      </c>
      <c r="AU89" s="12" t="s">
        <v>78</v>
      </c>
    </row>
    <row r="90" spans="2:65" s="1" customFormat="1" ht="16.5" customHeight="1">
      <c r="B90" s="29"/>
      <c r="C90" s="170" t="s">
        <v>156</v>
      </c>
      <c r="D90" s="170" t="s">
        <v>117</v>
      </c>
      <c r="E90" s="171" t="s">
        <v>368</v>
      </c>
      <c r="F90" s="172" t="s">
        <v>369</v>
      </c>
      <c r="G90" s="173" t="s">
        <v>357</v>
      </c>
      <c r="H90" s="198"/>
      <c r="I90" s="175"/>
      <c r="J90" s="176">
        <f>ROUND(I90*H90,2)</f>
        <v>0</v>
      </c>
      <c r="K90" s="172" t="s">
        <v>121</v>
      </c>
      <c r="L90" s="33"/>
      <c r="M90" s="177" t="s">
        <v>1</v>
      </c>
      <c r="N90" s="178" t="s">
        <v>41</v>
      </c>
      <c r="O90" s="55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12" t="s">
        <v>122</v>
      </c>
      <c r="AT90" s="12" t="s">
        <v>117</v>
      </c>
      <c r="AU90" s="12" t="s">
        <v>78</v>
      </c>
      <c r="AY90" s="12" t="s">
        <v>114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2" t="s">
        <v>78</v>
      </c>
      <c r="BK90" s="181">
        <f>ROUND(I90*H90,2)</f>
        <v>0</v>
      </c>
      <c r="BL90" s="12" t="s">
        <v>122</v>
      </c>
      <c r="BM90" s="12" t="s">
        <v>370</v>
      </c>
    </row>
    <row r="91" spans="2:65" s="1" customFormat="1" ht="11.25">
      <c r="B91" s="29"/>
      <c r="C91" s="30"/>
      <c r="D91" s="182" t="s">
        <v>124</v>
      </c>
      <c r="E91" s="30"/>
      <c r="F91" s="183" t="s">
        <v>369</v>
      </c>
      <c r="G91" s="30"/>
      <c r="H91" s="30"/>
      <c r="I91" s="98"/>
      <c r="J91" s="30"/>
      <c r="K91" s="30"/>
      <c r="L91" s="33"/>
      <c r="M91" s="184"/>
      <c r="N91" s="55"/>
      <c r="O91" s="55"/>
      <c r="P91" s="55"/>
      <c r="Q91" s="55"/>
      <c r="R91" s="55"/>
      <c r="S91" s="55"/>
      <c r="T91" s="56"/>
      <c r="AT91" s="12" t="s">
        <v>124</v>
      </c>
      <c r="AU91" s="12" t="s">
        <v>78</v>
      </c>
    </row>
    <row r="92" spans="2:65" s="1" customFormat="1" ht="22.5" customHeight="1">
      <c r="B92" s="29"/>
      <c r="C92" s="170" t="s">
        <v>115</v>
      </c>
      <c r="D92" s="170" t="s">
        <v>117</v>
      </c>
      <c r="E92" s="171" t="s">
        <v>371</v>
      </c>
      <c r="F92" s="172" t="s">
        <v>372</v>
      </c>
      <c r="G92" s="173" t="s">
        <v>357</v>
      </c>
      <c r="H92" s="198"/>
      <c r="I92" s="175"/>
      <c r="J92" s="176">
        <f>ROUND(I92*H92,2)</f>
        <v>0</v>
      </c>
      <c r="K92" s="172" t="s">
        <v>121</v>
      </c>
      <c r="L92" s="33"/>
      <c r="M92" s="177" t="s">
        <v>1</v>
      </c>
      <c r="N92" s="178" t="s">
        <v>41</v>
      </c>
      <c r="O92" s="55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2" t="s">
        <v>122</v>
      </c>
      <c r="AT92" s="12" t="s">
        <v>117</v>
      </c>
      <c r="AU92" s="12" t="s">
        <v>78</v>
      </c>
      <c r="AY92" s="12" t="s">
        <v>114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2" t="s">
        <v>78</v>
      </c>
      <c r="BK92" s="181">
        <f>ROUND(I92*H92,2)</f>
        <v>0</v>
      </c>
      <c r="BL92" s="12" t="s">
        <v>122</v>
      </c>
      <c r="BM92" s="12" t="s">
        <v>373</v>
      </c>
    </row>
    <row r="93" spans="2:65" s="1" customFormat="1" ht="19.5">
      <c r="B93" s="29"/>
      <c r="C93" s="30"/>
      <c r="D93" s="182" t="s">
        <v>124</v>
      </c>
      <c r="E93" s="30"/>
      <c r="F93" s="183" t="s">
        <v>372</v>
      </c>
      <c r="G93" s="30"/>
      <c r="H93" s="30"/>
      <c r="I93" s="98"/>
      <c r="J93" s="30"/>
      <c r="K93" s="30"/>
      <c r="L93" s="33"/>
      <c r="M93" s="184"/>
      <c r="N93" s="55"/>
      <c r="O93" s="55"/>
      <c r="P93" s="55"/>
      <c r="Q93" s="55"/>
      <c r="R93" s="55"/>
      <c r="S93" s="55"/>
      <c r="T93" s="56"/>
      <c r="AT93" s="12" t="s">
        <v>124</v>
      </c>
      <c r="AU93" s="12" t="s">
        <v>78</v>
      </c>
    </row>
    <row r="94" spans="2:65" s="1" customFormat="1" ht="16.5" customHeight="1">
      <c r="B94" s="29"/>
      <c r="C94" s="170" t="s">
        <v>146</v>
      </c>
      <c r="D94" s="170" t="s">
        <v>117</v>
      </c>
      <c r="E94" s="171" t="s">
        <v>374</v>
      </c>
      <c r="F94" s="172" t="s">
        <v>375</v>
      </c>
      <c r="G94" s="173" t="s">
        <v>376</v>
      </c>
      <c r="H94" s="174">
        <v>200</v>
      </c>
      <c r="I94" s="175"/>
      <c r="J94" s="176">
        <f>ROUND(I94*H94,2)</f>
        <v>0</v>
      </c>
      <c r="K94" s="172" t="s">
        <v>121</v>
      </c>
      <c r="L94" s="33"/>
      <c r="M94" s="177" t="s">
        <v>1</v>
      </c>
      <c r="N94" s="178" t="s">
        <v>41</v>
      </c>
      <c r="O94" s="55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2" t="s">
        <v>122</v>
      </c>
      <c r="AT94" s="12" t="s">
        <v>117</v>
      </c>
      <c r="AU94" s="12" t="s">
        <v>78</v>
      </c>
      <c r="AY94" s="12" t="s">
        <v>114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2" t="s">
        <v>78</v>
      </c>
      <c r="BK94" s="181">
        <f>ROUND(I94*H94,2)</f>
        <v>0</v>
      </c>
      <c r="BL94" s="12" t="s">
        <v>122</v>
      </c>
      <c r="BM94" s="12" t="s">
        <v>377</v>
      </c>
    </row>
    <row r="95" spans="2:65" s="1" customFormat="1" ht="11.25">
      <c r="B95" s="29"/>
      <c r="C95" s="30"/>
      <c r="D95" s="182" t="s">
        <v>124</v>
      </c>
      <c r="E95" s="30"/>
      <c r="F95" s="183" t="s">
        <v>375</v>
      </c>
      <c r="G95" s="30"/>
      <c r="H95" s="30"/>
      <c r="I95" s="98"/>
      <c r="J95" s="30"/>
      <c r="K95" s="30"/>
      <c r="L95" s="33"/>
      <c r="M95" s="195"/>
      <c r="N95" s="196"/>
      <c r="O95" s="196"/>
      <c r="P95" s="196"/>
      <c r="Q95" s="196"/>
      <c r="R95" s="196"/>
      <c r="S95" s="196"/>
      <c r="T95" s="197"/>
      <c r="AT95" s="12" t="s">
        <v>124</v>
      </c>
      <c r="AU95" s="12" t="s">
        <v>78</v>
      </c>
    </row>
    <row r="96" spans="2:65" s="1" customFormat="1" ht="6.95" customHeight="1">
      <c r="B96" s="41"/>
      <c r="C96" s="42"/>
      <c r="D96" s="42"/>
      <c r="E96" s="42"/>
      <c r="F96" s="42"/>
      <c r="G96" s="42"/>
      <c r="H96" s="42"/>
      <c r="I96" s="120"/>
      <c r="J96" s="42"/>
      <c r="K96" s="42"/>
      <c r="L96" s="33"/>
    </row>
  </sheetData>
  <sheetProtection algorithmName="SHA-512" hashValue="mp2NTKrHLDLgwbCB8vhm8AVtR2pKCElaIGKnqbptwm8WrP8WSVWv7iYiQY5WCYTfG1k5+idcv46Txq4INTnhYA==" saltValue="/kMmUwOTd80urZD71EXJ4vHI5/FWaCxSr9Yw7BPLMOwBJ/LyAYD+iFqml7RuZVASLwcouZA4H7cE9ztbTShIJg==" spinCount="100000" sheet="1" objects="1" scenarios="1" formatColumns="0" formatRows="0" autoFilter="0"/>
  <autoFilter ref="C79:K9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GPK v úsek...</vt:lpstr>
      <vt:lpstr>SO 02 - Oprava GPK v úsek...</vt:lpstr>
      <vt:lpstr>VON - Vedlejší a ostatní ...</vt:lpstr>
      <vt:lpstr>'Rekapitulace stavby'!Názvy_tisku</vt:lpstr>
      <vt:lpstr>'SO 01 - Oprava GPK v úsek...'!Názvy_tisku</vt:lpstr>
      <vt:lpstr>'SO 02 - Oprava GPK v úsek...'!Názvy_tisku</vt:lpstr>
      <vt:lpstr>'VON - Vedlejší a ostatní ...'!Názvy_tisku</vt:lpstr>
      <vt:lpstr>'Rekapitulace stavby'!Oblast_tisku</vt:lpstr>
      <vt:lpstr>'SO 01 - Oprava GPK v úsek...'!Oblast_tisku</vt:lpstr>
      <vt:lpstr>'SO 02 - Oprava GPK v úsek...'!Oblast_tisku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Fryšták Pavel</cp:lastModifiedBy>
  <dcterms:created xsi:type="dcterms:W3CDTF">2019-01-30T07:26:46Z</dcterms:created>
  <dcterms:modified xsi:type="dcterms:W3CDTF">2019-02-05T10:41:44Z</dcterms:modified>
</cp:coreProperties>
</file>