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645" windowWidth="27225" windowHeight="12465"/>
  </bookViews>
  <sheets>
    <sheet name="Rekapitulace stavby" sheetId="1" r:id="rId1"/>
    <sheet name="65419035 - Údržba, opravy..." sheetId="2" r:id="rId2"/>
    <sheet name="Pokyny pro vyplnění" sheetId="3" r:id="rId3"/>
  </sheets>
  <definedNames>
    <definedName name="_xlnm._FilterDatabase" localSheetId="1" hidden="1">'65419035 - Údržba, opravy...'!$C$76:$K$2157</definedName>
    <definedName name="_xlnm.Print_Titles" localSheetId="1">'65419035 - Údržba, opravy...'!$76:$76</definedName>
    <definedName name="_xlnm.Print_Titles" localSheetId="0">'Rekapitulace stavby'!$52:$52</definedName>
    <definedName name="_xlnm.Print_Area" localSheetId="1">'65419035 - Údržba, opravy...'!$C$4:$J$37,'65419035 - Údržba, opravy...'!$C$43:$J$60,'65419035 - Údržba, opravy...'!$C$66:$K$2157</definedName>
    <definedName name="_xlnm.Print_Area" localSheetId="2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stavby'!$C$42:$AQ$56</definedName>
  </definedNames>
  <calcPr calcId="145621"/>
</workbook>
</file>

<file path=xl/calcChain.xml><?xml version="1.0" encoding="utf-8"?>
<calcChain xmlns="http://schemas.openxmlformats.org/spreadsheetml/2006/main">
  <c r="J35" i="2" l="1"/>
  <c r="J34" i="2"/>
  <c r="AY55" i="1"/>
  <c r="J33" i="2"/>
  <c r="AX55" i="1"/>
  <c r="BI2156" i="2"/>
  <c r="BH2156" i="2"/>
  <c r="BG2156" i="2"/>
  <c r="BF2156" i="2"/>
  <c r="T2156" i="2"/>
  <c r="R2156" i="2"/>
  <c r="P2156" i="2"/>
  <c r="BK2156" i="2"/>
  <c r="J2156" i="2"/>
  <c r="BE2156" i="2"/>
  <c r="BI2154" i="2"/>
  <c r="BH2154" i="2"/>
  <c r="BG2154" i="2"/>
  <c r="BF2154" i="2"/>
  <c r="T2154" i="2"/>
  <c r="R2154" i="2"/>
  <c r="P2154" i="2"/>
  <c r="BK2154" i="2"/>
  <c r="J2154" i="2"/>
  <c r="BE2154" i="2"/>
  <c r="BI2152" i="2"/>
  <c r="BH2152" i="2"/>
  <c r="BG2152" i="2"/>
  <c r="BF2152" i="2"/>
  <c r="T2152" i="2"/>
  <c r="R2152" i="2"/>
  <c r="P2152" i="2"/>
  <c r="BK2152" i="2"/>
  <c r="J2152" i="2"/>
  <c r="BE2152" i="2"/>
  <c r="BI2150" i="2"/>
  <c r="BH2150" i="2"/>
  <c r="BG2150" i="2"/>
  <c r="BF2150" i="2"/>
  <c r="T2150" i="2"/>
  <c r="R2150" i="2"/>
  <c r="P2150" i="2"/>
  <c r="BK2150" i="2"/>
  <c r="J2150" i="2"/>
  <c r="BE2150" i="2"/>
  <c r="BI2148" i="2"/>
  <c r="BH2148" i="2"/>
  <c r="BG2148" i="2"/>
  <c r="BF2148" i="2"/>
  <c r="T2148" i="2"/>
  <c r="R2148" i="2"/>
  <c r="P2148" i="2"/>
  <c r="BK2148" i="2"/>
  <c r="J2148" i="2"/>
  <c r="BE2148" i="2"/>
  <c r="BI2146" i="2"/>
  <c r="BH2146" i="2"/>
  <c r="BG2146" i="2"/>
  <c r="BF2146" i="2"/>
  <c r="T2146" i="2"/>
  <c r="R2146" i="2"/>
  <c r="P2146" i="2"/>
  <c r="BK2146" i="2"/>
  <c r="J2146" i="2"/>
  <c r="BE2146" i="2"/>
  <c r="BI2144" i="2"/>
  <c r="BH2144" i="2"/>
  <c r="BG2144" i="2"/>
  <c r="BF2144" i="2"/>
  <c r="T2144" i="2"/>
  <c r="R2144" i="2"/>
  <c r="P2144" i="2"/>
  <c r="BK2144" i="2"/>
  <c r="J2144" i="2"/>
  <c r="BE2144" i="2"/>
  <c r="BI2142" i="2"/>
  <c r="BH2142" i="2"/>
  <c r="BG2142" i="2"/>
  <c r="BF2142" i="2"/>
  <c r="T2142" i="2"/>
  <c r="R2142" i="2"/>
  <c r="P2142" i="2"/>
  <c r="BK2142" i="2"/>
  <c r="J2142" i="2"/>
  <c r="BE2142" i="2"/>
  <c r="BI2140" i="2"/>
  <c r="BH2140" i="2"/>
  <c r="BG2140" i="2"/>
  <c r="BF2140" i="2"/>
  <c r="T2140" i="2"/>
  <c r="R2140" i="2"/>
  <c r="P2140" i="2"/>
  <c r="BK2140" i="2"/>
  <c r="J2140" i="2"/>
  <c r="BE2140" i="2"/>
  <c r="BI2138" i="2"/>
  <c r="BH2138" i="2"/>
  <c r="BG2138" i="2"/>
  <c r="BF2138" i="2"/>
  <c r="T2138" i="2"/>
  <c r="R2138" i="2"/>
  <c r="P2138" i="2"/>
  <c r="BK2138" i="2"/>
  <c r="J2138" i="2"/>
  <c r="BE2138" i="2"/>
  <c r="BI2136" i="2"/>
  <c r="BH2136" i="2"/>
  <c r="BG2136" i="2"/>
  <c r="BF2136" i="2"/>
  <c r="T2136" i="2"/>
  <c r="R2136" i="2"/>
  <c r="P2136" i="2"/>
  <c r="BK2136" i="2"/>
  <c r="J2136" i="2"/>
  <c r="BE2136" i="2"/>
  <c r="BI2134" i="2"/>
  <c r="BH2134" i="2"/>
  <c r="BG2134" i="2"/>
  <c r="BF2134" i="2"/>
  <c r="T2134" i="2"/>
  <c r="R2134" i="2"/>
  <c r="P2134" i="2"/>
  <c r="BK2134" i="2"/>
  <c r="J2134" i="2"/>
  <c r="BE2134" i="2"/>
  <c r="BI2132" i="2"/>
  <c r="BH2132" i="2"/>
  <c r="BG2132" i="2"/>
  <c r="BF2132" i="2"/>
  <c r="T2132" i="2"/>
  <c r="R2132" i="2"/>
  <c r="P2132" i="2"/>
  <c r="BK2132" i="2"/>
  <c r="J2132" i="2"/>
  <c r="BE2132" i="2"/>
  <c r="BI2130" i="2"/>
  <c r="BH2130" i="2"/>
  <c r="BG2130" i="2"/>
  <c r="BF2130" i="2"/>
  <c r="T2130" i="2"/>
  <c r="R2130" i="2"/>
  <c r="P2130" i="2"/>
  <c r="BK2130" i="2"/>
  <c r="J2130" i="2"/>
  <c r="BE2130" i="2"/>
  <c r="BI2128" i="2"/>
  <c r="BH2128" i="2"/>
  <c r="BG2128" i="2"/>
  <c r="BF2128" i="2"/>
  <c r="T2128" i="2"/>
  <c r="R2128" i="2"/>
  <c r="P2128" i="2"/>
  <c r="BK2128" i="2"/>
  <c r="J2128" i="2"/>
  <c r="BE2128" i="2"/>
  <c r="BI2126" i="2"/>
  <c r="BH2126" i="2"/>
  <c r="BG2126" i="2"/>
  <c r="BF2126" i="2"/>
  <c r="T2126" i="2"/>
  <c r="R2126" i="2"/>
  <c r="P2126" i="2"/>
  <c r="BK2126" i="2"/>
  <c r="J2126" i="2"/>
  <c r="BE2126" i="2"/>
  <c r="BI2124" i="2"/>
  <c r="BH2124" i="2"/>
  <c r="BG2124" i="2"/>
  <c r="BF2124" i="2"/>
  <c r="T2124" i="2"/>
  <c r="R2124" i="2"/>
  <c r="P2124" i="2"/>
  <c r="BK2124" i="2"/>
  <c r="J2124" i="2"/>
  <c r="BE2124" i="2"/>
  <c r="BI2121" i="2"/>
  <c r="BH2121" i="2"/>
  <c r="BG2121" i="2"/>
  <c r="BF2121" i="2"/>
  <c r="T2121" i="2"/>
  <c r="R2121" i="2"/>
  <c r="P2121" i="2"/>
  <c r="BK2121" i="2"/>
  <c r="J2121" i="2"/>
  <c r="BE2121" i="2"/>
  <c r="BI2118" i="2"/>
  <c r="BH2118" i="2"/>
  <c r="BG2118" i="2"/>
  <c r="BF2118" i="2"/>
  <c r="T2118" i="2"/>
  <c r="R2118" i="2"/>
  <c r="P2118" i="2"/>
  <c r="BK2118" i="2"/>
  <c r="J2118" i="2"/>
  <c r="BE2118" i="2"/>
  <c r="BI2115" i="2"/>
  <c r="BH2115" i="2"/>
  <c r="BG2115" i="2"/>
  <c r="BF2115" i="2"/>
  <c r="T2115" i="2"/>
  <c r="R2115" i="2"/>
  <c r="P2115" i="2"/>
  <c r="BK2115" i="2"/>
  <c r="J2115" i="2"/>
  <c r="BE2115" i="2"/>
  <c r="BI2112" i="2"/>
  <c r="BH2112" i="2"/>
  <c r="BG2112" i="2"/>
  <c r="BF2112" i="2"/>
  <c r="T2112" i="2"/>
  <c r="R2112" i="2"/>
  <c r="P2112" i="2"/>
  <c r="BK2112" i="2"/>
  <c r="J2112" i="2"/>
  <c r="BE2112" i="2"/>
  <c r="BI2109" i="2"/>
  <c r="BH2109" i="2"/>
  <c r="BG2109" i="2"/>
  <c r="BF2109" i="2"/>
  <c r="T2109" i="2"/>
  <c r="R2109" i="2"/>
  <c r="P2109" i="2"/>
  <c r="BK2109" i="2"/>
  <c r="J2109" i="2"/>
  <c r="BE2109" i="2"/>
  <c r="BI2106" i="2"/>
  <c r="BH2106" i="2"/>
  <c r="BG2106" i="2"/>
  <c r="BF2106" i="2"/>
  <c r="T2106" i="2"/>
  <c r="R2106" i="2"/>
  <c r="P2106" i="2"/>
  <c r="BK2106" i="2"/>
  <c r="J2106" i="2"/>
  <c r="BE2106" i="2"/>
  <c r="BI2103" i="2"/>
  <c r="BH2103" i="2"/>
  <c r="BG2103" i="2"/>
  <c r="BF2103" i="2"/>
  <c r="T2103" i="2"/>
  <c r="R2103" i="2"/>
  <c r="P2103" i="2"/>
  <c r="BK2103" i="2"/>
  <c r="J2103" i="2"/>
  <c r="BE2103" i="2"/>
  <c r="BI2100" i="2"/>
  <c r="BH2100" i="2"/>
  <c r="BG2100" i="2"/>
  <c r="BF2100" i="2"/>
  <c r="T2100" i="2"/>
  <c r="R2100" i="2"/>
  <c r="P2100" i="2"/>
  <c r="BK2100" i="2"/>
  <c r="J2100" i="2"/>
  <c r="BE2100" i="2"/>
  <c r="BI2097" i="2"/>
  <c r="BH2097" i="2"/>
  <c r="BG2097" i="2"/>
  <c r="BF2097" i="2"/>
  <c r="T2097" i="2"/>
  <c r="R2097" i="2"/>
  <c r="P2097" i="2"/>
  <c r="BK2097" i="2"/>
  <c r="J2097" i="2"/>
  <c r="BE2097" i="2"/>
  <c r="BI2094" i="2"/>
  <c r="BH2094" i="2"/>
  <c r="BG2094" i="2"/>
  <c r="BF2094" i="2"/>
  <c r="T2094" i="2"/>
  <c r="R2094" i="2"/>
  <c r="P2094" i="2"/>
  <c r="BK2094" i="2"/>
  <c r="J2094" i="2"/>
  <c r="BE2094" i="2"/>
  <c r="BI2091" i="2"/>
  <c r="BH2091" i="2"/>
  <c r="BG2091" i="2"/>
  <c r="BF2091" i="2"/>
  <c r="T2091" i="2"/>
  <c r="R2091" i="2"/>
  <c r="P2091" i="2"/>
  <c r="BK2091" i="2"/>
  <c r="J2091" i="2"/>
  <c r="BE2091" i="2"/>
  <c r="BI2088" i="2"/>
  <c r="BH2088" i="2"/>
  <c r="BG2088" i="2"/>
  <c r="BF2088" i="2"/>
  <c r="T2088" i="2"/>
  <c r="R2088" i="2"/>
  <c r="P2088" i="2"/>
  <c r="BK2088" i="2"/>
  <c r="J2088" i="2"/>
  <c r="BE2088" i="2"/>
  <c r="BI2085" i="2"/>
  <c r="BH2085" i="2"/>
  <c r="BG2085" i="2"/>
  <c r="BF2085" i="2"/>
  <c r="T2085" i="2"/>
  <c r="R2085" i="2"/>
  <c r="P2085" i="2"/>
  <c r="BK2085" i="2"/>
  <c r="J2085" i="2"/>
  <c r="BE2085" i="2"/>
  <c r="BI2082" i="2"/>
  <c r="BH2082" i="2"/>
  <c r="BG2082" i="2"/>
  <c r="BF2082" i="2"/>
  <c r="T2082" i="2"/>
  <c r="R2082" i="2"/>
  <c r="P2082" i="2"/>
  <c r="BK2082" i="2"/>
  <c r="J2082" i="2"/>
  <c r="BE2082" i="2"/>
  <c r="BI2079" i="2"/>
  <c r="BH2079" i="2"/>
  <c r="BG2079" i="2"/>
  <c r="BF2079" i="2"/>
  <c r="T2079" i="2"/>
  <c r="R2079" i="2"/>
  <c r="P2079" i="2"/>
  <c r="BK2079" i="2"/>
  <c r="J2079" i="2"/>
  <c r="BE2079" i="2"/>
  <c r="BI2076" i="2"/>
  <c r="BH2076" i="2"/>
  <c r="BG2076" i="2"/>
  <c r="BF2076" i="2"/>
  <c r="T2076" i="2"/>
  <c r="R2076" i="2"/>
  <c r="P2076" i="2"/>
  <c r="BK2076" i="2"/>
  <c r="J2076" i="2"/>
  <c r="BE2076" i="2"/>
  <c r="BI2073" i="2"/>
  <c r="BH2073" i="2"/>
  <c r="BG2073" i="2"/>
  <c r="BF2073" i="2"/>
  <c r="T2073" i="2"/>
  <c r="R2073" i="2"/>
  <c r="P2073" i="2"/>
  <c r="BK2073" i="2"/>
  <c r="J2073" i="2"/>
  <c r="BE2073" i="2"/>
  <c r="BI2070" i="2"/>
  <c r="BH2070" i="2"/>
  <c r="BG2070" i="2"/>
  <c r="BF2070" i="2"/>
  <c r="T2070" i="2"/>
  <c r="R2070" i="2"/>
  <c r="P2070" i="2"/>
  <c r="BK2070" i="2"/>
  <c r="J2070" i="2"/>
  <c r="BE2070" i="2"/>
  <c r="BI2067" i="2"/>
  <c r="BH2067" i="2"/>
  <c r="BG2067" i="2"/>
  <c r="BF2067" i="2"/>
  <c r="T2067" i="2"/>
  <c r="R2067" i="2"/>
  <c r="P2067" i="2"/>
  <c r="BK2067" i="2"/>
  <c r="J2067" i="2"/>
  <c r="BE2067" i="2"/>
  <c r="BI2064" i="2"/>
  <c r="BH2064" i="2"/>
  <c r="BG2064" i="2"/>
  <c r="BF2064" i="2"/>
  <c r="T2064" i="2"/>
  <c r="R2064" i="2"/>
  <c r="P2064" i="2"/>
  <c r="BK2064" i="2"/>
  <c r="J2064" i="2"/>
  <c r="BE2064" i="2"/>
  <c r="BI2061" i="2"/>
  <c r="BH2061" i="2"/>
  <c r="BG2061" i="2"/>
  <c r="BF2061" i="2"/>
  <c r="T2061" i="2"/>
  <c r="R2061" i="2"/>
  <c r="P2061" i="2"/>
  <c r="BK2061" i="2"/>
  <c r="J2061" i="2"/>
  <c r="BE2061" i="2"/>
  <c r="BI2058" i="2"/>
  <c r="BH2058" i="2"/>
  <c r="BG2058" i="2"/>
  <c r="BF2058" i="2"/>
  <c r="T2058" i="2"/>
  <c r="R2058" i="2"/>
  <c r="P2058" i="2"/>
  <c r="BK2058" i="2"/>
  <c r="J2058" i="2"/>
  <c r="BE2058" i="2"/>
  <c r="BI2055" i="2"/>
  <c r="BH2055" i="2"/>
  <c r="BG2055" i="2"/>
  <c r="BF2055" i="2"/>
  <c r="T2055" i="2"/>
  <c r="R2055" i="2"/>
  <c r="P2055" i="2"/>
  <c r="BK2055" i="2"/>
  <c r="J2055" i="2"/>
  <c r="BE2055" i="2"/>
  <c r="BI2052" i="2"/>
  <c r="BH2052" i="2"/>
  <c r="BG2052" i="2"/>
  <c r="BF2052" i="2"/>
  <c r="T2052" i="2"/>
  <c r="R2052" i="2"/>
  <c r="P2052" i="2"/>
  <c r="BK2052" i="2"/>
  <c r="J2052" i="2"/>
  <c r="BE2052" i="2"/>
  <c r="BI2049" i="2"/>
  <c r="BH2049" i="2"/>
  <c r="BG2049" i="2"/>
  <c r="BF2049" i="2"/>
  <c r="T2049" i="2"/>
  <c r="R2049" i="2"/>
  <c r="P2049" i="2"/>
  <c r="BK2049" i="2"/>
  <c r="J2049" i="2"/>
  <c r="BE2049" i="2"/>
  <c r="BI2046" i="2"/>
  <c r="BH2046" i="2"/>
  <c r="BG2046" i="2"/>
  <c r="BF2046" i="2"/>
  <c r="T2046" i="2"/>
  <c r="R2046" i="2"/>
  <c r="P2046" i="2"/>
  <c r="BK2046" i="2"/>
  <c r="J2046" i="2"/>
  <c r="BE2046" i="2"/>
  <c r="BI2043" i="2"/>
  <c r="BH2043" i="2"/>
  <c r="BG2043" i="2"/>
  <c r="BF2043" i="2"/>
  <c r="T2043" i="2"/>
  <c r="R2043" i="2"/>
  <c r="P2043" i="2"/>
  <c r="BK2043" i="2"/>
  <c r="J2043" i="2"/>
  <c r="BE2043" i="2"/>
  <c r="BI2040" i="2"/>
  <c r="BH2040" i="2"/>
  <c r="BG2040" i="2"/>
  <c r="BF2040" i="2"/>
  <c r="T2040" i="2"/>
  <c r="R2040" i="2"/>
  <c r="P2040" i="2"/>
  <c r="BK2040" i="2"/>
  <c r="J2040" i="2"/>
  <c r="BE2040" i="2"/>
  <c r="BI2037" i="2"/>
  <c r="BH2037" i="2"/>
  <c r="BG2037" i="2"/>
  <c r="BF2037" i="2"/>
  <c r="T2037" i="2"/>
  <c r="R2037" i="2"/>
  <c r="P2037" i="2"/>
  <c r="BK2037" i="2"/>
  <c r="J2037" i="2"/>
  <c r="BE2037" i="2"/>
  <c r="BI2034" i="2"/>
  <c r="BH2034" i="2"/>
  <c r="BG2034" i="2"/>
  <c r="BF2034" i="2"/>
  <c r="T2034" i="2"/>
  <c r="R2034" i="2"/>
  <c r="P2034" i="2"/>
  <c r="BK2034" i="2"/>
  <c r="J2034" i="2"/>
  <c r="BE2034" i="2"/>
  <c r="BI2031" i="2"/>
  <c r="BH2031" i="2"/>
  <c r="BG2031" i="2"/>
  <c r="BF2031" i="2"/>
  <c r="T2031" i="2"/>
  <c r="R2031" i="2"/>
  <c r="P2031" i="2"/>
  <c r="BK2031" i="2"/>
  <c r="J2031" i="2"/>
  <c r="BE2031" i="2"/>
  <c r="BI2028" i="2"/>
  <c r="BH2028" i="2"/>
  <c r="BG2028" i="2"/>
  <c r="BF2028" i="2"/>
  <c r="T2028" i="2"/>
  <c r="R2028" i="2"/>
  <c r="P2028" i="2"/>
  <c r="BK2028" i="2"/>
  <c r="J2028" i="2"/>
  <c r="BE2028" i="2"/>
  <c r="BI2025" i="2"/>
  <c r="BH2025" i="2"/>
  <c r="BG2025" i="2"/>
  <c r="BF2025" i="2"/>
  <c r="T2025" i="2"/>
  <c r="R2025" i="2"/>
  <c r="P2025" i="2"/>
  <c r="BK2025" i="2"/>
  <c r="J2025" i="2"/>
  <c r="BE2025" i="2"/>
  <c r="BI2022" i="2"/>
  <c r="BH2022" i="2"/>
  <c r="BG2022" i="2"/>
  <c r="BF2022" i="2"/>
  <c r="T2022" i="2"/>
  <c r="R2022" i="2"/>
  <c r="P2022" i="2"/>
  <c r="BK2022" i="2"/>
  <c r="J2022" i="2"/>
  <c r="BE2022" i="2"/>
  <c r="BI2019" i="2"/>
  <c r="BH2019" i="2"/>
  <c r="BG2019" i="2"/>
  <c r="BF2019" i="2"/>
  <c r="T2019" i="2"/>
  <c r="R2019" i="2"/>
  <c r="P2019" i="2"/>
  <c r="BK2019" i="2"/>
  <c r="J2019" i="2"/>
  <c r="BE2019" i="2"/>
  <c r="BI2016" i="2"/>
  <c r="BH2016" i="2"/>
  <c r="BG2016" i="2"/>
  <c r="BF2016" i="2"/>
  <c r="T2016" i="2"/>
  <c r="R2016" i="2"/>
  <c r="P2016" i="2"/>
  <c r="BK2016" i="2"/>
  <c r="J2016" i="2"/>
  <c r="BE2016" i="2"/>
  <c r="BI2013" i="2"/>
  <c r="BH2013" i="2"/>
  <c r="BG2013" i="2"/>
  <c r="BF2013" i="2"/>
  <c r="T2013" i="2"/>
  <c r="R2013" i="2"/>
  <c r="P2013" i="2"/>
  <c r="BK2013" i="2"/>
  <c r="J2013" i="2"/>
  <c r="BE2013" i="2"/>
  <c r="BI2010" i="2"/>
  <c r="BH2010" i="2"/>
  <c r="BG2010" i="2"/>
  <c r="BF2010" i="2"/>
  <c r="T2010" i="2"/>
  <c r="R2010" i="2"/>
  <c r="P2010" i="2"/>
  <c r="BK2010" i="2"/>
  <c r="J2010" i="2"/>
  <c r="BE2010" i="2"/>
  <c r="BI2007" i="2"/>
  <c r="BH2007" i="2"/>
  <c r="BG2007" i="2"/>
  <c r="BF2007" i="2"/>
  <c r="T2007" i="2"/>
  <c r="T2006" i="2"/>
  <c r="R2007" i="2"/>
  <c r="R2006" i="2"/>
  <c r="P2007" i="2"/>
  <c r="P2006" i="2"/>
  <c r="BK2007" i="2"/>
  <c r="BK2006" i="2"/>
  <c r="J2006" i="2" s="1"/>
  <c r="J59" i="2" s="1"/>
  <c r="J2007" i="2"/>
  <c r="BE2007" i="2" s="1"/>
  <c r="BI2005" i="2"/>
  <c r="BH2005" i="2"/>
  <c r="BG2005" i="2"/>
  <c r="BF2005" i="2"/>
  <c r="T2005" i="2"/>
  <c r="R2005" i="2"/>
  <c r="P2005" i="2"/>
  <c r="BK2005" i="2"/>
  <c r="J2005" i="2"/>
  <c r="BE2005" i="2"/>
  <c r="BI2004" i="2"/>
  <c r="BH2004" i="2"/>
  <c r="BG2004" i="2"/>
  <c r="BF2004" i="2"/>
  <c r="T2004" i="2"/>
  <c r="R2004" i="2"/>
  <c r="P2004" i="2"/>
  <c r="BK2004" i="2"/>
  <c r="J2004" i="2"/>
  <c r="BE2004" i="2"/>
  <c r="BI2003" i="2"/>
  <c r="BH2003" i="2"/>
  <c r="BG2003" i="2"/>
  <c r="BF2003" i="2"/>
  <c r="T2003" i="2"/>
  <c r="R2003" i="2"/>
  <c r="P2003" i="2"/>
  <c r="BK2003" i="2"/>
  <c r="J2003" i="2"/>
  <c r="BE2003" i="2"/>
  <c r="BI2002" i="2"/>
  <c r="BH2002" i="2"/>
  <c r="BG2002" i="2"/>
  <c r="BF2002" i="2"/>
  <c r="T2002" i="2"/>
  <c r="R2002" i="2"/>
  <c r="P2002" i="2"/>
  <c r="BK2002" i="2"/>
  <c r="J2002" i="2"/>
  <c r="BE2002" i="2"/>
  <c r="BI2001" i="2"/>
  <c r="BH2001" i="2"/>
  <c r="BG2001" i="2"/>
  <c r="BF2001" i="2"/>
  <c r="T2001" i="2"/>
  <c r="R2001" i="2"/>
  <c r="P2001" i="2"/>
  <c r="BK2001" i="2"/>
  <c r="J2001" i="2"/>
  <c r="BE2001" i="2"/>
  <c r="BI2000" i="2"/>
  <c r="BH2000" i="2"/>
  <c r="BG2000" i="2"/>
  <c r="BF2000" i="2"/>
  <c r="T2000" i="2"/>
  <c r="R2000" i="2"/>
  <c r="P2000" i="2"/>
  <c r="BK2000" i="2"/>
  <c r="J2000" i="2"/>
  <c r="BE2000" i="2"/>
  <c r="BI1999" i="2"/>
  <c r="BH1999" i="2"/>
  <c r="BG1999" i="2"/>
  <c r="BF1999" i="2"/>
  <c r="T1999" i="2"/>
  <c r="R1999" i="2"/>
  <c r="P1999" i="2"/>
  <c r="BK1999" i="2"/>
  <c r="J1999" i="2"/>
  <c r="BE1999" i="2"/>
  <c r="BI1998" i="2"/>
  <c r="BH1998" i="2"/>
  <c r="BG1998" i="2"/>
  <c r="BF1998" i="2"/>
  <c r="T1998" i="2"/>
  <c r="R1998" i="2"/>
  <c r="P1998" i="2"/>
  <c r="BK1998" i="2"/>
  <c r="J1998" i="2"/>
  <c r="BE1998" i="2"/>
  <c r="BI1997" i="2"/>
  <c r="BH1997" i="2"/>
  <c r="BG1997" i="2"/>
  <c r="BF1997" i="2"/>
  <c r="T1997" i="2"/>
  <c r="R1997" i="2"/>
  <c r="P1997" i="2"/>
  <c r="BK1997" i="2"/>
  <c r="J1997" i="2"/>
  <c r="BE1997" i="2"/>
  <c r="BI1996" i="2"/>
  <c r="BH1996" i="2"/>
  <c r="BG1996" i="2"/>
  <c r="BF1996" i="2"/>
  <c r="T1996" i="2"/>
  <c r="R1996" i="2"/>
  <c r="P1996" i="2"/>
  <c r="BK1996" i="2"/>
  <c r="J1996" i="2"/>
  <c r="BE1996" i="2"/>
  <c r="BI1995" i="2"/>
  <c r="BH1995" i="2"/>
  <c r="BG1995" i="2"/>
  <c r="BF1995" i="2"/>
  <c r="T1995" i="2"/>
  <c r="R1995" i="2"/>
  <c r="P1995" i="2"/>
  <c r="BK1995" i="2"/>
  <c r="J1995" i="2"/>
  <c r="BE1995" i="2"/>
  <c r="BI1994" i="2"/>
  <c r="BH1994" i="2"/>
  <c r="BG1994" i="2"/>
  <c r="BF1994" i="2"/>
  <c r="T1994" i="2"/>
  <c r="R1994" i="2"/>
  <c r="P1994" i="2"/>
  <c r="BK1994" i="2"/>
  <c r="J1994" i="2"/>
  <c r="BE1994" i="2"/>
  <c r="BI1993" i="2"/>
  <c r="BH1993" i="2"/>
  <c r="BG1993" i="2"/>
  <c r="BF1993" i="2"/>
  <c r="T1993" i="2"/>
  <c r="R1993" i="2"/>
  <c r="P1993" i="2"/>
  <c r="BK1993" i="2"/>
  <c r="J1993" i="2"/>
  <c r="BE1993" i="2"/>
  <c r="BI1992" i="2"/>
  <c r="BH1992" i="2"/>
  <c r="BG1992" i="2"/>
  <c r="BF1992" i="2"/>
  <c r="T1992" i="2"/>
  <c r="R1992" i="2"/>
  <c r="P1992" i="2"/>
  <c r="BK1992" i="2"/>
  <c r="J1992" i="2"/>
  <c r="BE1992" i="2"/>
  <c r="BI1991" i="2"/>
  <c r="BH1991" i="2"/>
  <c r="BG1991" i="2"/>
  <c r="BF1991" i="2"/>
  <c r="T1991" i="2"/>
  <c r="R1991" i="2"/>
  <c r="P1991" i="2"/>
  <c r="BK1991" i="2"/>
  <c r="J1991" i="2"/>
  <c r="BE1991" i="2"/>
  <c r="BI1990" i="2"/>
  <c r="BH1990" i="2"/>
  <c r="BG1990" i="2"/>
  <c r="BF1990" i="2"/>
  <c r="T1990" i="2"/>
  <c r="R1990" i="2"/>
  <c r="P1990" i="2"/>
  <c r="BK1990" i="2"/>
  <c r="J1990" i="2"/>
  <c r="BE1990" i="2"/>
  <c r="BI1989" i="2"/>
  <c r="BH1989" i="2"/>
  <c r="BG1989" i="2"/>
  <c r="BF1989" i="2"/>
  <c r="T1989" i="2"/>
  <c r="R1989" i="2"/>
  <c r="P1989" i="2"/>
  <c r="BK1989" i="2"/>
  <c r="J1989" i="2"/>
  <c r="BE1989" i="2"/>
  <c r="BI1988" i="2"/>
  <c r="BH1988" i="2"/>
  <c r="BG1988" i="2"/>
  <c r="BF1988" i="2"/>
  <c r="T1988" i="2"/>
  <c r="R1988" i="2"/>
  <c r="P1988" i="2"/>
  <c r="BK1988" i="2"/>
  <c r="J1988" i="2"/>
  <c r="BE1988" i="2"/>
  <c r="BI1987" i="2"/>
  <c r="BH1987" i="2"/>
  <c r="BG1987" i="2"/>
  <c r="BF1987" i="2"/>
  <c r="T1987" i="2"/>
  <c r="R1987" i="2"/>
  <c r="P1987" i="2"/>
  <c r="BK1987" i="2"/>
  <c r="J1987" i="2"/>
  <c r="BE1987" i="2"/>
  <c r="BI1986" i="2"/>
  <c r="BH1986" i="2"/>
  <c r="BG1986" i="2"/>
  <c r="BF1986" i="2"/>
  <c r="T1986" i="2"/>
  <c r="R1986" i="2"/>
  <c r="P1986" i="2"/>
  <c r="BK1986" i="2"/>
  <c r="J1986" i="2"/>
  <c r="BE1986" i="2"/>
  <c r="BI1985" i="2"/>
  <c r="BH1985" i="2"/>
  <c r="BG1985" i="2"/>
  <c r="BF1985" i="2"/>
  <c r="T1985" i="2"/>
  <c r="R1985" i="2"/>
  <c r="P1985" i="2"/>
  <c r="BK1985" i="2"/>
  <c r="J1985" i="2"/>
  <c r="BE1985" i="2"/>
  <c r="BI1984" i="2"/>
  <c r="BH1984" i="2"/>
  <c r="BG1984" i="2"/>
  <c r="BF1984" i="2"/>
  <c r="T1984" i="2"/>
  <c r="R1984" i="2"/>
  <c r="P1984" i="2"/>
  <c r="BK1984" i="2"/>
  <c r="J1984" i="2"/>
  <c r="BE1984" i="2"/>
  <c r="BI1983" i="2"/>
  <c r="BH1983" i="2"/>
  <c r="BG1983" i="2"/>
  <c r="BF1983" i="2"/>
  <c r="T1983" i="2"/>
  <c r="R1983" i="2"/>
  <c r="P1983" i="2"/>
  <c r="BK1983" i="2"/>
  <c r="J1983" i="2"/>
  <c r="BE1983" i="2"/>
  <c r="BI1982" i="2"/>
  <c r="BH1982" i="2"/>
  <c r="BG1982" i="2"/>
  <c r="BF1982" i="2"/>
  <c r="T1982" i="2"/>
  <c r="R1982" i="2"/>
  <c r="P1982" i="2"/>
  <c r="BK1982" i="2"/>
  <c r="J1982" i="2"/>
  <c r="BE1982" i="2"/>
  <c r="BI1981" i="2"/>
  <c r="BH1981" i="2"/>
  <c r="BG1981" i="2"/>
  <c r="BF1981" i="2"/>
  <c r="T1981" i="2"/>
  <c r="R1981" i="2"/>
  <c r="P1981" i="2"/>
  <c r="BK1981" i="2"/>
  <c r="J1981" i="2"/>
  <c r="BE1981" i="2"/>
  <c r="BI1980" i="2"/>
  <c r="BH1980" i="2"/>
  <c r="BG1980" i="2"/>
  <c r="BF1980" i="2"/>
  <c r="T1980" i="2"/>
  <c r="R1980" i="2"/>
  <c r="P1980" i="2"/>
  <c r="BK1980" i="2"/>
  <c r="J1980" i="2"/>
  <c r="BE1980" i="2"/>
  <c r="BI1979" i="2"/>
  <c r="BH1979" i="2"/>
  <c r="BG1979" i="2"/>
  <c r="BF1979" i="2"/>
  <c r="T1979" i="2"/>
  <c r="R1979" i="2"/>
  <c r="P1979" i="2"/>
  <c r="BK1979" i="2"/>
  <c r="J1979" i="2"/>
  <c r="BE1979" i="2"/>
  <c r="BI1978" i="2"/>
  <c r="BH1978" i="2"/>
  <c r="BG1978" i="2"/>
  <c r="BF1978" i="2"/>
  <c r="T1978" i="2"/>
  <c r="R1978" i="2"/>
  <c r="P1978" i="2"/>
  <c r="BK1978" i="2"/>
  <c r="J1978" i="2"/>
  <c r="BE1978" i="2"/>
  <c r="BI1977" i="2"/>
  <c r="BH1977" i="2"/>
  <c r="BG1977" i="2"/>
  <c r="BF1977" i="2"/>
  <c r="T1977" i="2"/>
  <c r="R1977" i="2"/>
  <c r="P1977" i="2"/>
  <c r="BK1977" i="2"/>
  <c r="J1977" i="2"/>
  <c r="BE1977" i="2"/>
  <c r="BI1976" i="2"/>
  <c r="BH1976" i="2"/>
  <c r="BG1976" i="2"/>
  <c r="BF1976" i="2"/>
  <c r="T1976" i="2"/>
  <c r="R1976" i="2"/>
  <c r="P1976" i="2"/>
  <c r="BK1976" i="2"/>
  <c r="J1976" i="2"/>
  <c r="BE1976" i="2"/>
  <c r="BI1975" i="2"/>
  <c r="BH1975" i="2"/>
  <c r="BG1975" i="2"/>
  <c r="BF1975" i="2"/>
  <c r="T1975" i="2"/>
  <c r="R1975" i="2"/>
  <c r="P1975" i="2"/>
  <c r="BK1975" i="2"/>
  <c r="J1975" i="2"/>
  <c r="BE1975" i="2"/>
  <c r="BI1974" i="2"/>
  <c r="BH1974" i="2"/>
  <c r="BG1974" i="2"/>
  <c r="BF1974" i="2"/>
  <c r="T1974" i="2"/>
  <c r="R1974" i="2"/>
  <c r="P1974" i="2"/>
  <c r="BK1974" i="2"/>
  <c r="J1974" i="2"/>
  <c r="BE1974" i="2"/>
  <c r="BI1973" i="2"/>
  <c r="BH1973" i="2"/>
  <c r="BG1973" i="2"/>
  <c r="BF1973" i="2"/>
  <c r="T1973" i="2"/>
  <c r="R1973" i="2"/>
  <c r="P1973" i="2"/>
  <c r="BK1973" i="2"/>
  <c r="J1973" i="2"/>
  <c r="BE1973" i="2"/>
  <c r="BI1972" i="2"/>
  <c r="BH1972" i="2"/>
  <c r="BG1972" i="2"/>
  <c r="BF1972" i="2"/>
  <c r="T1972" i="2"/>
  <c r="R1972" i="2"/>
  <c r="P1972" i="2"/>
  <c r="BK1972" i="2"/>
  <c r="J1972" i="2"/>
  <c r="BE1972" i="2"/>
  <c r="BI1971" i="2"/>
  <c r="BH1971" i="2"/>
  <c r="BG1971" i="2"/>
  <c r="BF1971" i="2"/>
  <c r="T1971" i="2"/>
  <c r="R1971" i="2"/>
  <c r="P1971" i="2"/>
  <c r="BK1971" i="2"/>
  <c r="J1971" i="2"/>
  <c r="BE1971" i="2"/>
  <c r="BI1970" i="2"/>
  <c r="BH1970" i="2"/>
  <c r="BG1970" i="2"/>
  <c r="BF1970" i="2"/>
  <c r="T1970" i="2"/>
  <c r="R1970" i="2"/>
  <c r="P1970" i="2"/>
  <c r="BK1970" i="2"/>
  <c r="J1970" i="2"/>
  <c r="BE1970" i="2"/>
  <c r="BI1969" i="2"/>
  <c r="BH1969" i="2"/>
  <c r="BG1969" i="2"/>
  <c r="BF1969" i="2"/>
  <c r="T1969" i="2"/>
  <c r="R1969" i="2"/>
  <c r="P1969" i="2"/>
  <c r="BK1969" i="2"/>
  <c r="J1969" i="2"/>
  <c r="BE1969" i="2"/>
  <c r="BI1968" i="2"/>
  <c r="BH1968" i="2"/>
  <c r="BG1968" i="2"/>
  <c r="BF1968" i="2"/>
  <c r="T1968" i="2"/>
  <c r="R1968" i="2"/>
  <c r="P1968" i="2"/>
  <c r="BK1968" i="2"/>
  <c r="J1968" i="2"/>
  <c r="BE1968" i="2"/>
  <c r="BI1967" i="2"/>
  <c r="BH1967" i="2"/>
  <c r="BG1967" i="2"/>
  <c r="BF1967" i="2"/>
  <c r="T1967" i="2"/>
  <c r="R1967" i="2"/>
  <c r="P1967" i="2"/>
  <c r="BK1967" i="2"/>
  <c r="J1967" i="2"/>
  <c r="BE1967" i="2"/>
  <c r="BI1966" i="2"/>
  <c r="BH1966" i="2"/>
  <c r="BG1966" i="2"/>
  <c r="BF1966" i="2"/>
  <c r="T1966" i="2"/>
  <c r="R1966" i="2"/>
  <c r="P1966" i="2"/>
  <c r="BK1966" i="2"/>
  <c r="J1966" i="2"/>
  <c r="BE1966" i="2"/>
  <c r="BI1965" i="2"/>
  <c r="BH1965" i="2"/>
  <c r="BG1965" i="2"/>
  <c r="BF1965" i="2"/>
  <c r="T1965" i="2"/>
  <c r="R1965" i="2"/>
  <c r="P1965" i="2"/>
  <c r="BK1965" i="2"/>
  <c r="J1965" i="2"/>
  <c r="BE1965" i="2"/>
  <c r="BI1964" i="2"/>
  <c r="BH1964" i="2"/>
  <c r="BG1964" i="2"/>
  <c r="BF1964" i="2"/>
  <c r="T1964" i="2"/>
  <c r="R1964" i="2"/>
  <c r="P1964" i="2"/>
  <c r="BK1964" i="2"/>
  <c r="J1964" i="2"/>
  <c r="BE1964" i="2"/>
  <c r="BI1963" i="2"/>
  <c r="BH1963" i="2"/>
  <c r="BG1963" i="2"/>
  <c r="BF1963" i="2"/>
  <c r="T1963" i="2"/>
  <c r="R1963" i="2"/>
  <c r="P1963" i="2"/>
  <c r="BK1963" i="2"/>
  <c r="J1963" i="2"/>
  <c r="BE1963" i="2"/>
  <c r="BI1962" i="2"/>
  <c r="BH1962" i="2"/>
  <c r="BG1962" i="2"/>
  <c r="BF1962" i="2"/>
  <c r="T1962" i="2"/>
  <c r="R1962" i="2"/>
  <c r="P1962" i="2"/>
  <c r="BK1962" i="2"/>
  <c r="J1962" i="2"/>
  <c r="BE1962" i="2"/>
  <c r="BI1961" i="2"/>
  <c r="BH1961" i="2"/>
  <c r="BG1961" i="2"/>
  <c r="BF1961" i="2"/>
  <c r="T1961" i="2"/>
  <c r="R1961" i="2"/>
  <c r="P1961" i="2"/>
  <c r="BK1961" i="2"/>
  <c r="J1961" i="2"/>
  <c r="BE1961" i="2"/>
  <c r="BI1960" i="2"/>
  <c r="BH1960" i="2"/>
  <c r="BG1960" i="2"/>
  <c r="BF1960" i="2"/>
  <c r="T1960" i="2"/>
  <c r="R1960" i="2"/>
  <c r="P1960" i="2"/>
  <c r="BK1960" i="2"/>
  <c r="J1960" i="2"/>
  <c r="BE1960" i="2"/>
  <c r="BI1959" i="2"/>
  <c r="BH1959" i="2"/>
  <c r="BG1959" i="2"/>
  <c r="BF1959" i="2"/>
  <c r="T1959" i="2"/>
  <c r="R1959" i="2"/>
  <c r="P1959" i="2"/>
  <c r="BK1959" i="2"/>
  <c r="J1959" i="2"/>
  <c r="BE1959" i="2"/>
  <c r="BI1958" i="2"/>
  <c r="BH1958" i="2"/>
  <c r="BG1958" i="2"/>
  <c r="BF1958" i="2"/>
  <c r="T1958" i="2"/>
  <c r="R1958" i="2"/>
  <c r="P1958" i="2"/>
  <c r="BK1958" i="2"/>
  <c r="J1958" i="2"/>
  <c r="BE1958" i="2"/>
  <c r="BI1957" i="2"/>
  <c r="BH1957" i="2"/>
  <c r="BG1957" i="2"/>
  <c r="BF1957" i="2"/>
  <c r="T1957" i="2"/>
  <c r="R1957" i="2"/>
  <c r="P1957" i="2"/>
  <c r="BK1957" i="2"/>
  <c r="J1957" i="2"/>
  <c r="BE1957" i="2"/>
  <c r="BI1956" i="2"/>
  <c r="BH1956" i="2"/>
  <c r="BG1956" i="2"/>
  <c r="BF1956" i="2"/>
  <c r="T1956" i="2"/>
  <c r="R1956" i="2"/>
  <c r="P1956" i="2"/>
  <c r="BK1956" i="2"/>
  <c r="J1956" i="2"/>
  <c r="BE1956" i="2"/>
  <c r="BI1955" i="2"/>
  <c r="BH1955" i="2"/>
  <c r="BG1955" i="2"/>
  <c r="BF1955" i="2"/>
  <c r="T1955" i="2"/>
  <c r="R1955" i="2"/>
  <c r="P1955" i="2"/>
  <c r="BK1955" i="2"/>
  <c r="J1955" i="2"/>
  <c r="BE1955" i="2"/>
  <c r="BI1954" i="2"/>
  <c r="BH1954" i="2"/>
  <c r="BG1954" i="2"/>
  <c r="BF1954" i="2"/>
  <c r="T1954" i="2"/>
  <c r="R1954" i="2"/>
  <c r="P1954" i="2"/>
  <c r="BK1954" i="2"/>
  <c r="J1954" i="2"/>
  <c r="BE1954" i="2"/>
  <c r="BI1953" i="2"/>
  <c r="BH1953" i="2"/>
  <c r="BG1953" i="2"/>
  <c r="BF1953" i="2"/>
  <c r="T1953" i="2"/>
  <c r="R1953" i="2"/>
  <c r="P1953" i="2"/>
  <c r="BK1953" i="2"/>
  <c r="J1953" i="2"/>
  <c r="BE1953" i="2"/>
  <c r="BI1952" i="2"/>
  <c r="BH1952" i="2"/>
  <c r="BG1952" i="2"/>
  <c r="BF1952" i="2"/>
  <c r="T1952" i="2"/>
  <c r="R1952" i="2"/>
  <c r="P1952" i="2"/>
  <c r="BK1952" i="2"/>
  <c r="J1952" i="2"/>
  <c r="BE1952" i="2"/>
  <c r="BI1951" i="2"/>
  <c r="BH1951" i="2"/>
  <c r="BG1951" i="2"/>
  <c r="BF1951" i="2"/>
  <c r="T1951" i="2"/>
  <c r="R1951" i="2"/>
  <c r="P1951" i="2"/>
  <c r="BK1951" i="2"/>
  <c r="J1951" i="2"/>
  <c r="BE1951" i="2"/>
  <c r="BI1950" i="2"/>
  <c r="BH1950" i="2"/>
  <c r="BG1950" i="2"/>
  <c r="BF1950" i="2"/>
  <c r="T1950" i="2"/>
  <c r="T1949" i="2"/>
  <c r="R1950" i="2"/>
  <c r="R1949" i="2"/>
  <c r="P1950" i="2"/>
  <c r="P1949" i="2"/>
  <c r="BK1950" i="2"/>
  <c r="BK1949" i="2"/>
  <c r="J1949" i="2" s="1"/>
  <c r="J58" i="2" s="1"/>
  <c r="J1950" i="2"/>
  <c r="BE1950" i="2" s="1"/>
  <c r="BI1947" i="2"/>
  <c r="BH1947" i="2"/>
  <c r="BG1947" i="2"/>
  <c r="BF1947" i="2"/>
  <c r="T1947" i="2"/>
  <c r="R1947" i="2"/>
  <c r="P1947" i="2"/>
  <c r="BK1947" i="2"/>
  <c r="J1947" i="2"/>
  <c r="BE1947" i="2"/>
  <c r="BI1945" i="2"/>
  <c r="BH1945" i="2"/>
  <c r="BG1945" i="2"/>
  <c r="BF1945" i="2"/>
  <c r="T1945" i="2"/>
  <c r="R1945" i="2"/>
  <c r="P1945" i="2"/>
  <c r="BK1945" i="2"/>
  <c r="J1945" i="2"/>
  <c r="BE1945" i="2"/>
  <c r="BI1943" i="2"/>
  <c r="BH1943" i="2"/>
  <c r="BG1943" i="2"/>
  <c r="BF1943" i="2"/>
  <c r="T1943" i="2"/>
  <c r="R1943" i="2"/>
  <c r="P1943" i="2"/>
  <c r="BK1943" i="2"/>
  <c r="J1943" i="2"/>
  <c r="BE1943" i="2"/>
  <c r="BI1941" i="2"/>
  <c r="BH1941" i="2"/>
  <c r="BG1941" i="2"/>
  <c r="BF1941" i="2"/>
  <c r="T1941" i="2"/>
  <c r="R1941" i="2"/>
  <c r="P1941" i="2"/>
  <c r="BK1941" i="2"/>
  <c r="J1941" i="2"/>
  <c r="BE1941" i="2"/>
  <c r="BI1939" i="2"/>
  <c r="BH1939" i="2"/>
  <c r="BG1939" i="2"/>
  <c r="BF1939" i="2"/>
  <c r="T1939" i="2"/>
  <c r="R1939" i="2"/>
  <c r="P1939" i="2"/>
  <c r="BK1939" i="2"/>
  <c r="J1939" i="2"/>
  <c r="BE1939" i="2"/>
  <c r="BI1937" i="2"/>
  <c r="BH1937" i="2"/>
  <c r="BG1937" i="2"/>
  <c r="BF1937" i="2"/>
  <c r="T1937" i="2"/>
  <c r="R1937" i="2"/>
  <c r="P1937" i="2"/>
  <c r="BK1937" i="2"/>
  <c r="J1937" i="2"/>
  <c r="BE1937" i="2"/>
  <c r="BI1935" i="2"/>
  <c r="BH1935" i="2"/>
  <c r="BG1935" i="2"/>
  <c r="BF1935" i="2"/>
  <c r="T1935" i="2"/>
  <c r="R1935" i="2"/>
  <c r="P1935" i="2"/>
  <c r="BK1935" i="2"/>
  <c r="J1935" i="2"/>
  <c r="BE1935" i="2"/>
  <c r="BI1933" i="2"/>
  <c r="BH1933" i="2"/>
  <c r="BG1933" i="2"/>
  <c r="BF1933" i="2"/>
  <c r="T1933" i="2"/>
  <c r="R1933" i="2"/>
  <c r="P1933" i="2"/>
  <c r="BK1933" i="2"/>
  <c r="J1933" i="2"/>
  <c r="BE1933" i="2"/>
  <c r="BI1931" i="2"/>
  <c r="BH1931" i="2"/>
  <c r="BG1931" i="2"/>
  <c r="BF1931" i="2"/>
  <c r="T1931" i="2"/>
  <c r="R1931" i="2"/>
  <c r="P1931" i="2"/>
  <c r="BK1931" i="2"/>
  <c r="J1931" i="2"/>
  <c r="BE1931" i="2"/>
  <c r="BI1929" i="2"/>
  <c r="BH1929" i="2"/>
  <c r="BG1929" i="2"/>
  <c r="BF1929" i="2"/>
  <c r="T1929" i="2"/>
  <c r="R1929" i="2"/>
  <c r="P1929" i="2"/>
  <c r="BK1929" i="2"/>
  <c r="J1929" i="2"/>
  <c r="BE1929" i="2"/>
  <c r="BI1927" i="2"/>
  <c r="BH1927" i="2"/>
  <c r="BG1927" i="2"/>
  <c r="BF1927" i="2"/>
  <c r="T1927" i="2"/>
  <c r="R1927" i="2"/>
  <c r="P1927" i="2"/>
  <c r="BK1927" i="2"/>
  <c r="J1927" i="2"/>
  <c r="BE1927" i="2"/>
  <c r="BI1925" i="2"/>
  <c r="BH1925" i="2"/>
  <c r="BG1925" i="2"/>
  <c r="BF1925" i="2"/>
  <c r="T1925" i="2"/>
  <c r="R1925" i="2"/>
  <c r="P1925" i="2"/>
  <c r="BK1925" i="2"/>
  <c r="J1925" i="2"/>
  <c r="BE1925" i="2"/>
  <c r="BI1923" i="2"/>
  <c r="BH1923" i="2"/>
  <c r="BG1923" i="2"/>
  <c r="BF1923" i="2"/>
  <c r="T1923" i="2"/>
  <c r="R1923" i="2"/>
  <c r="P1923" i="2"/>
  <c r="BK1923" i="2"/>
  <c r="J1923" i="2"/>
  <c r="BE1923" i="2"/>
  <c r="BI1921" i="2"/>
  <c r="BH1921" i="2"/>
  <c r="BG1921" i="2"/>
  <c r="BF1921" i="2"/>
  <c r="T1921" i="2"/>
  <c r="R1921" i="2"/>
  <c r="P1921" i="2"/>
  <c r="BK1921" i="2"/>
  <c r="J1921" i="2"/>
  <c r="BE1921" i="2"/>
  <c r="BI1919" i="2"/>
  <c r="BH1919" i="2"/>
  <c r="BG1919" i="2"/>
  <c r="BF1919" i="2"/>
  <c r="T1919" i="2"/>
  <c r="R1919" i="2"/>
  <c r="P1919" i="2"/>
  <c r="BK1919" i="2"/>
  <c r="J1919" i="2"/>
  <c r="BE1919" i="2"/>
  <c r="BI1917" i="2"/>
  <c r="BH1917" i="2"/>
  <c r="BG1917" i="2"/>
  <c r="BF1917" i="2"/>
  <c r="T1917" i="2"/>
  <c r="R1917" i="2"/>
  <c r="P1917" i="2"/>
  <c r="BK1917" i="2"/>
  <c r="J1917" i="2"/>
  <c r="BE1917" i="2"/>
  <c r="BI1915" i="2"/>
  <c r="BH1915" i="2"/>
  <c r="BG1915" i="2"/>
  <c r="BF1915" i="2"/>
  <c r="T1915" i="2"/>
  <c r="R1915" i="2"/>
  <c r="P1915" i="2"/>
  <c r="BK1915" i="2"/>
  <c r="J1915" i="2"/>
  <c r="BE1915" i="2"/>
  <c r="BI1913" i="2"/>
  <c r="BH1913" i="2"/>
  <c r="BG1913" i="2"/>
  <c r="BF1913" i="2"/>
  <c r="T1913" i="2"/>
  <c r="R1913" i="2"/>
  <c r="P1913" i="2"/>
  <c r="BK1913" i="2"/>
  <c r="J1913" i="2"/>
  <c r="BE1913" i="2"/>
  <c r="BI1911" i="2"/>
  <c r="BH1911" i="2"/>
  <c r="BG1911" i="2"/>
  <c r="BF1911" i="2"/>
  <c r="T1911" i="2"/>
  <c r="R1911" i="2"/>
  <c r="P1911" i="2"/>
  <c r="BK1911" i="2"/>
  <c r="J1911" i="2"/>
  <c r="BE1911" i="2"/>
  <c r="BI1909" i="2"/>
  <c r="BH1909" i="2"/>
  <c r="BG1909" i="2"/>
  <c r="BF1909" i="2"/>
  <c r="T1909" i="2"/>
  <c r="R1909" i="2"/>
  <c r="P1909" i="2"/>
  <c r="BK1909" i="2"/>
  <c r="J1909" i="2"/>
  <c r="BE1909" i="2"/>
  <c r="BI1907" i="2"/>
  <c r="BH1907" i="2"/>
  <c r="BG1907" i="2"/>
  <c r="BF1907" i="2"/>
  <c r="T1907" i="2"/>
  <c r="R1907" i="2"/>
  <c r="P1907" i="2"/>
  <c r="BK1907" i="2"/>
  <c r="J1907" i="2"/>
  <c r="BE1907" i="2"/>
  <c r="BI1905" i="2"/>
  <c r="BH1905" i="2"/>
  <c r="BG1905" i="2"/>
  <c r="BF1905" i="2"/>
  <c r="T1905" i="2"/>
  <c r="R1905" i="2"/>
  <c r="P1905" i="2"/>
  <c r="BK1905" i="2"/>
  <c r="J1905" i="2"/>
  <c r="BE1905" i="2"/>
  <c r="BI1903" i="2"/>
  <c r="BH1903" i="2"/>
  <c r="BG1903" i="2"/>
  <c r="BF1903" i="2"/>
  <c r="T1903" i="2"/>
  <c r="R1903" i="2"/>
  <c r="P1903" i="2"/>
  <c r="BK1903" i="2"/>
  <c r="J1903" i="2"/>
  <c r="BE1903" i="2"/>
  <c r="BI1901" i="2"/>
  <c r="BH1901" i="2"/>
  <c r="BG1901" i="2"/>
  <c r="BF1901" i="2"/>
  <c r="T1901" i="2"/>
  <c r="R1901" i="2"/>
  <c r="P1901" i="2"/>
  <c r="BK1901" i="2"/>
  <c r="J1901" i="2"/>
  <c r="BE1901" i="2"/>
  <c r="BI1899" i="2"/>
  <c r="BH1899" i="2"/>
  <c r="BG1899" i="2"/>
  <c r="BF1899" i="2"/>
  <c r="T1899" i="2"/>
  <c r="R1899" i="2"/>
  <c r="P1899" i="2"/>
  <c r="BK1899" i="2"/>
  <c r="J1899" i="2"/>
  <c r="BE1899" i="2"/>
  <c r="BI1897" i="2"/>
  <c r="BH1897" i="2"/>
  <c r="BG1897" i="2"/>
  <c r="BF1897" i="2"/>
  <c r="T1897" i="2"/>
  <c r="R1897" i="2"/>
  <c r="P1897" i="2"/>
  <c r="BK1897" i="2"/>
  <c r="J1897" i="2"/>
  <c r="BE1897" i="2"/>
  <c r="BI1895" i="2"/>
  <c r="BH1895" i="2"/>
  <c r="BG1895" i="2"/>
  <c r="BF1895" i="2"/>
  <c r="T1895" i="2"/>
  <c r="R1895" i="2"/>
  <c r="P1895" i="2"/>
  <c r="BK1895" i="2"/>
  <c r="J1895" i="2"/>
  <c r="BE1895" i="2"/>
  <c r="BI1893" i="2"/>
  <c r="BH1893" i="2"/>
  <c r="BG1893" i="2"/>
  <c r="BF1893" i="2"/>
  <c r="T1893" i="2"/>
  <c r="R1893" i="2"/>
  <c r="P1893" i="2"/>
  <c r="BK1893" i="2"/>
  <c r="J1893" i="2"/>
  <c r="BE1893" i="2"/>
  <c r="BI1891" i="2"/>
  <c r="BH1891" i="2"/>
  <c r="BG1891" i="2"/>
  <c r="BF1891" i="2"/>
  <c r="T1891" i="2"/>
  <c r="R1891" i="2"/>
  <c r="P1891" i="2"/>
  <c r="BK1891" i="2"/>
  <c r="J1891" i="2"/>
  <c r="BE1891" i="2"/>
  <c r="BI1889" i="2"/>
  <c r="BH1889" i="2"/>
  <c r="BG1889" i="2"/>
  <c r="BF1889" i="2"/>
  <c r="T1889" i="2"/>
  <c r="R1889" i="2"/>
  <c r="P1889" i="2"/>
  <c r="BK1889" i="2"/>
  <c r="J1889" i="2"/>
  <c r="BE1889" i="2"/>
  <c r="BI1887" i="2"/>
  <c r="BH1887" i="2"/>
  <c r="BG1887" i="2"/>
  <c r="BF1887" i="2"/>
  <c r="T1887" i="2"/>
  <c r="R1887" i="2"/>
  <c r="P1887" i="2"/>
  <c r="BK1887" i="2"/>
  <c r="J1887" i="2"/>
  <c r="BE1887" i="2"/>
  <c r="BI1885" i="2"/>
  <c r="BH1885" i="2"/>
  <c r="BG1885" i="2"/>
  <c r="BF1885" i="2"/>
  <c r="T1885" i="2"/>
  <c r="R1885" i="2"/>
  <c r="P1885" i="2"/>
  <c r="BK1885" i="2"/>
  <c r="J1885" i="2"/>
  <c r="BE1885" i="2"/>
  <c r="BI1883" i="2"/>
  <c r="BH1883" i="2"/>
  <c r="BG1883" i="2"/>
  <c r="BF1883" i="2"/>
  <c r="T1883" i="2"/>
  <c r="R1883" i="2"/>
  <c r="P1883" i="2"/>
  <c r="BK1883" i="2"/>
  <c r="J1883" i="2"/>
  <c r="BE1883" i="2"/>
  <c r="BI1880" i="2"/>
  <c r="BH1880" i="2"/>
  <c r="BG1880" i="2"/>
  <c r="BF1880" i="2"/>
  <c r="T1880" i="2"/>
  <c r="R1880" i="2"/>
  <c r="P1880" i="2"/>
  <c r="BK1880" i="2"/>
  <c r="J1880" i="2"/>
  <c r="BE1880" i="2"/>
  <c r="BI1877" i="2"/>
  <c r="BH1877" i="2"/>
  <c r="BG1877" i="2"/>
  <c r="BF1877" i="2"/>
  <c r="T1877" i="2"/>
  <c r="R1877" i="2"/>
  <c r="P1877" i="2"/>
  <c r="BK1877" i="2"/>
  <c r="J1877" i="2"/>
  <c r="BE1877" i="2"/>
  <c r="BI1875" i="2"/>
  <c r="BH1875" i="2"/>
  <c r="BG1875" i="2"/>
  <c r="BF1875" i="2"/>
  <c r="T1875" i="2"/>
  <c r="R1875" i="2"/>
  <c r="P1875" i="2"/>
  <c r="BK1875" i="2"/>
  <c r="J1875" i="2"/>
  <c r="BE1875" i="2"/>
  <c r="BI1873" i="2"/>
  <c r="BH1873" i="2"/>
  <c r="BG1873" i="2"/>
  <c r="BF1873" i="2"/>
  <c r="T1873" i="2"/>
  <c r="R1873" i="2"/>
  <c r="P1873" i="2"/>
  <c r="BK1873" i="2"/>
  <c r="J1873" i="2"/>
  <c r="BE1873" i="2"/>
  <c r="BI1871" i="2"/>
  <c r="BH1871" i="2"/>
  <c r="BG1871" i="2"/>
  <c r="BF1871" i="2"/>
  <c r="T1871" i="2"/>
  <c r="R1871" i="2"/>
  <c r="P1871" i="2"/>
  <c r="BK1871" i="2"/>
  <c r="J1871" i="2"/>
  <c r="BE1871" i="2"/>
  <c r="BI1869" i="2"/>
  <c r="BH1869" i="2"/>
  <c r="BG1869" i="2"/>
  <c r="BF1869" i="2"/>
  <c r="T1869" i="2"/>
  <c r="R1869" i="2"/>
  <c r="P1869" i="2"/>
  <c r="BK1869" i="2"/>
  <c r="J1869" i="2"/>
  <c r="BE1869" i="2"/>
  <c r="BI1867" i="2"/>
  <c r="BH1867" i="2"/>
  <c r="BG1867" i="2"/>
  <c r="BF1867" i="2"/>
  <c r="T1867" i="2"/>
  <c r="R1867" i="2"/>
  <c r="P1867" i="2"/>
  <c r="BK1867" i="2"/>
  <c r="J1867" i="2"/>
  <c r="BE1867" i="2"/>
  <c r="BI1865" i="2"/>
  <c r="BH1865" i="2"/>
  <c r="BG1865" i="2"/>
  <c r="BF1865" i="2"/>
  <c r="T1865" i="2"/>
  <c r="R1865" i="2"/>
  <c r="P1865" i="2"/>
  <c r="BK1865" i="2"/>
  <c r="J1865" i="2"/>
  <c r="BE1865" i="2"/>
  <c r="BI1863" i="2"/>
  <c r="BH1863" i="2"/>
  <c r="BG1863" i="2"/>
  <c r="BF1863" i="2"/>
  <c r="T1863" i="2"/>
  <c r="R1863" i="2"/>
  <c r="P1863" i="2"/>
  <c r="BK1863" i="2"/>
  <c r="J1863" i="2"/>
  <c r="BE1863" i="2"/>
  <c r="BI1861" i="2"/>
  <c r="BH1861" i="2"/>
  <c r="BG1861" i="2"/>
  <c r="BF1861" i="2"/>
  <c r="T1861" i="2"/>
  <c r="R1861" i="2"/>
  <c r="P1861" i="2"/>
  <c r="BK1861" i="2"/>
  <c r="J1861" i="2"/>
  <c r="BE1861" i="2"/>
  <c r="BI1859" i="2"/>
  <c r="BH1859" i="2"/>
  <c r="BG1859" i="2"/>
  <c r="BF1859" i="2"/>
  <c r="T1859" i="2"/>
  <c r="R1859" i="2"/>
  <c r="P1859" i="2"/>
  <c r="BK1859" i="2"/>
  <c r="J1859" i="2"/>
  <c r="BE1859" i="2"/>
  <c r="BI1857" i="2"/>
  <c r="BH1857" i="2"/>
  <c r="BG1857" i="2"/>
  <c r="BF1857" i="2"/>
  <c r="T1857" i="2"/>
  <c r="R1857" i="2"/>
  <c r="P1857" i="2"/>
  <c r="BK1857" i="2"/>
  <c r="J1857" i="2"/>
  <c r="BE1857" i="2"/>
  <c r="BI1855" i="2"/>
  <c r="BH1855" i="2"/>
  <c r="BG1855" i="2"/>
  <c r="BF1855" i="2"/>
  <c r="T1855" i="2"/>
  <c r="R1855" i="2"/>
  <c r="P1855" i="2"/>
  <c r="BK1855" i="2"/>
  <c r="J1855" i="2"/>
  <c r="BE1855" i="2"/>
  <c r="BI1853" i="2"/>
  <c r="BH1853" i="2"/>
  <c r="BG1853" i="2"/>
  <c r="BF1853" i="2"/>
  <c r="T1853" i="2"/>
  <c r="R1853" i="2"/>
  <c r="P1853" i="2"/>
  <c r="BK1853" i="2"/>
  <c r="J1853" i="2"/>
  <c r="BE1853" i="2"/>
  <c r="BI1851" i="2"/>
  <c r="BH1851" i="2"/>
  <c r="BG1851" i="2"/>
  <c r="BF1851" i="2"/>
  <c r="T1851" i="2"/>
  <c r="R1851" i="2"/>
  <c r="P1851" i="2"/>
  <c r="BK1851" i="2"/>
  <c r="J1851" i="2"/>
  <c r="BE1851" i="2"/>
  <c r="BI1849" i="2"/>
  <c r="BH1849" i="2"/>
  <c r="BG1849" i="2"/>
  <c r="BF1849" i="2"/>
  <c r="T1849" i="2"/>
  <c r="R1849" i="2"/>
  <c r="P1849" i="2"/>
  <c r="BK1849" i="2"/>
  <c r="J1849" i="2"/>
  <c r="BE1849" i="2"/>
  <c r="BI1847" i="2"/>
  <c r="BH1847" i="2"/>
  <c r="BG1847" i="2"/>
  <c r="BF1847" i="2"/>
  <c r="T1847" i="2"/>
  <c r="R1847" i="2"/>
  <c r="P1847" i="2"/>
  <c r="BK1847" i="2"/>
  <c r="J1847" i="2"/>
  <c r="BE1847" i="2"/>
  <c r="BI1845" i="2"/>
  <c r="BH1845" i="2"/>
  <c r="BG1845" i="2"/>
  <c r="BF1845" i="2"/>
  <c r="T1845" i="2"/>
  <c r="R1845" i="2"/>
  <c r="P1845" i="2"/>
  <c r="BK1845" i="2"/>
  <c r="J1845" i="2"/>
  <c r="BE1845" i="2"/>
  <c r="BI1843" i="2"/>
  <c r="BH1843" i="2"/>
  <c r="BG1843" i="2"/>
  <c r="BF1843" i="2"/>
  <c r="T1843" i="2"/>
  <c r="R1843" i="2"/>
  <c r="P1843" i="2"/>
  <c r="BK1843" i="2"/>
  <c r="J1843" i="2"/>
  <c r="BE1843" i="2"/>
  <c r="BI1841" i="2"/>
  <c r="BH1841" i="2"/>
  <c r="BG1841" i="2"/>
  <c r="BF1841" i="2"/>
  <c r="T1841" i="2"/>
  <c r="R1841" i="2"/>
  <c r="P1841" i="2"/>
  <c r="BK1841" i="2"/>
  <c r="J1841" i="2"/>
  <c r="BE1841" i="2"/>
  <c r="BI1839" i="2"/>
  <c r="BH1839" i="2"/>
  <c r="BG1839" i="2"/>
  <c r="BF1839" i="2"/>
  <c r="T1839" i="2"/>
  <c r="R1839" i="2"/>
  <c r="P1839" i="2"/>
  <c r="BK1839" i="2"/>
  <c r="J1839" i="2"/>
  <c r="BE1839" i="2"/>
  <c r="BI1837" i="2"/>
  <c r="BH1837" i="2"/>
  <c r="BG1837" i="2"/>
  <c r="BF1837" i="2"/>
  <c r="T1837" i="2"/>
  <c r="R1837" i="2"/>
  <c r="P1837" i="2"/>
  <c r="BK1837" i="2"/>
  <c r="J1837" i="2"/>
  <c r="BE1837" i="2"/>
  <c r="BI1835" i="2"/>
  <c r="BH1835" i="2"/>
  <c r="BG1835" i="2"/>
  <c r="BF1835" i="2"/>
  <c r="T1835" i="2"/>
  <c r="R1835" i="2"/>
  <c r="P1835" i="2"/>
  <c r="BK1835" i="2"/>
  <c r="J1835" i="2"/>
  <c r="BE1835" i="2"/>
  <c r="BI1833" i="2"/>
  <c r="BH1833" i="2"/>
  <c r="BG1833" i="2"/>
  <c r="BF1833" i="2"/>
  <c r="T1833" i="2"/>
  <c r="R1833" i="2"/>
  <c r="P1833" i="2"/>
  <c r="BK1833" i="2"/>
  <c r="J1833" i="2"/>
  <c r="BE1833" i="2"/>
  <c r="BI1831" i="2"/>
  <c r="BH1831" i="2"/>
  <c r="BG1831" i="2"/>
  <c r="BF1831" i="2"/>
  <c r="T1831" i="2"/>
  <c r="R1831" i="2"/>
  <c r="P1831" i="2"/>
  <c r="BK1831" i="2"/>
  <c r="J1831" i="2"/>
  <c r="BE1831" i="2"/>
  <c r="BI1829" i="2"/>
  <c r="BH1829" i="2"/>
  <c r="BG1829" i="2"/>
  <c r="BF1829" i="2"/>
  <c r="T1829" i="2"/>
  <c r="R1829" i="2"/>
  <c r="P1829" i="2"/>
  <c r="BK1829" i="2"/>
  <c r="J1829" i="2"/>
  <c r="BE1829" i="2"/>
  <c r="BI1827" i="2"/>
  <c r="BH1827" i="2"/>
  <c r="BG1827" i="2"/>
  <c r="BF1827" i="2"/>
  <c r="T1827" i="2"/>
  <c r="R1827" i="2"/>
  <c r="P1827" i="2"/>
  <c r="BK1827" i="2"/>
  <c r="J1827" i="2"/>
  <c r="BE1827" i="2"/>
  <c r="BI1825" i="2"/>
  <c r="BH1825" i="2"/>
  <c r="BG1825" i="2"/>
  <c r="BF1825" i="2"/>
  <c r="T1825" i="2"/>
  <c r="R1825" i="2"/>
  <c r="P1825" i="2"/>
  <c r="BK1825" i="2"/>
  <c r="J1825" i="2"/>
  <c r="BE1825" i="2"/>
  <c r="BI1823" i="2"/>
  <c r="BH1823" i="2"/>
  <c r="BG1823" i="2"/>
  <c r="BF1823" i="2"/>
  <c r="T1823" i="2"/>
  <c r="R1823" i="2"/>
  <c r="P1823" i="2"/>
  <c r="BK1823" i="2"/>
  <c r="J1823" i="2"/>
  <c r="BE1823" i="2"/>
  <c r="BI1821" i="2"/>
  <c r="BH1821" i="2"/>
  <c r="BG1821" i="2"/>
  <c r="BF1821" i="2"/>
  <c r="T1821" i="2"/>
  <c r="R1821" i="2"/>
  <c r="P1821" i="2"/>
  <c r="BK1821" i="2"/>
  <c r="J1821" i="2"/>
  <c r="BE1821" i="2"/>
  <c r="BI1819" i="2"/>
  <c r="BH1819" i="2"/>
  <c r="BG1819" i="2"/>
  <c r="BF1819" i="2"/>
  <c r="T1819" i="2"/>
  <c r="R1819" i="2"/>
  <c r="P1819" i="2"/>
  <c r="BK1819" i="2"/>
  <c r="J1819" i="2"/>
  <c r="BE1819" i="2"/>
  <c r="BI1817" i="2"/>
  <c r="BH1817" i="2"/>
  <c r="BG1817" i="2"/>
  <c r="BF1817" i="2"/>
  <c r="T1817" i="2"/>
  <c r="R1817" i="2"/>
  <c r="P1817" i="2"/>
  <c r="BK1817" i="2"/>
  <c r="J1817" i="2"/>
  <c r="BE1817" i="2"/>
  <c r="BI1815" i="2"/>
  <c r="BH1815" i="2"/>
  <c r="BG1815" i="2"/>
  <c r="BF1815" i="2"/>
  <c r="T1815" i="2"/>
  <c r="R1815" i="2"/>
  <c r="P1815" i="2"/>
  <c r="BK1815" i="2"/>
  <c r="J1815" i="2"/>
  <c r="BE1815" i="2"/>
  <c r="BI1813" i="2"/>
  <c r="BH1813" i="2"/>
  <c r="BG1813" i="2"/>
  <c r="BF1813" i="2"/>
  <c r="T1813" i="2"/>
  <c r="R1813" i="2"/>
  <c r="P1813" i="2"/>
  <c r="BK1813" i="2"/>
  <c r="J1813" i="2"/>
  <c r="BE1813" i="2"/>
  <c r="BI1811" i="2"/>
  <c r="BH1811" i="2"/>
  <c r="BG1811" i="2"/>
  <c r="BF1811" i="2"/>
  <c r="T1811" i="2"/>
  <c r="R1811" i="2"/>
  <c r="P1811" i="2"/>
  <c r="BK1811" i="2"/>
  <c r="J1811" i="2"/>
  <c r="BE1811" i="2"/>
  <c r="BI1809" i="2"/>
  <c r="BH1809" i="2"/>
  <c r="BG1809" i="2"/>
  <c r="BF1809" i="2"/>
  <c r="T1809" i="2"/>
  <c r="R1809" i="2"/>
  <c r="P1809" i="2"/>
  <c r="BK1809" i="2"/>
  <c r="J1809" i="2"/>
  <c r="BE1809" i="2"/>
  <c r="BI1807" i="2"/>
  <c r="BH1807" i="2"/>
  <c r="BG1807" i="2"/>
  <c r="BF1807" i="2"/>
  <c r="T1807" i="2"/>
  <c r="R1807" i="2"/>
  <c r="P1807" i="2"/>
  <c r="BK1807" i="2"/>
  <c r="J1807" i="2"/>
  <c r="BE1807" i="2"/>
  <c r="BI1805" i="2"/>
  <c r="BH1805" i="2"/>
  <c r="BG1805" i="2"/>
  <c r="BF1805" i="2"/>
  <c r="T1805" i="2"/>
  <c r="R1805" i="2"/>
  <c r="P1805" i="2"/>
  <c r="BK1805" i="2"/>
  <c r="J1805" i="2"/>
  <c r="BE1805" i="2"/>
  <c r="BI1803" i="2"/>
  <c r="BH1803" i="2"/>
  <c r="BG1803" i="2"/>
  <c r="BF1803" i="2"/>
  <c r="T1803" i="2"/>
  <c r="R1803" i="2"/>
  <c r="P1803" i="2"/>
  <c r="BK1803" i="2"/>
  <c r="J1803" i="2"/>
  <c r="BE1803" i="2"/>
  <c r="BI1801" i="2"/>
  <c r="BH1801" i="2"/>
  <c r="BG1801" i="2"/>
  <c r="BF1801" i="2"/>
  <c r="T1801" i="2"/>
  <c r="R1801" i="2"/>
  <c r="P1801" i="2"/>
  <c r="BK1801" i="2"/>
  <c r="J1801" i="2"/>
  <c r="BE1801" i="2"/>
  <c r="BI1799" i="2"/>
  <c r="BH1799" i="2"/>
  <c r="BG1799" i="2"/>
  <c r="BF1799" i="2"/>
  <c r="T1799" i="2"/>
  <c r="R1799" i="2"/>
  <c r="P1799" i="2"/>
  <c r="BK1799" i="2"/>
  <c r="J1799" i="2"/>
  <c r="BE1799" i="2"/>
  <c r="BI1797" i="2"/>
  <c r="BH1797" i="2"/>
  <c r="BG1797" i="2"/>
  <c r="BF1797" i="2"/>
  <c r="T1797" i="2"/>
  <c r="R1797" i="2"/>
  <c r="P1797" i="2"/>
  <c r="BK1797" i="2"/>
  <c r="J1797" i="2"/>
  <c r="BE1797" i="2"/>
  <c r="BI1795" i="2"/>
  <c r="BH1795" i="2"/>
  <c r="BG1795" i="2"/>
  <c r="BF1795" i="2"/>
  <c r="T1795" i="2"/>
  <c r="R1795" i="2"/>
  <c r="P1795" i="2"/>
  <c r="BK1795" i="2"/>
  <c r="J1795" i="2"/>
  <c r="BE1795" i="2"/>
  <c r="BI1793" i="2"/>
  <c r="BH1793" i="2"/>
  <c r="BG1793" i="2"/>
  <c r="BF1793" i="2"/>
  <c r="T1793" i="2"/>
  <c r="R1793" i="2"/>
  <c r="P1793" i="2"/>
  <c r="BK1793" i="2"/>
  <c r="J1793" i="2"/>
  <c r="BE1793" i="2"/>
  <c r="BI1791" i="2"/>
  <c r="BH1791" i="2"/>
  <c r="BG1791" i="2"/>
  <c r="BF1791" i="2"/>
  <c r="T1791" i="2"/>
  <c r="R1791" i="2"/>
  <c r="P1791" i="2"/>
  <c r="BK1791" i="2"/>
  <c r="J1791" i="2"/>
  <c r="BE1791" i="2"/>
  <c r="BI1789" i="2"/>
  <c r="BH1789" i="2"/>
  <c r="BG1789" i="2"/>
  <c r="BF1789" i="2"/>
  <c r="T1789" i="2"/>
  <c r="R1789" i="2"/>
  <c r="P1789" i="2"/>
  <c r="BK1789" i="2"/>
  <c r="J1789" i="2"/>
  <c r="BE1789" i="2"/>
  <c r="BI1787" i="2"/>
  <c r="BH1787" i="2"/>
  <c r="BG1787" i="2"/>
  <c r="BF1787" i="2"/>
  <c r="T1787" i="2"/>
  <c r="R1787" i="2"/>
  <c r="P1787" i="2"/>
  <c r="BK1787" i="2"/>
  <c r="J1787" i="2"/>
  <c r="BE1787" i="2"/>
  <c r="BI1785" i="2"/>
  <c r="BH1785" i="2"/>
  <c r="BG1785" i="2"/>
  <c r="BF1785" i="2"/>
  <c r="T1785" i="2"/>
  <c r="R1785" i="2"/>
  <c r="P1785" i="2"/>
  <c r="BK1785" i="2"/>
  <c r="J1785" i="2"/>
  <c r="BE1785" i="2"/>
  <c r="BI1783" i="2"/>
  <c r="BH1783" i="2"/>
  <c r="BG1783" i="2"/>
  <c r="BF1783" i="2"/>
  <c r="T1783" i="2"/>
  <c r="R1783" i="2"/>
  <c r="P1783" i="2"/>
  <c r="BK1783" i="2"/>
  <c r="J1783" i="2"/>
  <c r="BE1783" i="2"/>
  <c r="BI1781" i="2"/>
  <c r="BH1781" i="2"/>
  <c r="BG1781" i="2"/>
  <c r="BF1781" i="2"/>
  <c r="T1781" i="2"/>
  <c r="R1781" i="2"/>
  <c r="P1781" i="2"/>
  <c r="BK1781" i="2"/>
  <c r="J1781" i="2"/>
  <c r="BE1781" i="2"/>
  <c r="BI1779" i="2"/>
  <c r="BH1779" i="2"/>
  <c r="BG1779" i="2"/>
  <c r="BF1779" i="2"/>
  <c r="T1779" i="2"/>
  <c r="R1779" i="2"/>
  <c r="P1779" i="2"/>
  <c r="BK1779" i="2"/>
  <c r="J1779" i="2"/>
  <c r="BE1779" i="2"/>
  <c r="BI1777" i="2"/>
  <c r="BH1777" i="2"/>
  <c r="BG1777" i="2"/>
  <c r="BF1777" i="2"/>
  <c r="T1777" i="2"/>
  <c r="R1777" i="2"/>
  <c r="P1777" i="2"/>
  <c r="BK1777" i="2"/>
  <c r="J1777" i="2"/>
  <c r="BE1777" i="2"/>
  <c r="BI1775" i="2"/>
  <c r="BH1775" i="2"/>
  <c r="BG1775" i="2"/>
  <c r="BF1775" i="2"/>
  <c r="T1775" i="2"/>
  <c r="R1775" i="2"/>
  <c r="P1775" i="2"/>
  <c r="BK1775" i="2"/>
  <c r="J1775" i="2"/>
  <c r="BE1775" i="2"/>
  <c r="BI1773" i="2"/>
  <c r="BH1773" i="2"/>
  <c r="BG1773" i="2"/>
  <c r="BF1773" i="2"/>
  <c r="T1773" i="2"/>
  <c r="R1773" i="2"/>
  <c r="P1773" i="2"/>
  <c r="BK1773" i="2"/>
  <c r="J1773" i="2"/>
  <c r="BE1773" i="2"/>
  <c r="BI1771" i="2"/>
  <c r="BH1771" i="2"/>
  <c r="BG1771" i="2"/>
  <c r="BF1771" i="2"/>
  <c r="T1771" i="2"/>
  <c r="R1771" i="2"/>
  <c r="P1771" i="2"/>
  <c r="BK1771" i="2"/>
  <c r="J1771" i="2"/>
  <c r="BE1771" i="2"/>
  <c r="BI1769" i="2"/>
  <c r="BH1769" i="2"/>
  <c r="BG1769" i="2"/>
  <c r="BF1769" i="2"/>
  <c r="T1769" i="2"/>
  <c r="R1769" i="2"/>
  <c r="P1769" i="2"/>
  <c r="BK1769" i="2"/>
  <c r="J1769" i="2"/>
  <c r="BE1769" i="2"/>
  <c r="BI1767" i="2"/>
  <c r="BH1767" i="2"/>
  <c r="BG1767" i="2"/>
  <c r="BF1767" i="2"/>
  <c r="T1767" i="2"/>
  <c r="R1767" i="2"/>
  <c r="P1767" i="2"/>
  <c r="BK1767" i="2"/>
  <c r="J1767" i="2"/>
  <c r="BE1767" i="2"/>
  <c r="BI1765" i="2"/>
  <c r="BH1765" i="2"/>
  <c r="BG1765" i="2"/>
  <c r="BF1765" i="2"/>
  <c r="T1765" i="2"/>
  <c r="R1765" i="2"/>
  <c r="P1765" i="2"/>
  <c r="BK1765" i="2"/>
  <c r="J1765" i="2"/>
  <c r="BE1765" i="2"/>
  <c r="BI1763" i="2"/>
  <c r="BH1763" i="2"/>
  <c r="BG1763" i="2"/>
  <c r="BF1763" i="2"/>
  <c r="T1763" i="2"/>
  <c r="R1763" i="2"/>
  <c r="P1763" i="2"/>
  <c r="BK1763" i="2"/>
  <c r="J1763" i="2"/>
  <c r="BE1763" i="2"/>
  <c r="BI1761" i="2"/>
  <c r="BH1761" i="2"/>
  <c r="BG1761" i="2"/>
  <c r="BF1761" i="2"/>
  <c r="T1761" i="2"/>
  <c r="R1761" i="2"/>
  <c r="P1761" i="2"/>
  <c r="BK1761" i="2"/>
  <c r="J1761" i="2"/>
  <c r="BE1761" i="2"/>
  <c r="BI1759" i="2"/>
  <c r="BH1759" i="2"/>
  <c r="BG1759" i="2"/>
  <c r="BF1759" i="2"/>
  <c r="T1759" i="2"/>
  <c r="R1759" i="2"/>
  <c r="P1759" i="2"/>
  <c r="BK1759" i="2"/>
  <c r="J1759" i="2"/>
  <c r="BE1759" i="2"/>
  <c r="BI1757" i="2"/>
  <c r="BH1757" i="2"/>
  <c r="BG1757" i="2"/>
  <c r="BF1757" i="2"/>
  <c r="T1757" i="2"/>
  <c r="R1757" i="2"/>
  <c r="P1757" i="2"/>
  <c r="BK1757" i="2"/>
  <c r="J1757" i="2"/>
  <c r="BE1757" i="2"/>
  <c r="BI1755" i="2"/>
  <c r="BH1755" i="2"/>
  <c r="BG1755" i="2"/>
  <c r="BF1755" i="2"/>
  <c r="T1755" i="2"/>
  <c r="R1755" i="2"/>
  <c r="P1755" i="2"/>
  <c r="BK1755" i="2"/>
  <c r="J1755" i="2"/>
  <c r="BE1755" i="2"/>
  <c r="BI1753" i="2"/>
  <c r="BH1753" i="2"/>
  <c r="BG1753" i="2"/>
  <c r="BF1753" i="2"/>
  <c r="T1753" i="2"/>
  <c r="R1753" i="2"/>
  <c r="P1753" i="2"/>
  <c r="BK1753" i="2"/>
  <c r="J1753" i="2"/>
  <c r="BE1753" i="2"/>
  <c r="BI1751" i="2"/>
  <c r="BH1751" i="2"/>
  <c r="BG1751" i="2"/>
  <c r="BF1751" i="2"/>
  <c r="T1751" i="2"/>
  <c r="R1751" i="2"/>
  <c r="P1751" i="2"/>
  <c r="BK1751" i="2"/>
  <c r="J1751" i="2"/>
  <c r="BE1751" i="2"/>
  <c r="BI1749" i="2"/>
  <c r="BH1749" i="2"/>
  <c r="BG1749" i="2"/>
  <c r="BF1749" i="2"/>
  <c r="T1749" i="2"/>
  <c r="R1749" i="2"/>
  <c r="P1749" i="2"/>
  <c r="BK1749" i="2"/>
  <c r="J1749" i="2"/>
  <c r="BE1749" i="2"/>
  <c r="BI1747" i="2"/>
  <c r="BH1747" i="2"/>
  <c r="BG1747" i="2"/>
  <c r="BF1747" i="2"/>
  <c r="T1747" i="2"/>
  <c r="R1747" i="2"/>
  <c r="P1747" i="2"/>
  <c r="BK1747" i="2"/>
  <c r="J1747" i="2"/>
  <c r="BE1747" i="2"/>
  <c r="BI1745" i="2"/>
  <c r="BH1745" i="2"/>
  <c r="BG1745" i="2"/>
  <c r="BF1745" i="2"/>
  <c r="T1745" i="2"/>
  <c r="R1745" i="2"/>
  <c r="P1745" i="2"/>
  <c r="BK1745" i="2"/>
  <c r="J1745" i="2"/>
  <c r="BE1745" i="2"/>
  <c r="BI1743" i="2"/>
  <c r="BH1743" i="2"/>
  <c r="BG1743" i="2"/>
  <c r="BF1743" i="2"/>
  <c r="T1743" i="2"/>
  <c r="R1743" i="2"/>
  <c r="P1743" i="2"/>
  <c r="BK1743" i="2"/>
  <c r="J1743" i="2"/>
  <c r="BE1743" i="2"/>
  <c r="BI1741" i="2"/>
  <c r="BH1741" i="2"/>
  <c r="BG1741" i="2"/>
  <c r="BF1741" i="2"/>
  <c r="T1741" i="2"/>
  <c r="R1741" i="2"/>
  <c r="P1741" i="2"/>
  <c r="BK1741" i="2"/>
  <c r="J1741" i="2"/>
  <c r="BE1741" i="2"/>
  <c r="BI1739" i="2"/>
  <c r="BH1739" i="2"/>
  <c r="BG1739" i="2"/>
  <c r="BF1739" i="2"/>
  <c r="T1739" i="2"/>
  <c r="R1739" i="2"/>
  <c r="P1739" i="2"/>
  <c r="BK1739" i="2"/>
  <c r="J1739" i="2"/>
  <c r="BE1739" i="2"/>
  <c r="BI1737" i="2"/>
  <c r="BH1737" i="2"/>
  <c r="BG1737" i="2"/>
  <c r="BF1737" i="2"/>
  <c r="T1737" i="2"/>
  <c r="R1737" i="2"/>
  <c r="P1737" i="2"/>
  <c r="BK1737" i="2"/>
  <c r="J1737" i="2"/>
  <c r="BE1737" i="2"/>
  <c r="BI1735" i="2"/>
  <c r="BH1735" i="2"/>
  <c r="BG1735" i="2"/>
  <c r="BF1735" i="2"/>
  <c r="T1735" i="2"/>
  <c r="R1735" i="2"/>
  <c r="P1735" i="2"/>
  <c r="BK1735" i="2"/>
  <c r="J1735" i="2"/>
  <c r="BE1735" i="2"/>
  <c r="BI1733" i="2"/>
  <c r="BH1733" i="2"/>
  <c r="BG1733" i="2"/>
  <c r="BF1733" i="2"/>
  <c r="T1733" i="2"/>
  <c r="R1733" i="2"/>
  <c r="P1733" i="2"/>
  <c r="BK1733" i="2"/>
  <c r="J1733" i="2"/>
  <c r="BE1733" i="2"/>
  <c r="BI1731" i="2"/>
  <c r="BH1731" i="2"/>
  <c r="BG1731" i="2"/>
  <c r="BF1731" i="2"/>
  <c r="T1731" i="2"/>
  <c r="R1731" i="2"/>
  <c r="P1731" i="2"/>
  <c r="BK1731" i="2"/>
  <c r="J1731" i="2"/>
  <c r="BE1731" i="2"/>
  <c r="BI1729" i="2"/>
  <c r="BH1729" i="2"/>
  <c r="BG1729" i="2"/>
  <c r="BF1729" i="2"/>
  <c r="T1729" i="2"/>
  <c r="R1729" i="2"/>
  <c r="P1729" i="2"/>
  <c r="BK1729" i="2"/>
  <c r="J1729" i="2"/>
  <c r="BE1729" i="2"/>
  <c r="BI1727" i="2"/>
  <c r="BH1727" i="2"/>
  <c r="BG1727" i="2"/>
  <c r="BF1727" i="2"/>
  <c r="T1727" i="2"/>
  <c r="R1727" i="2"/>
  <c r="P1727" i="2"/>
  <c r="BK1727" i="2"/>
  <c r="J1727" i="2"/>
  <c r="BE1727" i="2"/>
  <c r="BI1725" i="2"/>
  <c r="BH1725" i="2"/>
  <c r="BG1725" i="2"/>
  <c r="BF1725" i="2"/>
  <c r="T1725" i="2"/>
  <c r="R1725" i="2"/>
  <c r="P1725" i="2"/>
  <c r="BK1725" i="2"/>
  <c r="J1725" i="2"/>
  <c r="BE1725" i="2"/>
  <c r="BI1723" i="2"/>
  <c r="BH1723" i="2"/>
  <c r="BG1723" i="2"/>
  <c r="BF1723" i="2"/>
  <c r="T1723" i="2"/>
  <c r="R1723" i="2"/>
  <c r="P1723" i="2"/>
  <c r="BK1723" i="2"/>
  <c r="J1723" i="2"/>
  <c r="BE1723" i="2"/>
  <c r="BI1721" i="2"/>
  <c r="BH1721" i="2"/>
  <c r="BG1721" i="2"/>
  <c r="BF1721" i="2"/>
  <c r="T1721" i="2"/>
  <c r="R1721" i="2"/>
  <c r="P1721" i="2"/>
  <c r="BK1721" i="2"/>
  <c r="J1721" i="2"/>
  <c r="BE1721" i="2"/>
  <c r="BI1719" i="2"/>
  <c r="BH1719" i="2"/>
  <c r="BG1719" i="2"/>
  <c r="BF1719" i="2"/>
  <c r="T1719" i="2"/>
  <c r="R1719" i="2"/>
  <c r="P1719" i="2"/>
  <c r="BK1719" i="2"/>
  <c r="J1719" i="2"/>
  <c r="BE1719" i="2"/>
  <c r="BI1717" i="2"/>
  <c r="BH1717" i="2"/>
  <c r="BG1717" i="2"/>
  <c r="BF1717" i="2"/>
  <c r="T1717" i="2"/>
  <c r="R1717" i="2"/>
  <c r="P1717" i="2"/>
  <c r="BK1717" i="2"/>
  <c r="J1717" i="2"/>
  <c r="BE1717" i="2"/>
  <c r="BI1714" i="2"/>
  <c r="BH1714" i="2"/>
  <c r="BG1714" i="2"/>
  <c r="BF1714" i="2"/>
  <c r="T1714" i="2"/>
  <c r="R1714" i="2"/>
  <c r="P1714" i="2"/>
  <c r="BK1714" i="2"/>
  <c r="J1714" i="2"/>
  <c r="BE1714" i="2"/>
  <c r="BI1711" i="2"/>
  <c r="BH1711" i="2"/>
  <c r="BG1711" i="2"/>
  <c r="BF1711" i="2"/>
  <c r="T1711" i="2"/>
  <c r="R1711" i="2"/>
  <c r="P1711" i="2"/>
  <c r="BK1711" i="2"/>
  <c r="J1711" i="2"/>
  <c r="BE1711" i="2"/>
  <c r="BI1708" i="2"/>
  <c r="BH1708" i="2"/>
  <c r="BG1708" i="2"/>
  <c r="BF1708" i="2"/>
  <c r="T1708" i="2"/>
  <c r="R1708" i="2"/>
  <c r="P1708" i="2"/>
  <c r="BK1708" i="2"/>
  <c r="J1708" i="2"/>
  <c r="BE1708" i="2"/>
  <c r="BI1705" i="2"/>
  <c r="BH1705" i="2"/>
  <c r="BG1705" i="2"/>
  <c r="BF1705" i="2"/>
  <c r="T1705" i="2"/>
  <c r="R1705" i="2"/>
  <c r="P1705" i="2"/>
  <c r="BK1705" i="2"/>
  <c r="J1705" i="2"/>
  <c r="BE1705" i="2"/>
  <c r="BI1702" i="2"/>
  <c r="BH1702" i="2"/>
  <c r="BG1702" i="2"/>
  <c r="BF1702" i="2"/>
  <c r="T1702" i="2"/>
  <c r="R1702" i="2"/>
  <c r="P1702" i="2"/>
  <c r="BK1702" i="2"/>
  <c r="J1702" i="2"/>
  <c r="BE1702" i="2"/>
  <c r="BI1699" i="2"/>
  <c r="BH1699" i="2"/>
  <c r="BG1699" i="2"/>
  <c r="BF1699" i="2"/>
  <c r="T1699" i="2"/>
  <c r="R1699" i="2"/>
  <c r="P1699" i="2"/>
  <c r="BK1699" i="2"/>
  <c r="J1699" i="2"/>
  <c r="BE1699" i="2"/>
  <c r="BI1696" i="2"/>
  <c r="BH1696" i="2"/>
  <c r="BG1696" i="2"/>
  <c r="BF1696" i="2"/>
  <c r="T1696" i="2"/>
  <c r="R1696" i="2"/>
  <c r="P1696" i="2"/>
  <c r="BK1696" i="2"/>
  <c r="J1696" i="2"/>
  <c r="BE1696" i="2"/>
  <c r="BI1693" i="2"/>
  <c r="BH1693" i="2"/>
  <c r="BG1693" i="2"/>
  <c r="BF1693" i="2"/>
  <c r="T1693" i="2"/>
  <c r="R1693" i="2"/>
  <c r="P1693" i="2"/>
  <c r="BK1693" i="2"/>
  <c r="J1693" i="2"/>
  <c r="BE1693" i="2"/>
  <c r="BI1690" i="2"/>
  <c r="BH1690" i="2"/>
  <c r="BG1690" i="2"/>
  <c r="BF1690" i="2"/>
  <c r="T1690" i="2"/>
  <c r="R1690" i="2"/>
  <c r="P1690" i="2"/>
  <c r="BK1690" i="2"/>
  <c r="J1690" i="2"/>
  <c r="BE1690" i="2"/>
  <c r="BI1687" i="2"/>
  <c r="BH1687" i="2"/>
  <c r="BG1687" i="2"/>
  <c r="BF1687" i="2"/>
  <c r="T1687" i="2"/>
  <c r="R1687" i="2"/>
  <c r="P1687" i="2"/>
  <c r="BK1687" i="2"/>
  <c r="J1687" i="2"/>
  <c r="BE1687" i="2"/>
  <c r="BI1684" i="2"/>
  <c r="BH1684" i="2"/>
  <c r="BG1684" i="2"/>
  <c r="BF1684" i="2"/>
  <c r="T1684" i="2"/>
  <c r="R1684" i="2"/>
  <c r="P1684" i="2"/>
  <c r="BK1684" i="2"/>
  <c r="J1684" i="2"/>
  <c r="BE1684" i="2"/>
  <c r="BI1682" i="2"/>
  <c r="BH1682" i="2"/>
  <c r="BG1682" i="2"/>
  <c r="BF1682" i="2"/>
  <c r="T1682" i="2"/>
  <c r="R1682" i="2"/>
  <c r="P1682" i="2"/>
  <c r="BK1682" i="2"/>
  <c r="J1682" i="2"/>
  <c r="BE1682" i="2"/>
  <c r="BI1680" i="2"/>
  <c r="BH1680" i="2"/>
  <c r="BG1680" i="2"/>
  <c r="BF1680" i="2"/>
  <c r="T1680" i="2"/>
  <c r="R1680" i="2"/>
  <c r="P1680" i="2"/>
  <c r="BK1680" i="2"/>
  <c r="J1680" i="2"/>
  <c r="BE1680" i="2"/>
  <c r="BI1678" i="2"/>
  <c r="BH1678" i="2"/>
  <c r="BG1678" i="2"/>
  <c r="BF1678" i="2"/>
  <c r="T1678" i="2"/>
  <c r="R1678" i="2"/>
  <c r="P1678" i="2"/>
  <c r="BK1678" i="2"/>
  <c r="J1678" i="2"/>
  <c r="BE1678" i="2"/>
  <c r="BI1676" i="2"/>
  <c r="BH1676" i="2"/>
  <c r="BG1676" i="2"/>
  <c r="BF1676" i="2"/>
  <c r="T1676" i="2"/>
  <c r="R1676" i="2"/>
  <c r="P1676" i="2"/>
  <c r="BK1676" i="2"/>
  <c r="J1676" i="2"/>
  <c r="BE1676" i="2"/>
  <c r="BI1674" i="2"/>
  <c r="BH1674" i="2"/>
  <c r="BG1674" i="2"/>
  <c r="BF1674" i="2"/>
  <c r="T1674" i="2"/>
  <c r="R1674" i="2"/>
  <c r="P1674" i="2"/>
  <c r="BK1674" i="2"/>
  <c r="J1674" i="2"/>
  <c r="BE1674" i="2"/>
  <c r="BI1672" i="2"/>
  <c r="BH1672" i="2"/>
  <c r="BG1672" i="2"/>
  <c r="BF1672" i="2"/>
  <c r="T1672" i="2"/>
  <c r="R1672" i="2"/>
  <c r="P1672" i="2"/>
  <c r="BK1672" i="2"/>
  <c r="J1672" i="2"/>
  <c r="BE1672" i="2"/>
  <c r="BI1670" i="2"/>
  <c r="BH1670" i="2"/>
  <c r="BG1670" i="2"/>
  <c r="BF1670" i="2"/>
  <c r="T1670" i="2"/>
  <c r="R1670" i="2"/>
  <c r="P1670" i="2"/>
  <c r="BK1670" i="2"/>
  <c r="J1670" i="2"/>
  <c r="BE1670" i="2"/>
  <c r="BI1668" i="2"/>
  <c r="BH1668" i="2"/>
  <c r="BG1668" i="2"/>
  <c r="BF1668" i="2"/>
  <c r="T1668" i="2"/>
  <c r="R1668" i="2"/>
  <c r="P1668" i="2"/>
  <c r="BK1668" i="2"/>
  <c r="J1668" i="2"/>
  <c r="BE1668" i="2"/>
  <c r="BI1666" i="2"/>
  <c r="BH1666" i="2"/>
  <c r="BG1666" i="2"/>
  <c r="BF1666" i="2"/>
  <c r="T1666" i="2"/>
  <c r="R1666" i="2"/>
  <c r="P1666" i="2"/>
  <c r="BK1666" i="2"/>
  <c r="J1666" i="2"/>
  <c r="BE1666" i="2"/>
  <c r="BI1664" i="2"/>
  <c r="BH1664" i="2"/>
  <c r="BG1664" i="2"/>
  <c r="BF1664" i="2"/>
  <c r="T1664" i="2"/>
  <c r="R1664" i="2"/>
  <c r="P1664" i="2"/>
  <c r="BK1664" i="2"/>
  <c r="J1664" i="2"/>
  <c r="BE1664" i="2"/>
  <c r="BI1662" i="2"/>
  <c r="BH1662" i="2"/>
  <c r="BG1662" i="2"/>
  <c r="BF1662" i="2"/>
  <c r="T1662" i="2"/>
  <c r="R1662" i="2"/>
  <c r="P1662" i="2"/>
  <c r="BK1662" i="2"/>
  <c r="J1662" i="2"/>
  <c r="BE1662" i="2"/>
  <c r="BI1660" i="2"/>
  <c r="BH1660" i="2"/>
  <c r="BG1660" i="2"/>
  <c r="BF1660" i="2"/>
  <c r="T1660" i="2"/>
  <c r="R1660" i="2"/>
  <c r="P1660" i="2"/>
  <c r="BK1660" i="2"/>
  <c r="J1660" i="2"/>
  <c r="BE1660" i="2"/>
  <c r="BI1658" i="2"/>
  <c r="BH1658" i="2"/>
  <c r="BG1658" i="2"/>
  <c r="BF1658" i="2"/>
  <c r="T1658" i="2"/>
  <c r="R1658" i="2"/>
  <c r="P1658" i="2"/>
  <c r="BK1658" i="2"/>
  <c r="J1658" i="2"/>
  <c r="BE1658" i="2"/>
  <c r="BI1656" i="2"/>
  <c r="BH1656" i="2"/>
  <c r="BG1656" i="2"/>
  <c r="BF1656" i="2"/>
  <c r="T1656" i="2"/>
  <c r="R1656" i="2"/>
  <c r="P1656" i="2"/>
  <c r="BK1656" i="2"/>
  <c r="J1656" i="2"/>
  <c r="BE1656" i="2"/>
  <c r="BI1654" i="2"/>
  <c r="BH1654" i="2"/>
  <c r="BG1654" i="2"/>
  <c r="BF1654" i="2"/>
  <c r="T1654" i="2"/>
  <c r="R1654" i="2"/>
  <c r="P1654" i="2"/>
  <c r="BK1654" i="2"/>
  <c r="J1654" i="2"/>
  <c r="BE1654" i="2"/>
  <c r="BI1652" i="2"/>
  <c r="BH1652" i="2"/>
  <c r="BG1652" i="2"/>
  <c r="BF1652" i="2"/>
  <c r="T1652" i="2"/>
  <c r="R1652" i="2"/>
  <c r="P1652" i="2"/>
  <c r="BK1652" i="2"/>
  <c r="J1652" i="2"/>
  <c r="BE1652" i="2"/>
  <c r="BI1649" i="2"/>
  <c r="BH1649" i="2"/>
  <c r="BG1649" i="2"/>
  <c r="BF1649" i="2"/>
  <c r="T1649" i="2"/>
  <c r="R1649" i="2"/>
  <c r="P1649" i="2"/>
  <c r="BK1649" i="2"/>
  <c r="J1649" i="2"/>
  <c r="BE1649" i="2"/>
  <c r="BI1646" i="2"/>
  <c r="BH1646" i="2"/>
  <c r="BG1646" i="2"/>
  <c r="BF1646" i="2"/>
  <c r="T1646" i="2"/>
  <c r="R1646" i="2"/>
  <c r="P1646" i="2"/>
  <c r="BK1646" i="2"/>
  <c r="J1646" i="2"/>
  <c r="BE1646" i="2"/>
  <c r="BI1644" i="2"/>
  <c r="BH1644" i="2"/>
  <c r="BG1644" i="2"/>
  <c r="BF1644" i="2"/>
  <c r="T1644" i="2"/>
  <c r="R1644" i="2"/>
  <c r="P1644" i="2"/>
  <c r="BK1644" i="2"/>
  <c r="J1644" i="2"/>
  <c r="BE1644" i="2"/>
  <c r="BI1642" i="2"/>
  <c r="BH1642" i="2"/>
  <c r="BG1642" i="2"/>
  <c r="BF1642" i="2"/>
  <c r="T1642" i="2"/>
  <c r="R1642" i="2"/>
  <c r="P1642" i="2"/>
  <c r="BK1642" i="2"/>
  <c r="J1642" i="2"/>
  <c r="BE1642" i="2"/>
  <c r="BI1640" i="2"/>
  <c r="BH1640" i="2"/>
  <c r="BG1640" i="2"/>
  <c r="BF1640" i="2"/>
  <c r="T1640" i="2"/>
  <c r="R1640" i="2"/>
  <c r="P1640" i="2"/>
  <c r="BK1640" i="2"/>
  <c r="J1640" i="2"/>
  <c r="BE1640" i="2"/>
  <c r="BI1638" i="2"/>
  <c r="BH1638" i="2"/>
  <c r="BG1638" i="2"/>
  <c r="BF1638" i="2"/>
  <c r="T1638" i="2"/>
  <c r="R1638" i="2"/>
  <c r="P1638" i="2"/>
  <c r="BK1638" i="2"/>
  <c r="J1638" i="2"/>
  <c r="BE1638" i="2"/>
  <c r="BI1636" i="2"/>
  <c r="BH1636" i="2"/>
  <c r="BG1636" i="2"/>
  <c r="BF1636" i="2"/>
  <c r="T1636" i="2"/>
  <c r="R1636" i="2"/>
  <c r="P1636" i="2"/>
  <c r="BK1636" i="2"/>
  <c r="J1636" i="2"/>
  <c r="BE1636" i="2"/>
  <c r="BI1634" i="2"/>
  <c r="BH1634" i="2"/>
  <c r="BG1634" i="2"/>
  <c r="BF1634" i="2"/>
  <c r="T1634" i="2"/>
  <c r="R1634" i="2"/>
  <c r="P1634" i="2"/>
  <c r="BK1634" i="2"/>
  <c r="J1634" i="2"/>
  <c r="BE1634" i="2"/>
  <c r="BI1631" i="2"/>
  <c r="BH1631" i="2"/>
  <c r="BG1631" i="2"/>
  <c r="BF1631" i="2"/>
  <c r="T1631" i="2"/>
  <c r="R1631" i="2"/>
  <c r="P1631" i="2"/>
  <c r="BK1631" i="2"/>
  <c r="J1631" i="2"/>
  <c r="BE1631" i="2"/>
  <c r="BI1628" i="2"/>
  <c r="BH1628" i="2"/>
  <c r="BG1628" i="2"/>
  <c r="BF1628" i="2"/>
  <c r="T1628" i="2"/>
  <c r="R1628" i="2"/>
  <c r="P1628" i="2"/>
  <c r="BK1628" i="2"/>
  <c r="J1628" i="2"/>
  <c r="BE1628" i="2"/>
  <c r="BI1625" i="2"/>
  <c r="BH1625" i="2"/>
  <c r="BG1625" i="2"/>
  <c r="BF1625" i="2"/>
  <c r="T1625" i="2"/>
  <c r="R1625" i="2"/>
  <c r="P1625" i="2"/>
  <c r="BK1625" i="2"/>
  <c r="J1625" i="2"/>
  <c r="BE1625" i="2"/>
  <c r="BI1622" i="2"/>
  <c r="BH1622" i="2"/>
  <c r="BG1622" i="2"/>
  <c r="BF1622" i="2"/>
  <c r="T1622" i="2"/>
  <c r="R1622" i="2"/>
  <c r="P1622" i="2"/>
  <c r="BK1622" i="2"/>
  <c r="J1622" i="2"/>
  <c r="BE1622" i="2"/>
  <c r="BI1619" i="2"/>
  <c r="BH1619" i="2"/>
  <c r="BG1619" i="2"/>
  <c r="BF1619" i="2"/>
  <c r="T1619" i="2"/>
  <c r="R1619" i="2"/>
  <c r="P1619" i="2"/>
  <c r="BK1619" i="2"/>
  <c r="J1619" i="2"/>
  <c r="BE1619" i="2"/>
  <c r="BI1616" i="2"/>
  <c r="BH1616" i="2"/>
  <c r="BG1616" i="2"/>
  <c r="BF1616" i="2"/>
  <c r="T1616" i="2"/>
  <c r="R1616" i="2"/>
  <c r="P1616" i="2"/>
  <c r="BK1616" i="2"/>
  <c r="J1616" i="2"/>
  <c r="BE1616" i="2"/>
  <c r="BI1613" i="2"/>
  <c r="BH1613" i="2"/>
  <c r="BG1613" i="2"/>
  <c r="BF1613" i="2"/>
  <c r="T1613" i="2"/>
  <c r="R1613" i="2"/>
  <c r="P1613" i="2"/>
  <c r="BK1613" i="2"/>
  <c r="J1613" i="2"/>
  <c r="BE1613" i="2"/>
  <c r="BI1610" i="2"/>
  <c r="BH1610" i="2"/>
  <c r="BG1610" i="2"/>
  <c r="BF1610" i="2"/>
  <c r="T1610" i="2"/>
  <c r="R1610" i="2"/>
  <c r="P1610" i="2"/>
  <c r="BK1610" i="2"/>
  <c r="J1610" i="2"/>
  <c r="BE1610" i="2"/>
  <c r="BI1607" i="2"/>
  <c r="BH1607" i="2"/>
  <c r="BG1607" i="2"/>
  <c r="BF1607" i="2"/>
  <c r="T1607" i="2"/>
  <c r="R1607" i="2"/>
  <c r="P1607" i="2"/>
  <c r="BK1607" i="2"/>
  <c r="J1607" i="2"/>
  <c r="BE1607" i="2"/>
  <c r="BI1604" i="2"/>
  <c r="BH1604" i="2"/>
  <c r="BG1604" i="2"/>
  <c r="BF1604" i="2"/>
  <c r="T1604" i="2"/>
  <c r="R1604" i="2"/>
  <c r="P1604" i="2"/>
  <c r="BK1604" i="2"/>
  <c r="J1604" i="2"/>
  <c r="BE1604" i="2"/>
  <c r="BI1603" i="2"/>
  <c r="BH1603" i="2"/>
  <c r="BG1603" i="2"/>
  <c r="BF1603" i="2"/>
  <c r="T1603" i="2"/>
  <c r="R1603" i="2"/>
  <c r="P1603" i="2"/>
  <c r="BK1603" i="2"/>
  <c r="J1603" i="2"/>
  <c r="BE1603" i="2"/>
  <c r="BI1601" i="2"/>
  <c r="BH1601" i="2"/>
  <c r="BG1601" i="2"/>
  <c r="BF1601" i="2"/>
  <c r="T1601" i="2"/>
  <c r="R1601" i="2"/>
  <c r="P1601" i="2"/>
  <c r="BK1601" i="2"/>
  <c r="J1601" i="2"/>
  <c r="BE1601" i="2"/>
  <c r="BI1599" i="2"/>
  <c r="BH1599" i="2"/>
  <c r="BG1599" i="2"/>
  <c r="BF1599" i="2"/>
  <c r="T1599" i="2"/>
  <c r="R1599" i="2"/>
  <c r="P1599" i="2"/>
  <c r="BK1599" i="2"/>
  <c r="J1599" i="2"/>
  <c r="BE1599" i="2"/>
  <c r="BI1597" i="2"/>
  <c r="BH1597" i="2"/>
  <c r="BG1597" i="2"/>
  <c r="BF1597" i="2"/>
  <c r="T1597" i="2"/>
  <c r="R1597" i="2"/>
  <c r="P1597" i="2"/>
  <c r="BK1597" i="2"/>
  <c r="J1597" i="2"/>
  <c r="BE1597" i="2"/>
  <c r="BI1595" i="2"/>
  <c r="BH1595" i="2"/>
  <c r="BG1595" i="2"/>
  <c r="BF1595" i="2"/>
  <c r="T1595" i="2"/>
  <c r="R1595" i="2"/>
  <c r="P1595" i="2"/>
  <c r="BK1595" i="2"/>
  <c r="J1595" i="2"/>
  <c r="BE1595" i="2"/>
  <c r="BI1593" i="2"/>
  <c r="BH1593" i="2"/>
  <c r="BG1593" i="2"/>
  <c r="BF1593" i="2"/>
  <c r="T1593" i="2"/>
  <c r="R1593" i="2"/>
  <c r="P1593" i="2"/>
  <c r="BK1593" i="2"/>
  <c r="J1593" i="2"/>
  <c r="BE1593" i="2"/>
  <c r="BI1591" i="2"/>
  <c r="BH1591" i="2"/>
  <c r="BG1591" i="2"/>
  <c r="BF1591" i="2"/>
  <c r="T1591" i="2"/>
  <c r="R1591" i="2"/>
  <c r="P1591" i="2"/>
  <c r="BK1591" i="2"/>
  <c r="J1591" i="2"/>
  <c r="BE1591" i="2"/>
  <c r="BI1589" i="2"/>
  <c r="BH1589" i="2"/>
  <c r="BG1589" i="2"/>
  <c r="BF1589" i="2"/>
  <c r="T1589" i="2"/>
  <c r="R1589" i="2"/>
  <c r="P1589" i="2"/>
  <c r="BK1589" i="2"/>
  <c r="J1589" i="2"/>
  <c r="BE1589" i="2"/>
  <c r="BI1587" i="2"/>
  <c r="BH1587" i="2"/>
  <c r="BG1587" i="2"/>
  <c r="BF1587" i="2"/>
  <c r="T1587" i="2"/>
  <c r="R1587" i="2"/>
  <c r="P1587" i="2"/>
  <c r="BK1587" i="2"/>
  <c r="J1587" i="2"/>
  <c r="BE1587" i="2"/>
  <c r="BI1585" i="2"/>
  <c r="BH1585" i="2"/>
  <c r="BG1585" i="2"/>
  <c r="BF1585" i="2"/>
  <c r="T1585" i="2"/>
  <c r="R1585" i="2"/>
  <c r="P1585" i="2"/>
  <c r="BK1585" i="2"/>
  <c r="J1585" i="2"/>
  <c r="BE1585" i="2"/>
  <c r="BI1583" i="2"/>
  <c r="BH1583" i="2"/>
  <c r="BG1583" i="2"/>
  <c r="BF1583" i="2"/>
  <c r="T1583" i="2"/>
  <c r="R1583" i="2"/>
  <c r="P1583" i="2"/>
  <c r="BK1583" i="2"/>
  <c r="J1583" i="2"/>
  <c r="BE1583" i="2"/>
  <c r="BI1581" i="2"/>
  <c r="BH1581" i="2"/>
  <c r="BG1581" i="2"/>
  <c r="BF1581" i="2"/>
  <c r="T1581" i="2"/>
  <c r="R1581" i="2"/>
  <c r="P1581" i="2"/>
  <c r="BK1581" i="2"/>
  <c r="J1581" i="2"/>
  <c r="BE1581" i="2"/>
  <c r="BI1579" i="2"/>
  <c r="BH1579" i="2"/>
  <c r="BG1579" i="2"/>
  <c r="BF1579" i="2"/>
  <c r="T1579" i="2"/>
  <c r="R1579" i="2"/>
  <c r="P1579" i="2"/>
  <c r="BK1579" i="2"/>
  <c r="J1579" i="2"/>
  <c r="BE1579" i="2"/>
  <c r="BI1577" i="2"/>
  <c r="BH1577" i="2"/>
  <c r="BG1577" i="2"/>
  <c r="BF1577" i="2"/>
  <c r="T1577" i="2"/>
  <c r="R1577" i="2"/>
  <c r="P1577" i="2"/>
  <c r="BK1577" i="2"/>
  <c r="J1577" i="2"/>
  <c r="BE1577" i="2"/>
  <c r="BI1575" i="2"/>
  <c r="BH1575" i="2"/>
  <c r="BG1575" i="2"/>
  <c r="BF1575" i="2"/>
  <c r="T1575" i="2"/>
  <c r="R1575" i="2"/>
  <c r="P1575" i="2"/>
  <c r="BK1575" i="2"/>
  <c r="J1575" i="2"/>
  <c r="BE1575" i="2"/>
  <c r="BI1573" i="2"/>
  <c r="BH1573" i="2"/>
  <c r="BG1573" i="2"/>
  <c r="BF1573" i="2"/>
  <c r="T1573" i="2"/>
  <c r="R1573" i="2"/>
  <c r="P1573" i="2"/>
  <c r="BK1573" i="2"/>
  <c r="J1573" i="2"/>
  <c r="BE1573" i="2"/>
  <c r="BI1571" i="2"/>
  <c r="BH1571" i="2"/>
  <c r="BG1571" i="2"/>
  <c r="BF1571" i="2"/>
  <c r="T1571" i="2"/>
  <c r="R1571" i="2"/>
  <c r="P1571" i="2"/>
  <c r="BK1571" i="2"/>
  <c r="J1571" i="2"/>
  <c r="BE1571" i="2"/>
  <c r="BI1569" i="2"/>
  <c r="BH1569" i="2"/>
  <c r="BG1569" i="2"/>
  <c r="BF1569" i="2"/>
  <c r="T1569" i="2"/>
  <c r="R1569" i="2"/>
  <c r="P1569" i="2"/>
  <c r="BK1569" i="2"/>
  <c r="J1569" i="2"/>
  <c r="BE1569" i="2"/>
  <c r="BI1567" i="2"/>
  <c r="BH1567" i="2"/>
  <c r="BG1567" i="2"/>
  <c r="BF1567" i="2"/>
  <c r="T1567" i="2"/>
  <c r="R1567" i="2"/>
  <c r="P1567" i="2"/>
  <c r="BK1567" i="2"/>
  <c r="J1567" i="2"/>
  <c r="BE1567" i="2"/>
  <c r="BI1565" i="2"/>
  <c r="BH1565" i="2"/>
  <c r="BG1565" i="2"/>
  <c r="BF1565" i="2"/>
  <c r="T1565" i="2"/>
  <c r="R1565" i="2"/>
  <c r="P1565" i="2"/>
  <c r="BK1565" i="2"/>
  <c r="J1565" i="2"/>
  <c r="BE1565" i="2"/>
  <c r="BI1563" i="2"/>
  <c r="BH1563" i="2"/>
  <c r="BG1563" i="2"/>
  <c r="BF1563" i="2"/>
  <c r="T1563" i="2"/>
  <c r="R1563" i="2"/>
  <c r="P1563" i="2"/>
  <c r="BK1563" i="2"/>
  <c r="J1563" i="2"/>
  <c r="BE1563" i="2"/>
  <c r="BI1561" i="2"/>
  <c r="BH1561" i="2"/>
  <c r="BG1561" i="2"/>
  <c r="BF1561" i="2"/>
  <c r="T1561" i="2"/>
  <c r="R1561" i="2"/>
  <c r="P1561" i="2"/>
  <c r="BK1561" i="2"/>
  <c r="J1561" i="2"/>
  <c r="BE1561" i="2"/>
  <c r="BI1559" i="2"/>
  <c r="BH1559" i="2"/>
  <c r="BG1559" i="2"/>
  <c r="BF1559" i="2"/>
  <c r="T1559" i="2"/>
  <c r="R1559" i="2"/>
  <c r="P1559" i="2"/>
  <c r="BK1559" i="2"/>
  <c r="J1559" i="2"/>
  <c r="BE1559" i="2"/>
  <c r="BI1557" i="2"/>
  <c r="BH1557" i="2"/>
  <c r="BG1557" i="2"/>
  <c r="BF1557" i="2"/>
  <c r="T1557" i="2"/>
  <c r="R1557" i="2"/>
  <c r="P1557" i="2"/>
  <c r="BK1557" i="2"/>
  <c r="J1557" i="2"/>
  <c r="BE1557" i="2"/>
  <c r="BI1555" i="2"/>
  <c r="BH1555" i="2"/>
  <c r="BG1555" i="2"/>
  <c r="BF1555" i="2"/>
  <c r="T1555" i="2"/>
  <c r="R1555" i="2"/>
  <c r="P1555" i="2"/>
  <c r="BK1555" i="2"/>
  <c r="J1555" i="2"/>
  <c r="BE1555" i="2"/>
  <c r="BI1553" i="2"/>
  <c r="BH1553" i="2"/>
  <c r="BG1553" i="2"/>
  <c r="BF1553" i="2"/>
  <c r="T1553" i="2"/>
  <c r="R1553" i="2"/>
  <c r="P1553" i="2"/>
  <c r="BK1553" i="2"/>
  <c r="J1553" i="2"/>
  <c r="BE1553" i="2"/>
  <c r="BI1551" i="2"/>
  <c r="BH1551" i="2"/>
  <c r="BG1551" i="2"/>
  <c r="BF1551" i="2"/>
  <c r="T1551" i="2"/>
  <c r="R1551" i="2"/>
  <c r="P1551" i="2"/>
  <c r="BK1551" i="2"/>
  <c r="J1551" i="2"/>
  <c r="BE1551" i="2"/>
  <c r="BI1549" i="2"/>
  <c r="BH1549" i="2"/>
  <c r="BG1549" i="2"/>
  <c r="BF1549" i="2"/>
  <c r="T1549" i="2"/>
  <c r="R1549" i="2"/>
  <c r="P1549" i="2"/>
  <c r="BK1549" i="2"/>
  <c r="J1549" i="2"/>
  <c r="BE1549" i="2"/>
  <c r="BI1547" i="2"/>
  <c r="BH1547" i="2"/>
  <c r="BG1547" i="2"/>
  <c r="BF1547" i="2"/>
  <c r="T1547" i="2"/>
  <c r="R1547" i="2"/>
  <c r="P1547" i="2"/>
  <c r="BK1547" i="2"/>
  <c r="J1547" i="2"/>
  <c r="BE1547" i="2"/>
  <c r="BI1545" i="2"/>
  <c r="BH1545" i="2"/>
  <c r="BG1545" i="2"/>
  <c r="BF1545" i="2"/>
  <c r="T1545" i="2"/>
  <c r="R1545" i="2"/>
  <c r="P1545" i="2"/>
  <c r="BK1545" i="2"/>
  <c r="J1545" i="2"/>
  <c r="BE1545" i="2"/>
  <c r="BI1543" i="2"/>
  <c r="BH1543" i="2"/>
  <c r="BG1543" i="2"/>
  <c r="BF1543" i="2"/>
  <c r="T1543" i="2"/>
  <c r="R1543" i="2"/>
  <c r="P1543" i="2"/>
  <c r="BK1543" i="2"/>
  <c r="J1543" i="2"/>
  <c r="BE1543" i="2"/>
  <c r="BI1541" i="2"/>
  <c r="BH1541" i="2"/>
  <c r="BG1541" i="2"/>
  <c r="BF1541" i="2"/>
  <c r="T1541" i="2"/>
  <c r="R1541" i="2"/>
  <c r="P1541" i="2"/>
  <c r="BK1541" i="2"/>
  <c r="J1541" i="2"/>
  <c r="BE1541" i="2"/>
  <c r="BI1539" i="2"/>
  <c r="BH1539" i="2"/>
  <c r="BG1539" i="2"/>
  <c r="BF1539" i="2"/>
  <c r="T1539" i="2"/>
  <c r="R1539" i="2"/>
  <c r="P1539" i="2"/>
  <c r="BK1539" i="2"/>
  <c r="J1539" i="2"/>
  <c r="BE1539" i="2"/>
  <c r="BI1537" i="2"/>
  <c r="BH1537" i="2"/>
  <c r="BG1537" i="2"/>
  <c r="BF1537" i="2"/>
  <c r="T1537" i="2"/>
  <c r="R1537" i="2"/>
  <c r="P1537" i="2"/>
  <c r="BK1537" i="2"/>
  <c r="J1537" i="2"/>
  <c r="BE1537" i="2"/>
  <c r="BI1535" i="2"/>
  <c r="BH1535" i="2"/>
  <c r="BG1535" i="2"/>
  <c r="BF1535" i="2"/>
  <c r="T1535" i="2"/>
  <c r="R1535" i="2"/>
  <c r="P1535" i="2"/>
  <c r="BK1535" i="2"/>
  <c r="J1535" i="2"/>
  <c r="BE1535" i="2"/>
  <c r="BI1533" i="2"/>
  <c r="BH1533" i="2"/>
  <c r="BG1533" i="2"/>
  <c r="BF1533" i="2"/>
  <c r="T1533" i="2"/>
  <c r="R1533" i="2"/>
  <c r="P1533" i="2"/>
  <c r="BK1533" i="2"/>
  <c r="J1533" i="2"/>
  <c r="BE1533" i="2"/>
  <c r="BI1531" i="2"/>
  <c r="BH1531" i="2"/>
  <c r="BG1531" i="2"/>
  <c r="BF1531" i="2"/>
  <c r="T1531" i="2"/>
  <c r="R1531" i="2"/>
  <c r="P1531" i="2"/>
  <c r="BK1531" i="2"/>
  <c r="J1531" i="2"/>
  <c r="BE1531" i="2"/>
  <c r="BI1529" i="2"/>
  <c r="BH1529" i="2"/>
  <c r="BG1529" i="2"/>
  <c r="BF1529" i="2"/>
  <c r="T1529" i="2"/>
  <c r="R1529" i="2"/>
  <c r="P1529" i="2"/>
  <c r="BK1529" i="2"/>
  <c r="J1529" i="2"/>
  <c r="BE1529" i="2"/>
  <c r="BI1527" i="2"/>
  <c r="BH1527" i="2"/>
  <c r="BG1527" i="2"/>
  <c r="BF1527" i="2"/>
  <c r="T1527" i="2"/>
  <c r="R1527" i="2"/>
  <c r="P1527" i="2"/>
  <c r="BK1527" i="2"/>
  <c r="J1527" i="2"/>
  <c r="BE1527" i="2"/>
  <c r="BI1525" i="2"/>
  <c r="BH1525" i="2"/>
  <c r="BG1525" i="2"/>
  <c r="BF1525" i="2"/>
  <c r="T1525" i="2"/>
  <c r="R1525" i="2"/>
  <c r="P1525" i="2"/>
  <c r="BK1525" i="2"/>
  <c r="J1525" i="2"/>
  <c r="BE1525" i="2"/>
  <c r="BI1523" i="2"/>
  <c r="BH1523" i="2"/>
  <c r="BG1523" i="2"/>
  <c r="BF1523" i="2"/>
  <c r="T1523" i="2"/>
  <c r="R1523" i="2"/>
  <c r="P1523" i="2"/>
  <c r="BK1523" i="2"/>
  <c r="J1523" i="2"/>
  <c r="BE1523" i="2"/>
  <c r="BI1521" i="2"/>
  <c r="BH1521" i="2"/>
  <c r="BG1521" i="2"/>
  <c r="BF1521" i="2"/>
  <c r="T1521" i="2"/>
  <c r="R1521" i="2"/>
  <c r="P1521" i="2"/>
  <c r="BK1521" i="2"/>
  <c r="J1521" i="2"/>
  <c r="BE1521" i="2"/>
  <c r="BI1519" i="2"/>
  <c r="BH1519" i="2"/>
  <c r="BG1519" i="2"/>
  <c r="BF1519" i="2"/>
  <c r="T1519" i="2"/>
  <c r="R1519" i="2"/>
  <c r="P1519" i="2"/>
  <c r="BK1519" i="2"/>
  <c r="J1519" i="2"/>
  <c r="BE1519" i="2"/>
  <c r="BI1517" i="2"/>
  <c r="BH1517" i="2"/>
  <c r="BG1517" i="2"/>
  <c r="BF1517" i="2"/>
  <c r="T1517" i="2"/>
  <c r="R1517" i="2"/>
  <c r="P1517" i="2"/>
  <c r="BK1517" i="2"/>
  <c r="J1517" i="2"/>
  <c r="BE1517" i="2"/>
  <c r="BI1515" i="2"/>
  <c r="BH1515" i="2"/>
  <c r="BG1515" i="2"/>
  <c r="BF1515" i="2"/>
  <c r="T1515" i="2"/>
  <c r="R1515" i="2"/>
  <c r="P1515" i="2"/>
  <c r="BK1515" i="2"/>
  <c r="J1515" i="2"/>
  <c r="BE1515" i="2"/>
  <c r="BI1513" i="2"/>
  <c r="BH1513" i="2"/>
  <c r="BG1513" i="2"/>
  <c r="BF1513" i="2"/>
  <c r="T1513" i="2"/>
  <c r="R1513" i="2"/>
  <c r="P1513" i="2"/>
  <c r="BK1513" i="2"/>
  <c r="J1513" i="2"/>
  <c r="BE1513" i="2"/>
  <c r="BI1511" i="2"/>
  <c r="BH1511" i="2"/>
  <c r="BG1511" i="2"/>
  <c r="BF1511" i="2"/>
  <c r="T1511" i="2"/>
  <c r="R1511" i="2"/>
  <c r="P1511" i="2"/>
  <c r="BK1511" i="2"/>
  <c r="J1511" i="2"/>
  <c r="BE1511" i="2"/>
  <c r="BI1509" i="2"/>
  <c r="BH1509" i="2"/>
  <c r="BG1509" i="2"/>
  <c r="BF1509" i="2"/>
  <c r="T1509" i="2"/>
  <c r="R1509" i="2"/>
  <c r="P1509" i="2"/>
  <c r="BK1509" i="2"/>
  <c r="J1509" i="2"/>
  <c r="BE1509" i="2"/>
  <c r="BI1507" i="2"/>
  <c r="BH1507" i="2"/>
  <c r="BG1507" i="2"/>
  <c r="BF1507" i="2"/>
  <c r="T1507" i="2"/>
  <c r="R1507" i="2"/>
  <c r="P1507" i="2"/>
  <c r="BK1507" i="2"/>
  <c r="J1507" i="2"/>
  <c r="BE1507" i="2"/>
  <c r="BI1505" i="2"/>
  <c r="BH1505" i="2"/>
  <c r="BG1505" i="2"/>
  <c r="BF1505" i="2"/>
  <c r="T1505" i="2"/>
  <c r="R1505" i="2"/>
  <c r="P1505" i="2"/>
  <c r="BK1505" i="2"/>
  <c r="J1505" i="2"/>
  <c r="BE1505" i="2"/>
  <c r="BI1503" i="2"/>
  <c r="BH1503" i="2"/>
  <c r="BG1503" i="2"/>
  <c r="BF1503" i="2"/>
  <c r="T1503" i="2"/>
  <c r="R1503" i="2"/>
  <c r="P1503" i="2"/>
  <c r="BK1503" i="2"/>
  <c r="J1503" i="2"/>
  <c r="BE1503" i="2"/>
  <c r="BI1501" i="2"/>
  <c r="BH1501" i="2"/>
  <c r="BG1501" i="2"/>
  <c r="BF1501" i="2"/>
  <c r="T1501" i="2"/>
  <c r="R1501" i="2"/>
  <c r="P1501" i="2"/>
  <c r="BK1501" i="2"/>
  <c r="J1501" i="2"/>
  <c r="BE1501" i="2"/>
  <c r="BI1499" i="2"/>
  <c r="BH1499" i="2"/>
  <c r="BG1499" i="2"/>
  <c r="BF1499" i="2"/>
  <c r="T1499" i="2"/>
  <c r="R1499" i="2"/>
  <c r="P1499" i="2"/>
  <c r="BK1499" i="2"/>
  <c r="J1499" i="2"/>
  <c r="BE1499" i="2"/>
  <c r="BI1497" i="2"/>
  <c r="BH1497" i="2"/>
  <c r="BG1497" i="2"/>
  <c r="BF1497" i="2"/>
  <c r="T1497" i="2"/>
  <c r="R1497" i="2"/>
  <c r="P1497" i="2"/>
  <c r="BK1497" i="2"/>
  <c r="J1497" i="2"/>
  <c r="BE1497" i="2"/>
  <c r="BI1495" i="2"/>
  <c r="BH1495" i="2"/>
  <c r="BG1495" i="2"/>
  <c r="BF1495" i="2"/>
  <c r="T1495" i="2"/>
  <c r="R1495" i="2"/>
  <c r="P1495" i="2"/>
  <c r="BK1495" i="2"/>
  <c r="J1495" i="2"/>
  <c r="BE1495" i="2"/>
  <c r="BI1493" i="2"/>
  <c r="BH1493" i="2"/>
  <c r="BG1493" i="2"/>
  <c r="BF1493" i="2"/>
  <c r="T1493" i="2"/>
  <c r="R1493" i="2"/>
  <c r="P1493" i="2"/>
  <c r="BK1493" i="2"/>
  <c r="J1493" i="2"/>
  <c r="BE1493" i="2"/>
  <c r="BI1490" i="2"/>
  <c r="BH1490" i="2"/>
  <c r="BG1490" i="2"/>
  <c r="BF1490" i="2"/>
  <c r="T1490" i="2"/>
  <c r="R1490" i="2"/>
  <c r="P1490" i="2"/>
  <c r="BK1490" i="2"/>
  <c r="J1490" i="2"/>
  <c r="BE1490" i="2"/>
  <c r="BI1487" i="2"/>
  <c r="BH1487" i="2"/>
  <c r="BG1487" i="2"/>
  <c r="BF1487" i="2"/>
  <c r="T1487" i="2"/>
  <c r="R1487" i="2"/>
  <c r="P1487" i="2"/>
  <c r="BK1487" i="2"/>
  <c r="J1487" i="2"/>
  <c r="BE1487" i="2"/>
  <c r="BI1484" i="2"/>
  <c r="BH1484" i="2"/>
  <c r="BG1484" i="2"/>
  <c r="BF1484" i="2"/>
  <c r="T1484" i="2"/>
  <c r="R1484" i="2"/>
  <c r="P1484" i="2"/>
  <c r="BK1484" i="2"/>
  <c r="J1484" i="2"/>
  <c r="BE1484" i="2"/>
  <c r="BI1481" i="2"/>
  <c r="BH1481" i="2"/>
  <c r="BG1481" i="2"/>
  <c r="BF1481" i="2"/>
  <c r="T1481" i="2"/>
  <c r="R1481" i="2"/>
  <c r="P1481" i="2"/>
  <c r="BK1481" i="2"/>
  <c r="J1481" i="2"/>
  <c r="BE1481" i="2"/>
  <c r="BI1479" i="2"/>
  <c r="BH1479" i="2"/>
  <c r="BG1479" i="2"/>
  <c r="BF1479" i="2"/>
  <c r="T1479" i="2"/>
  <c r="R1479" i="2"/>
  <c r="P1479" i="2"/>
  <c r="BK1479" i="2"/>
  <c r="J1479" i="2"/>
  <c r="BE1479" i="2"/>
  <c r="BI1477" i="2"/>
  <c r="BH1477" i="2"/>
  <c r="BG1477" i="2"/>
  <c r="BF1477" i="2"/>
  <c r="T1477" i="2"/>
  <c r="R1477" i="2"/>
  <c r="P1477" i="2"/>
  <c r="BK1477" i="2"/>
  <c r="J1477" i="2"/>
  <c r="BE1477" i="2"/>
  <c r="BI1475" i="2"/>
  <c r="BH1475" i="2"/>
  <c r="BG1475" i="2"/>
  <c r="BF1475" i="2"/>
  <c r="T1475" i="2"/>
  <c r="R1475" i="2"/>
  <c r="P1475" i="2"/>
  <c r="BK1475" i="2"/>
  <c r="J1475" i="2"/>
  <c r="BE1475" i="2"/>
  <c r="BI1473" i="2"/>
  <c r="BH1473" i="2"/>
  <c r="BG1473" i="2"/>
  <c r="BF1473" i="2"/>
  <c r="T1473" i="2"/>
  <c r="R1473" i="2"/>
  <c r="P1473" i="2"/>
  <c r="BK1473" i="2"/>
  <c r="J1473" i="2"/>
  <c r="BE1473" i="2"/>
  <c r="BI1471" i="2"/>
  <c r="BH1471" i="2"/>
  <c r="BG1471" i="2"/>
  <c r="BF1471" i="2"/>
  <c r="T1471" i="2"/>
  <c r="R1471" i="2"/>
  <c r="P1471" i="2"/>
  <c r="BK1471" i="2"/>
  <c r="J1471" i="2"/>
  <c r="BE1471" i="2"/>
  <c r="BI1469" i="2"/>
  <c r="BH1469" i="2"/>
  <c r="BG1469" i="2"/>
  <c r="BF1469" i="2"/>
  <c r="T1469" i="2"/>
  <c r="R1469" i="2"/>
  <c r="P1469" i="2"/>
  <c r="BK1469" i="2"/>
  <c r="J1469" i="2"/>
  <c r="BE1469" i="2"/>
  <c r="BI1467" i="2"/>
  <c r="BH1467" i="2"/>
  <c r="BG1467" i="2"/>
  <c r="BF1467" i="2"/>
  <c r="T1467" i="2"/>
  <c r="R1467" i="2"/>
  <c r="P1467" i="2"/>
  <c r="BK1467" i="2"/>
  <c r="J1467" i="2"/>
  <c r="BE1467" i="2"/>
  <c r="BI1465" i="2"/>
  <c r="BH1465" i="2"/>
  <c r="BG1465" i="2"/>
  <c r="BF1465" i="2"/>
  <c r="T1465" i="2"/>
  <c r="R1465" i="2"/>
  <c r="P1465" i="2"/>
  <c r="BK1465" i="2"/>
  <c r="J1465" i="2"/>
  <c r="BE1465" i="2"/>
  <c r="BI1463" i="2"/>
  <c r="BH1463" i="2"/>
  <c r="BG1463" i="2"/>
  <c r="BF1463" i="2"/>
  <c r="T1463" i="2"/>
  <c r="R1463" i="2"/>
  <c r="P1463" i="2"/>
  <c r="BK1463" i="2"/>
  <c r="J1463" i="2"/>
  <c r="BE1463" i="2"/>
  <c r="BI1461" i="2"/>
  <c r="BH1461" i="2"/>
  <c r="BG1461" i="2"/>
  <c r="BF1461" i="2"/>
  <c r="T1461" i="2"/>
  <c r="R1461" i="2"/>
  <c r="P1461" i="2"/>
  <c r="BK1461" i="2"/>
  <c r="J1461" i="2"/>
  <c r="BE1461" i="2"/>
  <c r="BI1459" i="2"/>
  <c r="BH1459" i="2"/>
  <c r="BG1459" i="2"/>
  <c r="BF1459" i="2"/>
  <c r="T1459" i="2"/>
  <c r="R1459" i="2"/>
  <c r="P1459" i="2"/>
  <c r="BK1459" i="2"/>
  <c r="J1459" i="2"/>
  <c r="BE1459" i="2"/>
  <c r="BI1457" i="2"/>
  <c r="BH1457" i="2"/>
  <c r="BG1457" i="2"/>
  <c r="BF1457" i="2"/>
  <c r="T1457" i="2"/>
  <c r="R1457" i="2"/>
  <c r="P1457" i="2"/>
  <c r="BK1457" i="2"/>
  <c r="J1457" i="2"/>
  <c r="BE1457" i="2"/>
  <c r="BI1455" i="2"/>
  <c r="BH1455" i="2"/>
  <c r="BG1455" i="2"/>
  <c r="BF1455" i="2"/>
  <c r="T1455" i="2"/>
  <c r="R1455" i="2"/>
  <c r="P1455" i="2"/>
  <c r="BK1455" i="2"/>
  <c r="J1455" i="2"/>
  <c r="BE1455" i="2"/>
  <c r="BI1453" i="2"/>
  <c r="BH1453" i="2"/>
  <c r="BG1453" i="2"/>
  <c r="BF1453" i="2"/>
  <c r="T1453" i="2"/>
  <c r="R1453" i="2"/>
  <c r="P1453" i="2"/>
  <c r="BK1453" i="2"/>
  <c r="J1453" i="2"/>
  <c r="BE1453" i="2"/>
  <c r="BI1451" i="2"/>
  <c r="BH1451" i="2"/>
  <c r="BG1451" i="2"/>
  <c r="BF1451" i="2"/>
  <c r="T1451" i="2"/>
  <c r="R1451" i="2"/>
  <c r="P1451" i="2"/>
  <c r="BK1451" i="2"/>
  <c r="J1451" i="2"/>
  <c r="BE1451" i="2"/>
  <c r="BI1448" i="2"/>
  <c r="BH1448" i="2"/>
  <c r="BG1448" i="2"/>
  <c r="BF1448" i="2"/>
  <c r="T1448" i="2"/>
  <c r="R1448" i="2"/>
  <c r="P1448" i="2"/>
  <c r="BK1448" i="2"/>
  <c r="J1448" i="2"/>
  <c r="BE1448" i="2"/>
  <c r="BI1445" i="2"/>
  <c r="BH1445" i="2"/>
  <c r="BG1445" i="2"/>
  <c r="BF1445" i="2"/>
  <c r="T1445" i="2"/>
  <c r="R1445" i="2"/>
  <c r="P1445" i="2"/>
  <c r="BK1445" i="2"/>
  <c r="J1445" i="2"/>
  <c r="BE1445" i="2"/>
  <c r="BI1442" i="2"/>
  <c r="BH1442" i="2"/>
  <c r="BG1442" i="2"/>
  <c r="BF1442" i="2"/>
  <c r="T1442" i="2"/>
  <c r="R1442" i="2"/>
  <c r="P1442" i="2"/>
  <c r="BK1442" i="2"/>
  <c r="J1442" i="2"/>
  <c r="BE1442" i="2"/>
  <c r="BI1439" i="2"/>
  <c r="BH1439" i="2"/>
  <c r="BG1439" i="2"/>
  <c r="BF1439" i="2"/>
  <c r="T1439" i="2"/>
  <c r="R1439" i="2"/>
  <c r="P1439" i="2"/>
  <c r="BK1439" i="2"/>
  <c r="J1439" i="2"/>
  <c r="BE1439" i="2"/>
  <c r="BI1436" i="2"/>
  <c r="BH1436" i="2"/>
  <c r="BG1436" i="2"/>
  <c r="BF1436" i="2"/>
  <c r="T1436" i="2"/>
  <c r="R1436" i="2"/>
  <c r="P1436" i="2"/>
  <c r="BK1436" i="2"/>
  <c r="J1436" i="2"/>
  <c r="BE1436" i="2"/>
  <c r="BI1433" i="2"/>
  <c r="BH1433" i="2"/>
  <c r="BG1433" i="2"/>
  <c r="BF1433" i="2"/>
  <c r="T1433" i="2"/>
  <c r="R1433" i="2"/>
  <c r="P1433" i="2"/>
  <c r="BK1433" i="2"/>
  <c r="J1433" i="2"/>
  <c r="BE1433" i="2"/>
  <c r="BI1430" i="2"/>
  <c r="BH1430" i="2"/>
  <c r="BG1430" i="2"/>
  <c r="BF1430" i="2"/>
  <c r="T1430" i="2"/>
  <c r="R1430" i="2"/>
  <c r="P1430" i="2"/>
  <c r="BK1430" i="2"/>
  <c r="J1430" i="2"/>
  <c r="BE1430" i="2"/>
  <c r="BI1427" i="2"/>
  <c r="BH1427" i="2"/>
  <c r="BG1427" i="2"/>
  <c r="BF1427" i="2"/>
  <c r="T1427" i="2"/>
  <c r="R1427" i="2"/>
  <c r="P1427" i="2"/>
  <c r="BK1427" i="2"/>
  <c r="J1427" i="2"/>
  <c r="BE1427" i="2"/>
  <c r="BI1424" i="2"/>
  <c r="BH1424" i="2"/>
  <c r="BG1424" i="2"/>
  <c r="BF1424" i="2"/>
  <c r="T1424" i="2"/>
  <c r="R1424" i="2"/>
  <c r="P1424" i="2"/>
  <c r="BK1424" i="2"/>
  <c r="J1424" i="2"/>
  <c r="BE1424" i="2"/>
  <c r="BI1421" i="2"/>
  <c r="BH1421" i="2"/>
  <c r="BG1421" i="2"/>
  <c r="BF1421" i="2"/>
  <c r="T1421" i="2"/>
  <c r="R1421" i="2"/>
  <c r="P1421" i="2"/>
  <c r="BK1421" i="2"/>
  <c r="J1421" i="2"/>
  <c r="BE1421" i="2"/>
  <c r="BI1418" i="2"/>
  <c r="BH1418" i="2"/>
  <c r="BG1418" i="2"/>
  <c r="BF1418" i="2"/>
  <c r="T1418" i="2"/>
  <c r="R1418" i="2"/>
  <c r="P1418" i="2"/>
  <c r="BK1418" i="2"/>
  <c r="J1418" i="2"/>
  <c r="BE1418" i="2"/>
  <c r="BI1415" i="2"/>
  <c r="BH1415" i="2"/>
  <c r="BG1415" i="2"/>
  <c r="BF1415" i="2"/>
  <c r="T1415" i="2"/>
  <c r="R1415" i="2"/>
  <c r="P1415" i="2"/>
  <c r="BK1415" i="2"/>
  <c r="J1415" i="2"/>
  <c r="BE1415" i="2"/>
  <c r="BI1412" i="2"/>
  <c r="BH1412" i="2"/>
  <c r="BG1412" i="2"/>
  <c r="BF1412" i="2"/>
  <c r="T1412" i="2"/>
  <c r="R1412" i="2"/>
  <c r="P1412" i="2"/>
  <c r="BK1412" i="2"/>
  <c r="J1412" i="2"/>
  <c r="BE1412" i="2"/>
  <c r="BI1409" i="2"/>
  <c r="BH1409" i="2"/>
  <c r="BG1409" i="2"/>
  <c r="BF1409" i="2"/>
  <c r="T1409" i="2"/>
  <c r="R1409" i="2"/>
  <c r="P1409" i="2"/>
  <c r="BK1409" i="2"/>
  <c r="J1409" i="2"/>
  <c r="BE1409" i="2"/>
  <c r="BI1406" i="2"/>
  <c r="BH1406" i="2"/>
  <c r="BG1406" i="2"/>
  <c r="BF1406" i="2"/>
  <c r="T1406" i="2"/>
  <c r="R1406" i="2"/>
  <c r="P1406" i="2"/>
  <c r="BK1406" i="2"/>
  <c r="J1406" i="2"/>
  <c r="BE1406" i="2"/>
  <c r="BI1403" i="2"/>
  <c r="BH1403" i="2"/>
  <c r="BG1403" i="2"/>
  <c r="BF1403" i="2"/>
  <c r="T1403" i="2"/>
  <c r="R1403" i="2"/>
  <c r="P1403" i="2"/>
  <c r="BK1403" i="2"/>
  <c r="J1403" i="2"/>
  <c r="BE1403" i="2"/>
  <c r="BI1400" i="2"/>
  <c r="BH1400" i="2"/>
  <c r="BG1400" i="2"/>
  <c r="BF1400" i="2"/>
  <c r="T1400" i="2"/>
  <c r="R1400" i="2"/>
  <c r="P1400" i="2"/>
  <c r="BK1400" i="2"/>
  <c r="J1400" i="2"/>
  <c r="BE1400" i="2"/>
  <c r="BI1397" i="2"/>
  <c r="BH1397" i="2"/>
  <c r="BG1397" i="2"/>
  <c r="BF1397" i="2"/>
  <c r="T1397" i="2"/>
  <c r="R1397" i="2"/>
  <c r="P1397" i="2"/>
  <c r="BK1397" i="2"/>
  <c r="J1397" i="2"/>
  <c r="BE1397" i="2"/>
  <c r="BI1394" i="2"/>
  <c r="BH1394" i="2"/>
  <c r="BG1394" i="2"/>
  <c r="BF1394" i="2"/>
  <c r="T1394" i="2"/>
  <c r="R1394" i="2"/>
  <c r="P1394" i="2"/>
  <c r="BK1394" i="2"/>
  <c r="J1394" i="2"/>
  <c r="BE1394" i="2"/>
  <c r="BI1391" i="2"/>
  <c r="BH1391" i="2"/>
  <c r="BG1391" i="2"/>
  <c r="BF1391" i="2"/>
  <c r="T1391" i="2"/>
  <c r="R1391" i="2"/>
  <c r="P1391" i="2"/>
  <c r="BK1391" i="2"/>
  <c r="J1391" i="2"/>
  <c r="BE1391" i="2"/>
  <c r="BI1388" i="2"/>
  <c r="BH1388" i="2"/>
  <c r="BG1388" i="2"/>
  <c r="BF1388" i="2"/>
  <c r="T1388" i="2"/>
  <c r="R1388" i="2"/>
  <c r="P1388" i="2"/>
  <c r="BK1388" i="2"/>
  <c r="J1388" i="2"/>
  <c r="BE1388" i="2"/>
  <c r="BI1385" i="2"/>
  <c r="BH1385" i="2"/>
  <c r="BG1385" i="2"/>
  <c r="BF1385" i="2"/>
  <c r="T1385" i="2"/>
  <c r="R1385" i="2"/>
  <c r="P1385" i="2"/>
  <c r="BK1385" i="2"/>
  <c r="J1385" i="2"/>
  <c r="BE1385" i="2"/>
  <c r="BI1382" i="2"/>
  <c r="BH1382" i="2"/>
  <c r="BG1382" i="2"/>
  <c r="BF1382" i="2"/>
  <c r="T1382" i="2"/>
  <c r="R1382" i="2"/>
  <c r="P1382" i="2"/>
  <c r="BK1382" i="2"/>
  <c r="J1382" i="2"/>
  <c r="BE1382" i="2"/>
  <c r="BI1379" i="2"/>
  <c r="BH1379" i="2"/>
  <c r="BG1379" i="2"/>
  <c r="BF1379" i="2"/>
  <c r="T1379" i="2"/>
  <c r="R1379" i="2"/>
  <c r="P1379" i="2"/>
  <c r="BK1379" i="2"/>
  <c r="J1379" i="2"/>
  <c r="BE1379" i="2"/>
  <c r="BI1376" i="2"/>
  <c r="BH1376" i="2"/>
  <c r="BG1376" i="2"/>
  <c r="BF1376" i="2"/>
  <c r="T1376" i="2"/>
  <c r="R1376" i="2"/>
  <c r="P1376" i="2"/>
  <c r="BK1376" i="2"/>
  <c r="J1376" i="2"/>
  <c r="BE1376" i="2"/>
  <c r="BI1373" i="2"/>
  <c r="BH1373" i="2"/>
  <c r="BG1373" i="2"/>
  <c r="BF1373" i="2"/>
  <c r="T1373" i="2"/>
  <c r="R1373" i="2"/>
  <c r="P1373" i="2"/>
  <c r="BK1373" i="2"/>
  <c r="J1373" i="2"/>
  <c r="BE1373" i="2"/>
  <c r="BI1370" i="2"/>
  <c r="BH1370" i="2"/>
  <c r="BG1370" i="2"/>
  <c r="BF1370" i="2"/>
  <c r="T1370" i="2"/>
  <c r="R1370" i="2"/>
  <c r="P1370" i="2"/>
  <c r="BK1370" i="2"/>
  <c r="J1370" i="2"/>
  <c r="BE1370" i="2"/>
  <c r="BI1367" i="2"/>
  <c r="BH1367" i="2"/>
  <c r="BG1367" i="2"/>
  <c r="BF1367" i="2"/>
  <c r="T1367" i="2"/>
  <c r="R1367" i="2"/>
  <c r="P1367" i="2"/>
  <c r="BK1367" i="2"/>
  <c r="J1367" i="2"/>
  <c r="BE1367" i="2"/>
  <c r="BI1364" i="2"/>
  <c r="BH1364" i="2"/>
  <c r="BG1364" i="2"/>
  <c r="BF1364" i="2"/>
  <c r="T1364" i="2"/>
  <c r="R1364" i="2"/>
  <c r="P1364" i="2"/>
  <c r="BK1364" i="2"/>
  <c r="J1364" i="2"/>
  <c r="BE1364" i="2"/>
  <c r="BI1361" i="2"/>
  <c r="BH1361" i="2"/>
  <c r="BG1361" i="2"/>
  <c r="BF1361" i="2"/>
  <c r="T1361" i="2"/>
  <c r="R1361" i="2"/>
  <c r="P1361" i="2"/>
  <c r="BK1361" i="2"/>
  <c r="J1361" i="2"/>
  <c r="BE1361" i="2"/>
  <c r="BI1358" i="2"/>
  <c r="BH1358" i="2"/>
  <c r="BG1358" i="2"/>
  <c r="BF1358" i="2"/>
  <c r="T1358" i="2"/>
  <c r="R1358" i="2"/>
  <c r="P1358" i="2"/>
  <c r="BK1358" i="2"/>
  <c r="J1358" i="2"/>
  <c r="BE1358" i="2"/>
  <c r="BI1355" i="2"/>
  <c r="BH1355" i="2"/>
  <c r="BG1355" i="2"/>
  <c r="BF1355" i="2"/>
  <c r="T1355" i="2"/>
  <c r="R1355" i="2"/>
  <c r="P1355" i="2"/>
  <c r="BK1355" i="2"/>
  <c r="J1355" i="2"/>
  <c r="BE1355" i="2"/>
  <c r="BI1352" i="2"/>
  <c r="BH1352" i="2"/>
  <c r="BG1352" i="2"/>
  <c r="BF1352" i="2"/>
  <c r="T1352" i="2"/>
  <c r="R1352" i="2"/>
  <c r="P1352" i="2"/>
  <c r="BK1352" i="2"/>
  <c r="J1352" i="2"/>
  <c r="BE1352" i="2"/>
  <c r="BI1349" i="2"/>
  <c r="BH1349" i="2"/>
  <c r="BG1349" i="2"/>
  <c r="BF1349" i="2"/>
  <c r="T1349" i="2"/>
  <c r="R1349" i="2"/>
  <c r="P1349" i="2"/>
  <c r="BK1349" i="2"/>
  <c r="J1349" i="2"/>
  <c r="BE1349" i="2"/>
  <c r="BI1346" i="2"/>
  <c r="BH1346" i="2"/>
  <c r="BG1346" i="2"/>
  <c r="BF1346" i="2"/>
  <c r="T1346" i="2"/>
  <c r="R1346" i="2"/>
  <c r="P1346" i="2"/>
  <c r="BK1346" i="2"/>
  <c r="J1346" i="2"/>
  <c r="BE1346" i="2"/>
  <c r="BI1343" i="2"/>
  <c r="BH1343" i="2"/>
  <c r="BG1343" i="2"/>
  <c r="BF1343" i="2"/>
  <c r="T1343" i="2"/>
  <c r="R1343" i="2"/>
  <c r="P1343" i="2"/>
  <c r="BK1343" i="2"/>
  <c r="J1343" i="2"/>
  <c r="BE1343" i="2"/>
  <c r="BI1340" i="2"/>
  <c r="BH1340" i="2"/>
  <c r="BG1340" i="2"/>
  <c r="BF1340" i="2"/>
  <c r="T1340" i="2"/>
  <c r="R1340" i="2"/>
  <c r="P1340" i="2"/>
  <c r="BK1340" i="2"/>
  <c r="J1340" i="2"/>
  <c r="BE1340" i="2"/>
  <c r="BI1337" i="2"/>
  <c r="BH1337" i="2"/>
  <c r="BG1337" i="2"/>
  <c r="BF1337" i="2"/>
  <c r="T1337" i="2"/>
  <c r="R1337" i="2"/>
  <c r="P1337" i="2"/>
  <c r="BK1337" i="2"/>
  <c r="J1337" i="2"/>
  <c r="BE1337" i="2"/>
  <c r="BI1334" i="2"/>
  <c r="BH1334" i="2"/>
  <c r="BG1334" i="2"/>
  <c r="BF1334" i="2"/>
  <c r="T1334" i="2"/>
  <c r="R1334" i="2"/>
  <c r="P1334" i="2"/>
  <c r="BK1334" i="2"/>
  <c r="J1334" i="2"/>
  <c r="BE1334" i="2"/>
  <c r="BI1331" i="2"/>
  <c r="BH1331" i="2"/>
  <c r="BG1331" i="2"/>
  <c r="BF1331" i="2"/>
  <c r="T1331" i="2"/>
  <c r="R1331" i="2"/>
  <c r="P1331" i="2"/>
  <c r="BK1331" i="2"/>
  <c r="J1331" i="2"/>
  <c r="BE1331" i="2"/>
  <c r="BI1328" i="2"/>
  <c r="BH1328" i="2"/>
  <c r="BG1328" i="2"/>
  <c r="BF1328" i="2"/>
  <c r="T1328" i="2"/>
  <c r="R1328" i="2"/>
  <c r="P1328" i="2"/>
  <c r="BK1328" i="2"/>
  <c r="J1328" i="2"/>
  <c r="BE1328" i="2"/>
  <c r="BI1325" i="2"/>
  <c r="BH1325" i="2"/>
  <c r="BG1325" i="2"/>
  <c r="BF1325" i="2"/>
  <c r="T1325" i="2"/>
  <c r="R1325" i="2"/>
  <c r="P1325" i="2"/>
  <c r="BK1325" i="2"/>
  <c r="J1325" i="2"/>
  <c r="BE1325" i="2"/>
  <c r="BI1322" i="2"/>
  <c r="BH1322" i="2"/>
  <c r="BG1322" i="2"/>
  <c r="BF1322" i="2"/>
  <c r="T1322" i="2"/>
  <c r="R1322" i="2"/>
  <c r="P1322" i="2"/>
  <c r="BK1322" i="2"/>
  <c r="J1322" i="2"/>
  <c r="BE1322" i="2"/>
  <c r="BI1319" i="2"/>
  <c r="BH1319" i="2"/>
  <c r="BG1319" i="2"/>
  <c r="BF1319" i="2"/>
  <c r="T1319" i="2"/>
  <c r="R1319" i="2"/>
  <c r="P1319" i="2"/>
  <c r="BK1319" i="2"/>
  <c r="J1319" i="2"/>
  <c r="BE1319" i="2"/>
  <c r="BI1316" i="2"/>
  <c r="BH1316" i="2"/>
  <c r="BG1316" i="2"/>
  <c r="BF1316" i="2"/>
  <c r="T1316" i="2"/>
  <c r="R1316" i="2"/>
  <c r="P1316" i="2"/>
  <c r="BK1316" i="2"/>
  <c r="J1316" i="2"/>
  <c r="BE1316" i="2"/>
  <c r="BI1313" i="2"/>
  <c r="BH1313" i="2"/>
  <c r="BG1313" i="2"/>
  <c r="BF1313" i="2"/>
  <c r="T1313" i="2"/>
  <c r="R1313" i="2"/>
  <c r="P1313" i="2"/>
  <c r="BK1313" i="2"/>
  <c r="J1313" i="2"/>
  <c r="BE1313" i="2"/>
  <c r="BI1310" i="2"/>
  <c r="BH1310" i="2"/>
  <c r="BG1310" i="2"/>
  <c r="BF1310" i="2"/>
  <c r="T1310" i="2"/>
  <c r="R1310" i="2"/>
  <c r="P1310" i="2"/>
  <c r="BK1310" i="2"/>
  <c r="J1310" i="2"/>
  <c r="BE1310" i="2"/>
  <c r="BI1307" i="2"/>
  <c r="BH1307" i="2"/>
  <c r="BG1307" i="2"/>
  <c r="BF1307" i="2"/>
  <c r="T1307" i="2"/>
  <c r="R1307" i="2"/>
  <c r="P1307" i="2"/>
  <c r="BK1307" i="2"/>
  <c r="J1307" i="2"/>
  <c r="BE1307" i="2"/>
  <c r="BI1304" i="2"/>
  <c r="BH1304" i="2"/>
  <c r="BG1304" i="2"/>
  <c r="BF1304" i="2"/>
  <c r="T1304" i="2"/>
  <c r="R1304" i="2"/>
  <c r="P1304" i="2"/>
  <c r="BK1304" i="2"/>
  <c r="J1304" i="2"/>
  <c r="BE1304" i="2"/>
  <c r="BI1301" i="2"/>
  <c r="BH1301" i="2"/>
  <c r="BG1301" i="2"/>
  <c r="BF1301" i="2"/>
  <c r="T1301" i="2"/>
  <c r="R1301" i="2"/>
  <c r="P1301" i="2"/>
  <c r="BK1301" i="2"/>
  <c r="J1301" i="2"/>
  <c r="BE1301" i="2"/>
  <c r="BI1298" i="2"/>
  <c r="BH1298" i="2"/>
  <c r="BG1298" i="2"/>
  <c r="BF1298" i="2"/>
  <c r="T1298" i="2"/>
  <c r="R1298" i="2"/>
  <c r="P1298" i="2"/>
  <c r="BK1298" i="2"/>
  <c r="J1298" i="2"/>
  <c r="BE1298" i="2"/>
  <c r="BI1295" i="2"/>
  <c r="BH1295" i="2"/>
  <c r="BG1295" i="2"/>
  <c r="BF1295" i="2"/>
  <c r="T1295" i="2"/>
  <c r="R1295" i="2"/>
  <c r="P1295" i="2"/>
  <c r="BK1295" i="2"/>
  <c r="J1295" i="2"/>
  <c r="BE1295" i="2"/>
  <c r="BI1292" i="2"/>
  <c r="BH1292" i="2"/>
  <c r="BG1292" i="2"/>
  <c r="BF1292" i="2"/>
  <c r="T1292" i="2"/>
  <c r="R1292" i="2"/>
  <c r="P1292" i="2"/>
  <c r="BK1292" i="2"/>
  <c r="J1292" i="2"/>
  <c r="BE1292" i="2"/>
  <c r="BI1289" i="2"/>
  <c r="BH1289" i="2"/>
  <c r="BG1289" i="2"/>
  <c r="BF1289" i="2"/>
  <c r="T1289" i="2"/>
  <c r="R1289" i="2"/>
  <c r="P1289" i="2"/>
  <c r="BK1289" i="2"/>
  <c r="J1289" i="2"/>
  <c r="BE1289" i="2"/>
  <c r="BI1286" i="2"/>
  <c r="BH1286" i="2"/>
  <c r="BG1286" i="2"/>
  <c r="BF1286" i="2"/>
  <c r="T1286" i="2"/>
  <c r="R1286" i="2"/>
  <c r="P1286" i="2"/>
  <c r="BK1286" i="2"/>
  <c r="J1286" i="2"/>
  <c r="BE1286" i="2"/>
  <c r="BI1283" i="2"/>
  <c r="BH1283" i="2"/>
  <c r="BG1283" i="2"/>
  <c r="BF1283" i="2"/>
  <c r="T1283" i="2"/>
  <c r="R1283" i="2"/>
  <c r="P1283" i="2"/>
  <c r="BK1283" i="2"/>
  <c r="J1283" i="2"/>
  <c r="BE1283" i="2"/>
  <c r="BI1280" i="2"/>
  <c r="BH1280" i="2"/>
  <c r="BG1280" i="2"/>
  <c r="BF1280" i="2"/>
  <c r="T1280" i="2"/>
  <c r="R1280" i="2"/>
  <c r="P1280" i="2"/>
  <c r="BK1280" i="2"/>
  <c r="J1280" i="2"/>
  <c r="BE1280" i="2"/>
  <c r="BI1277" i="2"/>
  <c r="BH1277" i="2"/>
  <c r="BG1277" i="2"/>
  <c r="BF1277" i="2"/>
  <c r="T1277" i="2"/>
  <c r="R1277" i="2"/>
  <c r="P1277" i="2"/>
  <c r="BK1277" i="2"/>
  <c r="J1277" i="2"/>
  <c r="BE1277" i="2"/>
  <c r="BI1274" i="2"/>
  <c r="BH1274" i="2"/>
  <c r="BG1274" i="2"/>
  <c r="BF1274" i="2"/>
  <c r="T1274" i="2"/>
  <c r="R1274" i="2"/>
  <c r="P1274" i="2"/>
  <c r="BK1274" i="2"/>
  <c r="J1274" i="2"/>
  <c r="BE1274" i="2"/>
  <c r="BI1271" i="2"/>
  <c r="BH1271" i="2"/>
  <c r="BG1271" i="2"/>
  <c r="BF1271" i="2"/>
  <c r="T1271" i="2"/>
  <c r="R1271" i="2"/>
  <c r="P1271" i="2"/>
  <c r="BK1271" i="2"/>
  <c r="J1271" i="2"/>
  <c r="BE1271" i="2"/>
  <c r="BI1268" i="2"/>
  <c r="BH1268" i="2"/>
  <c r="BG1268" i="2"/>
  <c r="BF1268" i="2"/>
  <c r="T1268" i="2"/>
  <c r="R1268" i="2"/>
  <c r="P1268" i="2"/>
  <c r="BK1268" i="2"/>
  <c r="J1268" i="2"/>
  <c r="BE1268" i="2"/>
  <c r="BI1265" i="2"/>
  <c r="BH1265" i="2"/>
  <c r="BG1265" i="2"/>
  <c r="BF1265" i="2"/>
  <c r="T1265" i="2"/>
  <c r="R1265" i="2"/>
  <c r="P1265" i="2"/>
  <c r="BK1265" i="2"/>
  <c r="J1265" i="2"/>
  <c r="BE1265" i="2"/>
  <c r="BI1262" i="2"/>
  <c r="BH1262" i="2"/>
  <c r="BG1262" i="2"/>
  <c r="BF1262" i="2"/>
  <c r="T1262" i="2"/>
  <c r="R1262" i="2"/>
  <c r="P1262" i="2"/>
  <c r="BK1262" i="2"/>
  <c r="J1262" i="2"/>
  <c r="BE1262" i="2"/>
  <c r="BI1259" i="2"/>
  <c r="BH1259" i="2"/>
  <c r="BG1259" i="2"/>
  <c r="BF1259" i="2"/>
  <c r="T1259" i="2"/>
  <c r="R1259" i="2"/>
  <c r="P1259" i="2"/>
  <c r="BK1259" i="2"/>
  <c r="J1259" i="2"/>
  <c r="BE1259" i="2"/>
  <c r="BI1256" i="2"/>
  <c r="BH1256" i="2"/>
  <c r="BG1256" i="2"/>
  <c r="BF1256" i="2"/>
  <c r="T1256" i="2"/>
  <c r="R1256" i="2"/>
  <c r="P1256" i="2"/>
  <c r="BK1256" i="2"/>
  <c r="J1256" i="2"/>
  <c r="BE1256" i="2"/>
  <c r="BI1253" i="2"/>
  <c r="BH1253" i="2"/>
  <c r="BG1253" i="2"/>
  <c r="BF1253" i="2"/>
  <c r="T1253" i="2"/>
  <c r="R1253" i="2"/>
  <c r="P1253" i="2"/>
  <c r="BK1253" i="2"/>
  <c r="J1253" i="2"/>
  <c r="BE1253" i="2"/>
  <c r="BI1250" i="2"/>
  <c r="BH1250" i="2"/>
  <c r="BG1250" i="2"/>
  <c r="BF1250" i="2"/>
  <c r="T1250" i="2"/>
  <c r="R1250" i="2"/>
  <c r="P1250" i="2"/>
  <c r="BK1250" i="2"/>
  <c r="J1250" i="2"/>
  <c r="BE1250" i="2"/>
  <c r="BI1247" i="2"/>
  <c r="BH1247" i="2"/>
  <c r="BG1247" i="2"/>
  <c r="BF1247" i="2"/>
  <c r="T1247" i="2"/>
  <c r="R1247" i="2"/>
  <c r="P1247" i="2"/>
  <c r="BK1247" i="2"/>
  <c r="J1247" i="2"/>
  <c r="BE1247" i="2"/>
  <c r="BI1244" i="2"/>
  <c r="BH1244" i="2"/>
  <c r="BG1244" i="2"/>
  <c r="BF1244" i="2"/>
  <c r="T1244" i="2"/>
  <c r="R1244" i="2"/>
  <c r="P1244" i="2"/>
  <c r="BK1244" i="2"/>
  <c r="J1244" i="2"/>
  <c r="BE1244" i="2"/>
  <c r="BI1241" i="2"/>
  <c r="BH1241" i="2"/>
  <c r="BG1241" i="2"/>
  <c r="BF1241" i="2"/>
  <c r="T1241" i="2"/>
  <c r="R1241" i="2"/>
  <c r="P1241" i="2"/>
  <c r="BK1241" i="2"/>
  <c r="J1241" i="2"/>
  <c r="BE1241" i="2"/>
  <c r="BI1238" i="2"/>
  <c r="BH1238" i="2"/>
  <c r="BG1238" i="2"/>
  <c r="BF1238" i="2"/>
  <c r="T1238" i="2"/>
  <c r="R1238" i="2"/>
  <c r="P1238" i="2"/>
  <c r="BK1238" i="2"/>
  <c r="J1238" i="2"/>
  <c r="BE1238" i="2"/>
  <c r="BI1235" i="2"/>
  <c r="BH1235" i="2"/>
  <c r="BG1235" i="2"/>
  <c r="BF1235" i="2"/>
  <c r="T1235" i="2"/>
  <c r="R1235" i="2"/>
  <c r="P1235" i="2"/>
  <c r="BK1235" i="2"/>
  <c r="J1235" i="2"/>
  <c r="BE1235" i="2"/>
  <c r="BI1232" i="2"/>
  <c r="BH1232" i="2"/>
  <c r="BG1232" i="2"/>
  <c r="BF1232" i="2"/>
  <c r="T1232" i="2"/>
  <c r="R1232" i="2"/>
  <c r="P1232" i="2"/>
  <c r="BK1232" i="2"/>
  <c r="J1232" i="2"/>
  <c r="BE1232" i="2"/>
  <c r="BI1229" i="2"/>
  <c r="BH1229" i="2"/>
  <c r="BG1229" i="2"/>
  <c r="BF1229" i="2"/>
  <c r="T1229" i="2"/>
  <c r="R1229" i="2"/>
  <c r="P1229" i="2"/>
  <c r="BK1229" i="2"/>
  <c r="J1229" i="2"/>
  <c r="BE1229" i="2"/>
  <c r="BI1226" i="2"/>
  <c r="BH1226" i="2"/>
  <c r="BG1226" i="2"/>
  <c r="BF1226" i="2"/>
  <c r="T1226" i="2"/>
  <c r="R1226" i="2"/>
  <c r="P1226" i="2"/>
  <c r="BK1226" i="2"/>
  <c r="J1226" i="2"/>
  <c r="BE1226" i="2"/>
  <c r="BI1223" i="2"/>
  <c r="BH1223" i="2"/>
  <c r="BG1223" i="2"/>
  <c r="BF1223" i="2"/>
  <c r="T1223" i="2"/>
  <c r="R1223" i="2"/>
  <c r="P1223" i="2"/>
  <c r="BK1223" i="2"/>
  <c r="J1223" i="2"/>
  <c r="BE1223" i="2"/>
  <c r="BI1220" i="2"/>
  <c r="BH1220" i="2"/>
  <c r="BG1220" i="2"/>
  <c r="BF1220" i="2"/>
  <c r="T1220" i="2"/>
  <c r="R1220" i="2"/>
  <c r="P1220" i="2"/>
  <c r="BK1220" i="2"/>
  <c r="J1220" i="2"/>
  <c r="BE1220" i="2"/>
  <c r="BI1217" i="2"/>
  <c r="BH1217" i="2"/>
  <c r="BG1217" i="2"/>
  <c r="BF1217" i="2"/>
  <c r="T1217" i="2"/>
  <c r="R1217" i="2"/>
  <c r="P1217" i="2"/>
  <c r="BK1217" i="2"/>
  <c r="J1217" i="2"/>
  <c r="BE1217" i="2"/>
  <c r="BI1214" i="2"/>
  <c r="BH1214" i="2"/>
  <c r="BG1214" i="2"/>
  <c r="BF1214" i="2"/>
  <c r="T1214" i="2"/>
  <c r="R1214" i="2"/>
  <c r="P1214" i="2"/>
  <c r="BK1214" i="2"/>
  <c r="J1214" i="2"/>
  <c r="BE1214" i="2"/>
  <c r="BI1211" i="2"/>
  <c r="BH1211" i="2"/>
  <c r="BG1211" i="2"/>
  <c r="BF1211" i="2"/>
  <c r="T1211" i="2"/>
  <c r="R1211" i="2"/>
  <c r="P1211" i="2"/>
  <c r="BK1211" i="2"/>
  <c r="J1211" i="2"/>
  <c r="BE1211" i="2"/>
  <c r="BI1208" i="2"/>
  <c r="BH1208" i="2"/>
  <c r="BG1208" i="2"/>
  <c r="BF1208" i="2"/>
  <c r="T1208" i="2"/>
  <c r="R1208" i="2"/>
  <c r="P1208" i="2"/>
  <c r="BK1208" i="2"/>
  <c r="J1208" i="2"/>
  <c r="BE1208" i="2"/>
  <c r="BI1205" i="2"/>
  <c r="BH1205" i="2"/>
  <c r="BG1205" i="2"/>
  <c r="BF1205" i="2"/>
  <c r="T1205" i="2"/>
  <c r="R1205" i="2"/>
  <c r="P1205" i="2"/>
  <c r="BK1205" i="2"/>
  <c r="J1205" i="2"/>
  <c r="BE1205" i="2"/>
  <c r="BI1202" i="2"/>
  <c r="BH1202" i="2"/>
  <c r="BG1202" i="2"/>
  <c r="BF1202" i="2"/>
  <c r="T1202" i="2"/>
  <c r="R1202" i="2"/>
  <c r="P1202" i="2"/>
  <c r="BK1202" i="2"/>
  <c r="J1202" i="2"/>
  <c r="BE1202" i="2"/>
  <c r="BI1199" i="2"/>
  <c r="BH1199" i="2"/>
  <c r="BG1199" i="2"/>
  <c r="BF1199" i="2"/>
  <c r="T1199" i="2"/>
  <c r="R1199" i="2"/>
  <c r="P1199" i="2"/>
  <c r="BK1199" i="2"/>
  <c r="J1199" i="2"/>
  <c r="BE1199" i="2"/>
  <c r="BI1196" i="2"/>
  <c r="BH1196" i="2"/>
  <c r="BG1196" i="2"/>
  <c r="BF1196" i="2"/>
  <c r="T1196" i="2"/>
  <c r="R1196" i="2"/>
  <c r="P1196" i="2"/>
  <c r="BK1196" i="2"/>
  <c r="J1196" i="2"/>
  <c r="BE1196" i="2"/>
  <c r="BI1193" i="2"/>
  <c r="BH1193" i="2"/>
  <c r="BG1193" i="2"/>
  <c r="BF1193" i="2"/>
  <c r="T1193" i="2"/>
  <c r="R1193" i="2"/>
  <c r="P1193" i="2"/>
  <c r="BK1193" i="2"/>
  <c r="J1193" i="2"/>
  <c r="BE1193" i="2"/>
  <c r="BI1190" i="2"/>
  <c r="BH1190" i="2"/>
  <c r="BG1190" i="2"/>
  <c r="BF1190" i="2"/>
  <c r="T1190" i="2"/>
  <c r="R1190" i="2"/>
  <c r="P1190" i="2"/>
  <c r="BK1190" i="2"/>
  <c r="J1190" i="2"/>
  <c r="BE1190" i="2"/>
  <c r="BI1187" i="2"/>
  <c r="BH1187" i="2"/>
  <c r="BG1187" i="2"/>
  <c r="BF1187" i="2"/>
  <c r="T1187" i="2"/>
  <c r="R1187" i="2"/>
  <c r="P1187" i="2"/>
  <c r="BK1187" i="2"/>
  <c r="J1187" i="2"/>
  <c r="BE1187" i="2"/>
  <c r="BI1184" i="2"/>
  <c r="BH1184" i="2"/>
  <c r="BG1184" i="2"/>
  <c r="BF1184" i="2"/>
  <c r="T1184" i="2"/>
  <c r="R1184" i="2"/>
  <c r="P1184" i="2"/>
  <c r="BK1184" i="2"/>
  <c r="J1184" i="2"/>
  <c r="BE1184" i="2"/>
  <c r="BI1181" i="2"/>
  <c r="BH1181" i="2"/>
  <c r="BG1181" i="2"/>
  <c r="BF1181" i="2"/>
  <c r="T1181" i="2"/>
  <c r="R1181" i="2"/>
  <c r="P1181" i="2"/>
  <c r="BK1181" i="2"/>
  <c r="J1181" i="2"/>
  <c r="BE1181" i="2"/>
  <c r="BI1178" i="2"/>
  <c r="BH1178" i="2"/>
  <c r="BG1178" i="2"/>
  <c r="BF1178" i="2"/>
  <c r="T1178" i="2"/>
  <c r="R1178" i="2"/>
  <c r="P1178" i="2"/>
  <c r="BK1178" i="2"/>
  <c r="J1178" i="2"/>
  <c r="BE1178" i="2"/>
  <c r="BI1175" i="2"/>
  <c r="BH1175" i="2"/>
  <c r="BG1175" i="2"/>
  <c r="BF1175" i="2"/>
  <c r="T1175" i="2"/>
  <c r="R1175" i="2"/>
  <c r="P1175" i="2"/>
  <c r="BK1175" i="2"/>
  <c r="J1175" i="2"/>
  <c r="BE1175" i="2"/>
  <c r="BI1172" i="2"/>
  <c r="BH1172" i="2"/>
  <c r="BG1172" i="2"/>
  <c r="BF1172" i="2"/>
  <c r="T1172" i="2"/>
  <c r="R1172" i="2"/>
  <c r="P1172" i="2"/>
  <c r="BK1172" i="2"/>
  <c r="J1172" i="2"/>
  <c r="BE1172" i="2"/>
  <c r="BI1169" i="2"/>
  <c r="BH1169" i="2"/>
  <c r="BG1169" i="2"/>
  <c r="BF1169" i="2"/>
  <c r="T1169" i="2"/>
  <c r="R1169" i="2"/>
  <c r="P1169" i="2"/>
  <c r="BK1169" i="2"/>
  <c r="J1169" i="2"/>
  <c r="BE1169" i="2"/>
  <c r="BI1166" i="2"/>
  <c r="BH1166" i="2"/>
  <c r="BG1166" i="2"/>
  <c r="BF1166" i="2"/>
  <c r="T1166" i="2"/>
  <c r="R1166" i="2"/>
  <c r="P1166" i="2"/>
  <c r="BK1166" i="2"/>
  <c r="J1166" i="2"/>
  <c r="BE1166" i="2"/>
  <c r="BI1163" i="2"/>
  <c r="BH1163" i="2"/>
  <c r="BG1163" i="2"/>
  <c r="BF1163" i="2"/>
  <c r="T1163" i="2"/>
  <c r="R1163" i="2"/>
  <c r="P1163" i="2"/>
  <c r="BK1163" i="2"/>
  <c r="J1163" i="2"/>
  <c r="BE1163" i="2"/>
  <c r="BI1160" i="2"/>
  <c r="BH1160" i="2"/>
  <c r="BG1160" i="2"/>
  <c r="BF1160" i="2"/>
  <c r="T1160" i="2"/>
  <c r="R1160" i="2"/>
  <c r="P1160" i="2"/>
  <c r="BK1160" i="2"/>
  <c r="J1160" i="2"/>
  <c r="BE1160" i="2"/>
  <c r="BI1157" i="2"/>
  <c r="BH1157" i="2"/>
  <c r="BG1157" i="2"/>
  <c r="BF1157" i="2"/>
  <c r="T1157" i="2"/>
  <c r="R1157" i="2"/>
  <c r="P1157" i="2"/>
  <c r="BK1157" i="2"/>
  <c r="J1157" i="2"/>
  <c r="BE1157" i="2"/>
  <c r="BI1154" i="2"/>
  <c r="BH1154" i="2"/>
  <c r="BG1154" i="2"/>
  <c r="BF1154" i="2"/>
  <c r="T1154" i="2"/>
  <c r="R1154" i="2"/>
  <c r="P1154" i="2"/>
  <c r="BK1154" i="2"/>
  <c r="J1154" i="2"/>
  <c r="BE1154" i="2"/>
  <c r="BI1151" i="2"/>
  <c r="BH1151" i="2"/>
  <c r="BG1151" i="2"/>
  <c r="BF1151" i="2"/>
  <c r="T1151" i="2"/>
  <c r="R1151" i="2"/>
  <c r="P1151" i="2"/>
  <c r="BK1151" i="2"/>
  <c r="J1151" i="2"/>
  <c r="BE1151" i="2"/>
  <c r="BI1148" i="2"/>
  <c r="BH1148" i="2"/>
  <c r="BG1148" i="2"/>
  <c r="BF1148" i="2"/>
  <c r="T1148" i="2"/>
  <c r="R1148" i="2"/>
  <c r="P1148" i="2"/>
  <c r="BK1148" i="2"/>
  <c r="J1148" i="2"/>
  <c r="BE1148" i="2"/>
  <c r="BI1145" i="2"/>
  <c r="BH1145" i="2"/>
  <c r="BG1145" i="2"/>
  <c r="BF1145" i="2"/>
  <c r="T1145" i="2"/>
  <c r="R1145" i="2"/>
  <c r="P1145" i="2"/>
  <c r="BK1145" i="2"/>
  <c r="J1145" i="2"/>
  <c r="BE1145" i="2"/>
  <c r="BI1142" i="2"/>
  <c r="BH1142" i="2"/>
  <c r="BG1142" i="2"/>
  <c r="BF1142" i="2"/>
  <c r="T1142" i="2"/>
  <c r="R1142" i="2"/>
  <c r="P1142" i="2"/>
  <c r="BK1142" i="2"/>
  <c r="J1142" i="2"/>
  <c r="BE1142" i="2"/>
  <c r="BI1139" i="2"/>
  <c r="BH1139" i="2"/>
  <c r="BG1139" i="2"/>
  <c r="BF1139" i="2"/>
  <c r="T1139" i="2"/>
  <c r="R1139" i="2"/>
  <c r="P1139" i="2"/>
  <c r="BK1139" i="2"/>
  <c r="J1139" i="2"/>
  <c r="BE1139" i="2"/>
  <c r="BI1136" i="2"/>
  <c r="BH1136" i="2"/>
  <c r="BG1136" i="2"/>
  <c r="BF1136" i="2"/>
  <c r="T1136" i="2"/>
  <c r="R1136" i="2"/>
  <c r="P1136" i="2"/>
  <c r="BK1136" i="2"/>
  <c r="J1136" i="2"/>
  <c r="BE1136" i="2"/>
  <c r="BI1133" i="2"/>
  <c r="BH1133" i="2"/>
  <c r="BG1133" i="2"/>
  <c r="BF1133" i="2"/>
  <c r="T1133" i="2"/>
  <c r="R1133" i="2"/>
  <c r="P1133" i="2"/>
  <c r="BK1133" i="2"/>
  <c r="J1133" i="2"/>
  <c r="BE1133" i="2"/>
  <c r="BI1130" i="2"/>
  <c r="BH1130" i="2"/>
  <c r="BG1130" i="2"/>
  <c r="BF1130" i="2"/>
  <c r="T1130" i="2"/>
  <c r="R1130" i="2"/>
  <c r="P1130" i="2"/>
  <c r="BK1130" i="2"/>
  <c r="J1130" i="2"/>
  <c r="BE1130" i="2"/>
  <c r="BI1127" i="2"/>
  <c r="BH1127" i="2"/>
  <c r="BG1127" i="2"/>
  <c r="BF1127" i="2"/>
  <c r="T1127" i="2"/>
  <c r="R1127" i="2"/>
  <c r="P1127" i="2"/>
  <c r="BK1127" i="2"/>
  <c r="J1127" i="2"/>
  <c r="BE1127" i="2"/>
  <c r="BI1124" i="2"/>
  <c r="BH1124" i="2"/>
  <c r="BG1124" i="2"/>
  <c r="BF1124" i="2"/>
  <c r="T1124" i="2"/>
  <c r="R1124" i="2"/>
  <c r="P1124" i="2"/>
  <c r="BK1124" i="2"/>
  <c r="J1124" i="2"/>
  <c r="BE1124" i="2"/>
  <c r="BI1121" i="2"/>
  <c r="BH1121" i="2"/>
  <c r="BG1121" i="2"/>
  <c r="BF1121" i="2"/>
  <c r="T1121" i="2"/>
  <c r="R1121" i="2"/>
  <c r="P1121" i="2"/>
  <c r="BK1121" i="2"/>
  <c r="J1121" i="2"/>
  <c r="BE1121" i="2"/>
  <c r="BI1118" i="2"/>
  <c r="BH1118" i="2"/>
  <c r="BG1118" i="2"/>
  <c r="BF1118" i="2"/>
  <c r="T1118" i="2"/>
  <c r="R1118" i="2"/>
  <c r="P1118" i="2"/>
  <c r="BK1118" i="2"/>
  <c r="J1118" i="2"/>
  <c r="BE1118" i="2"/>
  <c r="BI1115" i="2"/>
  <c r="BH1115" i="2"/>
  <c r="BG1115" i="2"/>
  <c r="BF1115" i="2"/>
  <c r="T1115" i="2"/>
  <c r="R1115" i="2"/>
  <c r="P1115" i="2"/>
  <c r="BK1115" i="2"/>
  <c r="J1115" i="2"/>
  <c r="BE1115" i="2"/>
  <c r="BI1112" i="2"/>
  <c r="BH1112" i="2"/>
  <c r="BG1112" i="2"/>
  <c r="BF1112" i="2"/>
  <c r="T1112" i="2"/>
  <c r="R1112" i="2"/>
  <c r="P1112" i="2"/>
  <c r="BK1112" i="2"/>
  <c r="J1112" i="2"/>
  <c r="BE1112" i="2"/>
  <c r="BI1109" i="2"/>
  <c r="BH1109" i="2"/>
  <c r="BG1109" i="2"/>
  <c r="BF1109" i="2"/>
  <c r="T1109" i="2"/>
  <c r="R1109" i="2"/>
  <c r="P1109" i="2"/>
  <c r="BK1109" i="2"/>
  <c r="J1109" i="2"/>
  <c r="BE1109" i="2"/>
  <c r="BI1106" i="2"/>
  <c r="BH1106" i="2"/>
  <c r="BG1106" i="2"/>
  <c r="BF1106" i="2"/>
  <c r="T1106" i="2"/>
  <c r="R1106" i="2"/>
  <c r="P1106" i="2"/>
  <c r="BK1106" i="2"/>
  <c r="J1106" i="2"/>
  <c r="BE1106" i="2"/>
  <c r="BI1103" i="2"/>
  <c r="BH1103" i="2"/>
  <c r="BG1103" i="2"/>
  <c r="BF1103" i="2"/>
  <c r="T1103" i="2"/>
  <c r="R1103" i="2"/>
  <c r="P1103" i="2"/>
  <c r="BK1103" i="2"/>
  <c r="J1103" i="2"/>
  <c r="BE1103" i="2"/>
  <c r="BI1100" i="2"/>
  <c r="BH1100" i="2"/>
  <c r="BG1100" i="2"/>
  <c r="BF1100" i="2"/>
  <c r="T1100" i="2"/>
  <c r="R1100" i="2"/>
  <c r="P1100" i="2"/>
  <c r="BK1100" i="2"/>
  <c r="J1100" i="2"/>
  <c r="BE1100" i="2"/>
  <c r="BI1097" i="2"/>
  <c r="BH1097" i="2"/>
  <c r="BG1097" i="2"/>
  <c r="BF1097" i="2"/>
  <c r="T1097" i="2"/>
  <c r="R1097" i="2"/>
  <c r="P1097" i="2"/>
  <c r="BK1097" i="2"/>
  <c r="J1097" i="2"/>
  <c r="BE1097" i="2"/>
  <c r="BI1094" i="2"/>
  <c r="BH1094" i="2"/>
  <c r="BG1094" i="2"/>
  <c r="BF1094" i="2"/>
  <c r="T1094" i="2"/>
  <c r="R1094" i="2"/>
  <c r="P1094" i="2"/>
  <c r="BK1094" i="2"/>
  <c r="J1094" i="2"/>
  <c r="BE1094" i="2"/>
  <c r="BI1091" i="2"/>
  <c r="BH1091" i="2"/>
  <c r="BG1091" i="2"/>
  <c r="BF1091" i="2"/>
  <c r="T1091" i="2"/>
  <c r="R1091" i="2"/>
  <c r="P1091" i="2"/>
  <c r="BK1091" i="2"/>
  <c r="J1091" i="2"/>
  <c r="BE1091" i="2"/>
  <c r="BI1088" i="2"/>
  <c r="BH1088" i="2"/>
  <c r="BG1088" i="2"/>
  <c r="BF1088" i="2"/>
  <c r="T1088" i="2"/>
  <c r="R1088" i="2"/>
  <c r="P1088" i="2"/>
  <c r="BK1088" i="2"/>
  <c r="J1088" i="2"/>
  <c r="BE1088" i="2"/>
  <c r="BI1085" i="2"/>
  <c r="BH1085" i="2"/>
  <c r="BG1085" i="2"/>
  <c r="BF1085" i="2"/>
  <c r="T1085" i="2"/>
  <c r="R1085" i="2"/>
  <c r="P1085" i="2"/>
  <c r="BK1085" i="2"/>
  <c r="J1085" i="2"/>
  <c r="BE1085" i="2"/>
  <c r="BI1082" i="2"/>
  <c r="BH1082" i="2"/>
  <c r="BG1082" i="2"/>
  <c r="BF1082" i="2"/>
  <c r="T1082" i="2"/>
  <c r="R1082" i="2"/>
  <c r="P1082" i="2"/>
  <c r="BK1082" i="2"/>
  <c r="J1082" i="2"/>
  <c r="BE1082" i="2"/>
  <c r="BI1079" i="2"/>
  <c r="BH1079" i="2"/>
  <c r="BG1079" i="2"/>
  <c r="BF1079" i="2"/>
  <c r="T1079" i="2"/>
  <c r="R1079" i="2"/>
  <c r="P1079" i="2"/>
  <c r="BK1079" i="2"/>
  <c r="J1079" i="2"/>
  <c r="BE1079" i="2"/>
  <c r="BI1076" i="2"/>
  <c r="BH1076" i="2"/>
  <c r="BG1076" i="2"/>
  <c r="BF1076" i="2"/>
  <c r="T1076" i="2"/>
  <c r="R1076" i="2"/>
  <c r="P1076" i="2"/>
  <c r="BK1076" i="2"/>
  <c r="J1076" i="2"/>
  <c r="BE1076" i="2"/>
  <c r="BI1073" i="2"/>
  <c r="BH1073" i="2"/>
  <c r="BG1073" i="2"/>
  <c r="BF1073" i="2"/>
  <c r="T1073" i="2"/>
  <c r="R1073" i="2"/>
  <c r="P1073" i="2"/>
  <c r="BK1073" i="2"/>
  <c r="J1073" i="2"/>
  <c r="BE1073" i="2"/>
  <c r="BI1070" i="2"/>
  <c r="BH1070" i="2"/>
  <c r="BG1070" i="2"/>
  <c r="BF1070" i="2"/>
  <c r="T1070" i="2"/>
  <c r="R1070" i="2"/>
  <c r="P1070" i="2"/>
  <c r="BK1070" i="2"/>
  <c r="J1070" i="2"/>
  <c r="BE1070" i="2"/>
  <c r="BI1067" i="2"/>
  <c r="BH1067" i="2"/>
  <c r="BG1067" i="2"/>
  <c r="BF1067" i="2"/>
  <c r="T1067" i="2"/>
  <c r="R1067" i="2"/>
  <c r="P1067" i="2"/>
  <c r="BK1067" i="2"/>
  <c r="J1067" i="2"/>
  <c r="BE1067" i="2"/>
  <c r="BI1064" i="2"/>
  <c r="BH1064" i="2"/>
  <c r="BG1064" i="2"/>
  <c r="BF1064" i="2"/>
  <c r="T1064" i="2"/>
  <c r="R1064" i="2"/>
  <c r="P1064" i="2"/>
  <c r="BK1064" i="2"/>
  <c r="J1064" i="2"/>
  <c r="BE1064" i="2"/>
  <c r="BI1061" i="2"/>
  <c r="BH1061" i="2"/>
  <c r="BG1061" i="2"/>
  <c r="BF1061" i="2"/>
  <c r="T1061" i="2"/>
  <c r="R1061" i="2"/>
  <c r="P1061" i="2"/>
  <c r="BK1061" i="2"/>
  <c r="J1061" i="2"/>
  <c r="BE1061" i="2"/>
  <c r="BI1058" i="2"/>
  <c r="BH1058" i="2"/>
  <c r="BG1058" i="2"/>
  <c r="BF1058" i="2"/>
  <c r="T1058" i="2"/>
  <c r="R1058" i="2"/>
  <c r="P1058" i="2"/>
  <c r="BK1058" i="2"/>
  <c r="J1058" i="2"/>
  <c r="BE1058" i="2"/>
  <c r="BI1055" i="2"/>
  <c r="BH1055" i="2"/>
  <c r="BG1055" i="2"/>
  <c r="BF1055" i="2"/>
  <c r="T1055" i="2"/>
  <c r="R1055" i="2"/>
  <c r="P1055" i="2"/>
  <c r="BK1055" i="2"/>
  <c r="J1055" i="2"/>
  <c r="BE1055" i="2"/>
  <c r="BI1052" i="2"/>
  <c r="BH1052" i="2"/>
  <c r="BG1052" i="2"/>
  <c r="BF1052" i="2"/>
  <c r="T1052" i="2"/>
  <c r="R1052" i="2"/>
  <c r="P1052" i="2"/>
  <c r="BK1052" i="2"/>
  <c r="J1052" i="2"/>
  <c r="BE1052" i="2"/>
  <c r="BI1049" i="2"/>
  <c r="BH1049" i="2"/>
  <c r="BG1049" i="2"/>
  <c r="BF1049" i="2"/>
  <c r="T1049" i="2"/>
  <c r="R1049" i="2"/>
  <c r="P1049" i="2"/>
  <c r="BK1049" i="2"/>
  <c r="J1049" i="2"/>
  <c r="BE1049" i="2"/>
  <c r="BI1046" i="2"/>
  <c r="BH1046" i="2"/>
  <c r="BG1046" i="2"/>
  <c r="BF1046" i="2"/>
  <c r="T1046" i="2"/>
  <c r="R1046" i="2"/>
  <c r="P1046" i="2"/>
  <c r="BK1046" i="2"/>
  <c r="J1046" i="2"/>
  <c r="BE1046" i="2"/>
  <c r="BI1043" i="2"/>
  <c r="BH1043" i="2"/>
  <c r="BG1043" i="2"/>
  <c r="BF1043" i="2"/>
  <c r="T1043" i="2"/>
  <c r="R1043" i="2"/>
  <c r="P1043" i="2"/>
  <c r="BK1043" i="2"/>
  <c r="J1043" i="2"/>
  <c r="BE1043" i="2"/>
  <c r="BI1040" i="2"/>
  <c r="BH1040" i="2"/>
  <c r="BG1040" i="2"/>
  <c r="BF1040" i="2"/>
  <c r="T1040" i="2"/>
  <c r="R1040" i="2"/>
  <c r="P1040" i="2"/>
  <c r="BK1040" i="2"/>
  <c r="J1040" i="2"/>
  <c r="BE1040" i="2"/>
  <c r="BI1037" i="2"/>
  <c r="BH1037" i="2"/>
  <c r="BG1037" i="2"/>
  <c r="BF1037" i="2"/>
  <c r="T1037" i="2"/>
  <c r="R1037" i="2"/>
  <c r="P1037" i="2"/>
  <c r="BK1037" i="2"/>
  <c r="J1037" i="2"/>
  <c r="BE1037" i="2"/>
  <c r="BI1034" i="2"/>
  <c r="BH1034" i="2"/>
  <c r="BG1034" i="2"/>
  <c r="BF1034" i="2"/>
  <c r="T1034" i="2"/>
  <c r="R1034" i="2"/>
  <c r="P1034" i="2"/>
  <c r="BK1034" i="2"/>
  <c r="J1034" i="2"/>
  <c r="BE1034" i="2"/>
  <c r="BI1031" i="2"/>
  <c r="BH1031" i="2"/>
  <c r="BG1031" i="2"/>
  <c r="BF1031" i="2"/>
  <c r="T1031" i="2"/>
  <c r="R1031" i="2"/>
  <c r="P1031" i="2"/>
  <c r="BK1031" i="2"/>
  <c r="J1031" i="2"/>
  <c r="BE1031" i="2"/>
  <c r="BI1028" i="2"/>
  <c r="BH1028" i="2"/>
  <c r="BG1028" i="2"/>
  <c r="BF1028" i="2"/>
  <c r="T1028" i="2"/>
  <c r="R1028" i="2"/>
  <c r="P1028" i="2"/>
  <c r="BK1028" i="2"/>
  <c r="J1028" i="2"/>
  <c r="BE1028" i="2"/>
  <c r="BI1025" i="2"/>
  <c r="BH1025" i="2"/>
  <c r="BG1025" i="2"/>
  <c r="BF1025" i="2"/>
  <c r="T1025" i="2"/>
  <c r="R1025" i="2"/>
  <c r="P1025" i="2"/>
  <c r="BK1025" i="2"/>
  <c r="J1025" i="2"/>
  <c r="BE1025" i="2"/>
  <c r="BI1022" i="2"/>
  <c r="BH1022" i="2"/>
  <c r="BG1022" i="2"/>
  <c r="BF1022" i="2"/>
  <c r="T1022" i="2"/>
  <c r="R1022" i="2"/>
  <c r="P1022" i="2"/>
  <c r="BK1022" i="2"/>
  <c r="J1022" i="2"/>
  <c r="BE1022" i="2"/>
  <c r="BI1019" i="2"/>
  <c r="BH1019" i="2"/>
  <c r="BG1019" i="2"/>
  <c r="BF1019" i="2"/>
  <c r="T1019" i="2"/>
  <c r="R1019" i="2"/>
  <c r="P1019" i="2"/>
  <c r="BK1019" i="2"/>
  <c r="J1019" i="2"/>
  <c r="BE1019" i="2"/>
  <c r="BI1016" i="2"/>
  <c r="BH1016" i="2"/>
  <c r="BG1016" i="2"/>
  <c r="BF1016" i="2"/>
  <c r="T1016" i="2"/>
  <c r="R1016" i="2"/>
  <c r="P1016" i="2"/>
  <c r="BK1016" i="2"/>
  <c r="J1016" i="2"/>
  <c r="BE1016" i="2"/>
  <c r="BI1013" i="2"/>
  <c r="BH1013" i="2"/>
  <c r="BG1013" i="2"/>
  <c r="BF1013" i="2"/>
  <c r="T1013" i="2"/>
  <c r="R1013" i="2"/>
  <c r="P1013" i="2"/>
  <c r="BK1013" i="2"/>
  <c r="J1013" i="2"/>
  <c r="BE1013" i="2"/>
  <c r="BI1010" i="2"/>
  <c r="BH1010" i="2"/>
  <c r="BG1010" i="2"/>
  <c r="BF1010" i="2"/>
  <c r="T1010" i="2"/>
  <c r="R1010" i="2"/>
  <c r="P1010" i="2"/>
  <c r="BK1010" i="2"/>
  <c r="J1010" i="2"/>
  <c r="BE1010" i="2"/>
  <c r="BI1007" i="2"/>
  <c r="BH1007" i="2"/>
  <c r="BG1007" i="2"/>
  <c r="BF1007" i="2"/>
  <c r="T1007" i="2"/>
  <c r="R1007" i="2"/>
  <c r="P1007" i="2"/>
  <c r="BK1007" i="2"/>
  <c r="J1007" i="2"/>
  <c r="BE1007" i="2"/>
  <c r="BI1004" i="2"/>
  <c r="BH1004" i="2"/>
  <c r="BG1004" i="2"/>
  <c r="BF1004" i="2"/>
  <c r="T1004" i="2"/>
  <c r="R1004" i="2"/>
  <c r="P1004" i="2"/>
  <c r="BK1004" i="2"/>
  <c r="J1004" i="2"/>
  <c r="BE1004" i="2"/>
  <c r="BI1001" i="2"/>
  <c r="BH1001" i="2"/>
  <c r="BG1001" i="2"/>
  <c r="BF1001" i="2"/>
  <c r="T1001" i="2"/>
  <c r="R1001" i="2"/>
  <c r="P1001" i="2"/>
  <c r="BK1001" i="2"/>
  <c r="J1001" i="2"/>
  <c r="BE1001" i="2"/>
  <c r="BI998" i="2"/>
  <c r="BH998" i="2"/>
  <c r="BG998" i="2"/>
  <c r="BF998" i="2"/>
  <c r="T998" i="2"/>
  <c r="R998" i="2"/>
  <c r="P998" i="2"/>
  <c r="BK998" i="2"/>
  <c r="J998" i="2"/>
  <c r="BE998" i="2"/>
  <c r="BI995" i="2"/>
  <c r="BH995" i="2"/>
  <c r="BG995" i="2"/>
  <c r="BF995" i="2"/>
  <c r="T995" i="2"/>
  <c r="R995" i="2"/>
  <c r="P995" i="2"/>
  <c r="BK995" i="2"/>
  <c r="J995" i="2"/>
  <c r="BE995" i="2"/>
  <c r="BI992" i="2"/>
  <c r="BH992" i="2"/>
  <c r="BG992" i="2"/>
  <c r="BF992" i="2"/>
  <c r="T992" i="2"/>
  <c r="R992" i="2"/>
  <c r="P992" i="2"/>
  <c r="BK992" i="2"/>
  <c r="J992" i="2"/>
  <c r="BE992" i="2"/>
  <c r="BI989" i="2"/>
  <c r="BH989" i="2"/>
  <c r="BG989" i="2"/>
  <c r="BF989" i="2"/>
  <c r="T989" i="2"/>
  <c r="R989" i="2"/>
  <c r="P989" i="2"/>
  <c r="BK989" i="2"/>
  <c r="J989" i="2"/>
  <c r="BE989" i="2"/>
  <c r="BI986" i="2"/>
  <c r="BH986" i="2"/>
  <c r="BG986" i="2"/>
  <c r="BF986" i="2"/>
  <c r="T986" i="2"/>
  <c r="R986" i="2"/>
  <c r="P986" i="2"/>
  <c r="BK986" i="2"/>
  <c r="J986" i="2"/>
  <c r="BE986" i="2"/>
  <c r="BI983" i="2"/>
  <c r="BH983" i="2"/>
  <c r="BG983" i="2"/>
  <c r="BF983" i="2"/>
  <c r="T983" i="2"/>
  <c r="R983" i="2"/>
  <c r="P983" i="2"/>
  <c r="BK983" i="2"/>
  <c r="J983" i="2"/>
  <c r="BE983" i="2"/>
  <c r="BI980" i="2"/>
  <c r="BH980" i="2"/>
  <c r="BG980" i="2"/>
  <c r="BF980" i="2"/>
  <c r="T980" i="2"/>
  <c r="R980" i="2"/>
  <c r="P980" i="2"/>
  <c r="BK980" i="2"/>
  <c r="J980" i="2"/>
  <c r="BE980" i="2"/>
  <c r="BI977" i="2"/>
  <c r="BH977" i="2"/>
  <c r="BG977" i="2"/>
  <c r="BF977" i="2"/>
  <c r="T977" i="2"/>
  <c r="R977" i="2"/>
  <c r="P977" i="2"/>
  <c r="BK977" i="2"/>
  <c r="J977" i="2"/>
  <c r="BE977" i="2"/>
  <c r="BI974" i="2"/>
  <c r="BH974" i="2"/>
  <c r="BG974" i="2"/>
  <c r="BF974" i="2"/>
  <c r="T974" i="2"/>
  <c r="R974" i="2"/>
  <c r="P974" i="2"/>
  <c r="BK974" i="2"/>
  <c r="J974" i="2"/>
  <c r="BE974" i="2"/>
  <c r="BI971" i="2"/>
  <c r="BH971" i="2"/>
  <c r="BG971" i="2"/>
  <c r="BF971" i="2"/>
  <c r="T971" i="2"/>
  <c r="R971" i="2"/>
  <c r="P971" i="2"/>
  <c r="BK971" i="2"/>
  <c r="J971" i="2"/>
  <c r="BE971" i="2"/>
  <c r="BI968" i="2"/>
  <c r="BH968" i="2"/>
  <c r="BG968" i="2"/>
  <c r="BF968" i="2"/>
  <c r="T968" i="2"/>
  <c r="R968" i="2"/>
  <c r="P968" i="2"/>
  <c r="BK968" i="2"/>
  <c r="J968" i="2"/>
  <c r="BE968" i="2"/>
  <c r="BI965" i="2"/>
  <c r="BH965" i="2"/>
  <c r="BG965" i="2"/>
  <c r="BF965" i="2"/>
  <c r="T965" i="2"/>
  <c r="R965" i="2"/>
  <c r="P965" i="2"/>
  <c r="BK965" i="2"/>
  <c r="J965" i="2"/>
  <c r="BE965" i="2"/>
  <c r="BI962" i="2"/>
  <c r="BH962" i="2"/>
  <c r="BG962" i="2"/>
  <c r="BF962" i="2"/>
  <c r="T962" i="2"/>
  <c r="R962" i="2"/>
  <c r="P962" i="2"/>
  <c r="BK962" i="2"/>
  <c r="J962" i="2"/>
  <c r="BE962" i="2"/>
  <c r="BI959" i="2"/>
  <c r="BH959" i="2"/>
  <c r="BG959" i="2"/>
  <c r="BF959" i="2"/>
  <c r="T959" i="2"/>
  <c r="R959" i="2"/>
  <c r="P959" i="2"/>
  <c r="BK959" i="2"/>
  <c r="J959" i="2"/>
  <c r="BE959" i="2"/>
  <c r="BI956" i="2"/>
  <c r="BH956" i="2"/>
  <c r="BG956" i="2"/>
  <c r="BF956" i="2"/>
  <c r="T956" i="2"/>
  <c r="R956" i="2"/>
  <c r="P956" i="2"/>
  <c r="BK956" i="2"/>
  <c r="J956" i="2"/>
  <c r="BE956" i="2"/>
  <c r="BI953" i="2"/>
  <c r="BH953" i="2"/>
  <c r="BG953" i="2"/>
  <c r="BF953" i="2"/>
  <c r="T953" i="2"/>
  <c r="R953" i="2"/>
  <c r="P953" i="2"/>
  <c r="BK953" i="2"/>
  <c r="J953" i="2"/>
  <c r="BE953" i="2"/>
  <c r="BI950" i="2"/>
  <c r="BH950" i="2"/>
  <c r="BG950" i="2"/>
  <c r="BF950" i="2"/>
  <c r="T950" i="2"/>
  <c r="R950" i="2"/>
  <c r="P950" i="2"/>
  <c r="BK950" i="2"/>
  <c r="J950" i="2"/>
  <c r="BE950" i="2"/>
  <c r="BI947" i="2"/>
  <c r="BH947" i="2"/>
  <c r="BG947" i="2"/>
  <c r="BF947" i="2"/>
  <c r="T947" i="2"/>
  <c r="R947" i="2"/>
  <c r="P947" i="2"/>
  <c r="BK947" i="2"/>
  <c r="J947" i="2"/>
  <c r="BE947" i="2"/>
  <c r="BI944" i="2"/>
  <c r="BH944" i="2"/>
  <c r="BG944" i="2"/>
  <c r="BF944" i="2"/>
  <c r="T944" i="2"/>
  <c r="R944" i="2"/>
  <c r="P944" i="2"/>
  <c r="BK944" i="2"/>
  <c r="J944" i="2"/>
  <c r="BE944" i="2"/>
  <c r="BI941" i="2"/>
  <c r="BH941" i="2"/>
  <c r="BG941" i="2"/>
  <c r="BF941" i="2"/>
  <c r="T941" i="2"/>
  <c r="R941" i="2"/>
  <c r="P941" i="2"/>
  <c r="BK941" i="2"/>
  <c r="J941" i="2"/>
  <c r="BE941" i="2"/>
  <c r="BI939" i="2"/>
  <c r="BH939" i="2"/>
  <c r="BG939" i="2"/>
  <c r="BF939" i="2"/>
  <c r="T939" i="2"/>
  <c r="R939" i="2"/>
  <c r="P939" i="2"/>
  <c r="BK939" i="2"/>
  <c r="J939" i="2"/>
  <c r="BE939" i="2"/>
  <c r="BI937" i="2"/>
  <c r="BH937" i="2"/>
  <c r="BG937" i="2"/>
  <c r="BF937" i="2"/>
  <c r="T937" i="2"/>
  <c r="R937" i="2"/>
  <c r="P937" i="2"/>
  <c r="BK937" i="2"/>
  <c r="J937" i="2"/>
  <c r="BE937" i="2"/>
  <c r="BI935" i="2"/>
  <c r="BH935" i="2"/>
  <c r="BG935" i="2"/>
  <c r="BF935" i="2"/>
  <c r="T935" i="2"/>
  <c r="R935" i="2"/>
  <c r="P935" i="2"/>
  <c r="BK935" i="2"/>
  <c r="J935" i="2"/>
  <c r="BE935" i="2"/>
  <c r="BI933" i="2"/>
  <c r="BH933" i="2"/>
  <c r="BG933" i="2"/>
  <c r="BF933" i="2"/>
  <c r="T933" i="2"/>
  <c r="R933" i="2"/>
  <c r="P933" i="2"/>
  <c r="BK933" i="2"/>
  <c r="J933" i="2"/>
  <c r="BE933" i="2"/>
  <c r="BI931" i="2"/>
  <c r="BH931" i="2"/>
  <c r="BG931" i="2"/>
  <c r="BF931" i="2"/>
  <c r="T931" i="2"/>
  <c r="R931" i="2"/>
  <c r="P931" i="2"/>
  <c r="BK931" i="2"/>
  <c r="J931" i="2"/>
  <c r="BE931" i="2"/>
  <c r="BI929" i="2"/>
  <c r="BH929" i="2"/>
  <c r="BG929" i="2"/>
  <c r="BF929" i="2"/>
  <c r="T929" i="2"/>
  <c r="R929" i="2"/>
  <c r="P929" i="2"/>
  <c r="BK929" i="2"/>
  <c r="J929" i="2"/>
  <c r="BE929" i="2"/>
  <c r="BI927" i="2"/>
  <c r="BH927" i="2"/>
  <c r="BG927" i="2"/>
  <c r="BF927" i="2"/>
  <c r="T927" i="2"/>
  <c r="R927" i="2"/>
  <c r="P927" i="2"/>
  <c r="BK927" i="2"/>
  <c r="J927" i="2"/>
  <c r="BE927" i="2"/>
  <c r="BI925" i="2"/>
  <c r="BH925" i="2"/>
  <c r="BG925" i="2"/>
  <c r="BF925" i="2"/>
  <c r="T925" i="2"/>
  <c r="R925" i="2"/>
  <c r="P925" i="2"/>
  <c r="BK925" i="2"/>
  <c r="J925" i="2"/>
  <c r="BE925" i="2"/>
  <c r="BI923" i="2"/>
  <c r="BH923" i="2"/>
  <c r="BG923" i="2"/>
  <c r="BF923" i="2"/>
  <c r="T923" i="2"/>
  <c r="R923" i="2"/>
  <c r="P923" i="2"/>
  <c r="BK923" i="2"/>
  <c r="J923" i="2"/>
  <c r="BE923" i="2"/>
  <c r="BI921" i="2"/>
  <c r="BH921" i="2"/>
  <c r="BG921" i="2"/>
  <c r="BF921" i="2"/>
  <c r="T921" i="2"/>
  <c r="R921" i="2"/>
  <c r="P921" i="2"/>
  <c r="BK921" i="2"/>
  <c r="J921" i="2"/>
  <c r="BE921" i="2"/>
  <c r="BI919" i="2"/>
  <c r="BH919" i="2"/>
  <c r="BG919" i="2"/>
  <c r="BF919" i="2"/>
  <c r="T919" i="2"/>
  <c r="R919" i="2"/>
  <c r="P919" i="2"/>
  <c r="BK919" i="2"/>
  <c r="J919" i="2"/>
  <c r="BE919" i="2"/>
  <c r="BI917" i="2"/>
  <c r="BH917" i="2"/>
  <c r="BG917" i="2"/>
  <c r="BF917" i="2"/>
  <c r="T917" i="2"/>
  <c r="R917" i="2"/>
  <c r="P917" i="2"/>
  <c r="BK917" i="2"/>
  <c r="J917" i="2"/>
  <c r="BE917" i="2"/>
  <c r="BI915" i="2"/>
  <c r="BH915" i="2"/>
  <c r="BG915" i="2"/>
  <c r="BF915" i="2"/>
  <c r="T915" i="2"/>
  <c r="R915" i="2"/>
  <c r="P915" i="2"/>
  <c r="BK915" i="2"/>
  <c r="J915" i="2"/>
  <c r="BE915" i="2"/>
  <c r="BI913" i="2"/>
  <c r="BH913" i="2"/>
  <c r="BG913" i="2"/>
  <c r="BF913" i="2"/>
  <c r="T913" i="2"/>
  <c r="R913" i="2"/>
  <c r="P913" i="2"/>
  <c r="BK913" i="2"/>
  <c r="J913" i="2"/>
  <c r="BE913" i="2"/>
  <c r="BI911" i="2"/>
  <c r="BH911" i="2"/>
  <c r="BG911" i="2"/>
  <c r="BF911" i="2"/>
  <c r="T911" i="2"/>
  <c r="R911" i="2"/>
  <c r="P911" i="2"/>
  <c r="BK911" i="2"/>
  <c r="J911" i="2"/>
  <c r="BE911" i="2"/>
  <c r="BI909" i="2"/>
  <c r="BH909" i="2"/>
  <c r="BG909" i="2"/>
  <c r="BF909" i="2"/>
  <c r="T909" i="2"/>
  <c r="R909" i="2"/>
  <c r="P909" i="2"/>
  <c r="BK909" i="2"/>
  <c r="J909" i="2"/>
  <c r="BE909" i="2"/>
  <c r="BI907" i="2"/>
  <c r="BH907" i="2"/>
  <c r="BG907" i="2"/>
  <c r="BF907" i="2"/>
  <c r="T907" i="2"/>
  <c r="R907" i="2"/>
  <c r="P907" i="2"/>
  <c r="BK907" i="2"/>
  <c r="J907" i="2"/>
  <c r="BE907" i="2"/>
  <c r="BI905" i="2"/>
  <c r="BH905" i="2"/>
  <c r="BG905" i="2"/>
  <c r="BF905" i="2"/>
  <c r="T905" i="2"/>
  <c r="R905" i="2"/>
  <c r="P905" i="2"/>
  <c r="BK905" i="2"/>
  <c r="J905" i="2"/>
  <c r="BE905" i="2"/>
  <c r="BI903" i="2"/>
  <c r="BH903" i="2"/>
  <c r="BG903" i="2"/>
  <c r="BF903" i="2"/>
  <c r="T903" i="2"/>
  <c r="R903" i="2"/>
  <c r="P903" i="2"/>
  <c r="BK903" i="2"/>
  <c r="J903" i="2"/>
  <c r="BE903" i="2"/>
  <c r="BI901" i="2"/>
  <c r="BH901" i="2"/>
  <c r="BG901" i="2"/>
  <c r="BF901" i="2"/>
  <c r="T901" i="2"/>
  <c r="R901" i="2"/>
  <c r="P901" i="2"/>
  <c r="BK901" i="2"/>
  <c r="J901" i="2"/>
  <c r="BE901" i="2"/>
  <c r="BI899" i="2"/>
  <c r="BH899" i="2"/>
  <c r="BG899" i="2"/>
  <c r="BF899" i="2"/>
  <c r="T899" i="2"/>
  <c r="R899" i="2"/>
  <c r="P899" i="2"/>
  <c r="BK899" i="2"/>
  <c r="J899" i="2"/>
  <c r="BE899" i="2"/>
  <c r="BI897" i="2"/>
  <c r="BH897" i="2"/>
  <c r="BG897" i="2"/>
  <c r="BF897" i="2"/>
  <c r="T897" i="2"/>
  <c r="R897" i="2"/>
  <c r="P897" i="2"/>
  <c r="BK897" i="2"/>
  <c r="J897" i="2"/>
  <c r="BE897" i="2"/>
  <c r="BI895" i="2"/>
  <c r="BH895" i="2"/>
  <c r="BG895" i="2"/>
  <c r="BF895" i="2"/>
  <c r="T895" i="2"/>
  <c r="R895" i="2"/>
  <c r="P895" i="2"/>
  <c r="BK895" i="2"/>
  <c r="J895" i="2"/>
  <c r="BE895" i="2"/>
  <c r="BI893" i="2"/>
  <c r="BH893" i="2"/>
  <c r="BG893" i="2"/>
  <c r="BF893" i="2"/>
  <c r="T893" i="2"/>
  <c r="R893" i="2"/>
  <c r="P893" i="2"/>
  <c r="BK893" i="2"/>
  <c r="J893" i="2"/>
  <c r="BE893" i="2"/>
  <c r="BI891" i="2"/>
  <c r="BH891" i="2"/>
  <c r="BG891" i="2"/>
  <c r="BF891" i="2"/>
  <c r="T891" i="2"/>
  <c r="R891" i="2"/>
  <c r="P891" i="2"/>
  <c r="BK891" i="2"/>
  <c r="J891" i="2"/>
  <c r="BE891" i="2"/>
  <c r="BI889" i="2"/>
  <c r="BH889" i="2"/>
  <c r="BG889" i="2"/>
  <c r="BF889" i="2"/>
  <c r="T889" i="2"/>
  <c r="R889" i="2"/>
  <c r="P889" i="2"/>
  <c r="BK889" i="2"/>
  <c r="J889" i="2"/>
  <c r="BE889" i="2"/>
  <c r="BI887" i="2"/>
  <c r="BH887" i="2"/>
  <c r="BG887" i="2"/>
  <c r="BF887" i="2"/>
  <c r="T887" i="2"/>
  <c r="R887" i="2"/>
  <c r="P887" i="2"/>
  <c r="BK887" i="2"/>
  <c r="J887" i="2"/>
  <c r="BE887" i="2"/>
  <c r="BI885" i="2"/>
  <c r="BH885" i="2"/>
  <c r="BG885" i="2"/>
  <c r="BF885" i="2"/>
  <c r="T885" i="2"/>
  <c r="R885" i="2"/>
  <c r="P885" i="2"/>
  <c r="BK885" i="2"/>
  <c r="J885" i="2"/>
  <c r="BE885" i="2"/>
  <c r="BI883" i="2"/>
  <c r="BH883" i="2"/>
  <c r="BG883" i="2"/>
  <c r="BF883" i="2"/>
  <c r="T883" i="2"/>
  <c r="R883" i="2"/>
  <c r="P883" i="2"/>
  <c r="BK883" i="2"/>
  <c r="J883" i="2"/>
  <c r="BE883" i="2"/>
  <c r="BI881" i="2"/>
  <c r="BH881" i="2"/>
  <c r="BG881" i="2"/>
  <c r="BF881" i="2"/>
  <c r="T881" i="2"/>
  <c r="R881" i="2"/>
  <c r="P881" i="2"/>
  <c r="BK881" i="2"/>
  <c r="J881" i="2"/>
  <c r="BE881" i="2"/>
  <c r="BI879" i="2"/>
  <c r="BH879" i="2"/>
  <c r="BG879" i="2"/>
  <c r="BF879" i="2"/>
  <c r="T879" i="2"/>
  <c r="R879" i="2"/>
  <c r="P879" i="2"/>
  <c r="BK879" i="2"/>
  <c r="J879" i="2"/>
  <c r="BE879" i="2"/>
  <c r="BI877" i="2"/>
  <c r="BH877" i="2"/>
  <c r="BG877" i="2"/>
  <c r="BF877" i="2"/>
  <c r="T877" i="2"/>
  <c r="R877" i="2"/>
  <c r="P877" i="2"/>
  <c r="BK877" i="2"/>
  <c r="J877" i="2"/>
  <c r="BE877" i="2"/>
  <c r="BI875" i="2"/>
  <c r="BH875" i="2"/>
  <c r="BG875" i="2"/>
  <c r="BF875" i="2"/>
  <c r="T875" i="2"/>
  <c r="R875" i="2"/>
  <c r="P875" i="2"/>
  <c r="BK875" i="2"/>
  <c r="J875" i="2"/>
  <c r="BE875" i="2"/>
  <c r="BI873" i="2"/>
  <c r="BH873" i="2"/>
  <c r="BG873" i="2"/>
  <c r="BF873" i="2"/>
  <c r="T873" i="2"/>
  <c r="R873" i="2"/>
  <c r="P873" i="2"/>
  <c r="BK873" i="2"/>
  <c r="J873" i="2"/>
  <c r="BE873" i="2"/>
  <c r="BI871" i="2"/>
  <c r="BH871" i="2"/>
  <c r="BG871" i="2"/>
  <c r="BF871" i="2"/>
  <c r="T871" i="2"/>
  <c r="R871" i="2"/>
  <c r="P871" i="2"/>
  <c r="BK871" i="2"/>
  <c r="J871" i="2"/>
  <c r="BE871" i="2"/>
  <c r="BI869" i="2"/>
  <c r="BH869" i="2"/>
  <c r="BG869" i="2"/>
  <c r="BF869" i="2"/>
  <c r="T869" i="2"/>
  <c r="R869" i="2"/>
  <c r="P869" i="2"/>
  <c r="BK869" i="2"/>
  <c r="J869" i="2"/>
  <c r="BE869" i="2"/>
  <c r="BI867" i="2"/>
  <c r="BH867" i="2"/>
  <c r="BG867" i="2"/>
  <c r="BF867" i="2"/>
  <c r="T867" i="2"/>
  <c r="R867" i="2"/>
  <c r="P867" i="2"/>
  <c r="BK867" i="2"/>
  <c r="J867" i="2"/>
  <c r="BE867" i="2"/>
  <c r="BI865" i="2"/>
  <c r="BH865" i="2"/>
  <c r="BG865" i="2"/>
  <c r="BF865" i="2"/>
  <c r="T865" i="2"/>
  <c r="R865" i="2"/>
  <c r="P865" i="2"/>
  <c r="BK865" i="2"/>
  <c r="J865" i="2"/>
  <c r="BE865" i="2"/>
  <c r="BI863" i="2"/>
  <c r="BH863" i="2"/>
  <c r="BG863" i="2"/>
  <c r="BF863" i="2"/>
  <c r="T863" i="2"/>
  <c r="R863" i="2"/>
  <c r="P863" i="2"/>
  <c r="BK863" i="2"/>
  <c r="J863" i="2"/>
  <c r="BE863" i="2"/>
  <c r="BI861" i="2"/>
  <c r="BH861" i="2"/>
  <c r="BG861" i="2"/>
  <c r="BF861" i="2"/>
  <c r="T861" i="2"/>
  <c r="R861" i="2"/>
  <c r="P861" i="2"/>
  <c r="BK861" i="2"/>
  <c r="J861" i="2"/>
  <c r="BE861" i="2"/>
  <c r="BI859" i="2"/>
  <c r="BH859" i="2"/>
  <c r="BG859" i="2"/>
  <c r="BF859" i="2"/>
  <c r="T859" i="2"/>
  <c r="R859" i="2"/>
  <c r="P859" i="2"/>
  <c r="BK859" i="2"/>
  <c r="J859" i="2"/>
  <c r="BE859" i="2"/>
  <c r="BI857" i="2"/>
  <c r="BH857" i="2"/>
  <c r="BG857" i="2"/>
  <c r="BF857" i="2"/>
  <c r="T857" i="2"/>
  <c r="R857" i="2"/>
  <c r="P857" i="2"/>
  <c r="BK857" i="2"/>
  <c r="J857" i="2"/>
  <c r="BE857" i="2"/>
  <c r="BI855" i="2"/>
  <c r="BH855" i="2"/>
  <c r="BG855" i="2"/>
  <c r="BF855" i="2"/>
  <c r="T855" i="2"/>
  <c r="R855" i="2"/>
  <c r="P855" i="2"/>
  <c r="BK855" i="2"/>
  <c r="J855" i="2"/>
  <c r="BE855" i="2"/>
  <c r="BI853" i="2"/>
  <c r="BH853" i="2"/>
  <c r="BG853" i="2"/>
  <c r="BF853" i="2"/>
  <c r="T853" i="2"/>
  <c r="R853" i="2"/>
  <c r="P853" i="2"/>
  <c r="BK853" i="2"/>
  <c r="J853" i="2"/>
  <c r="BE853" i="2"/>
  <c r="BI851" i="2"/>
  <c r="BH851" i="2"/>
  <c r="BG851" i="2"/>
  <c r="BF851" i="2"/>
  <c r="T851" i="2"/>
  <c r="R851" i="2"/>
  <c r="P851" i="2"/>
  <c r="BK851" i="2"/>
  <c r="J851" i="2"/>
  <c r="BE851" i="2"/>
  <c r="BI849" i="2"/>
  <c r="BH849" i="2"/>
  <c r="BG849" i="2"/>
  <c r="BF849" i="2"/>
  <c r="T849" i="2"/>
  <c r="R849" i="2"/>
  <c r="P849" i="2"/>
  <c r="BK849" i="2"/>
  <c r="J849" i="2"/>
  <c r="BE849" i="2"/>
  <c r="BI847" i="2"/>
  <c r="BH847" i="2"/>
  <c r="BG847" i="2"/>
  <c r="BF847" i="2"/>
  <c r="T847" i="2"/>
  <c r="R847" i="2"/>
  <c r="P847" i="2"/>
  <c r="BK847" i="2"/>
  <c r="J847" i="2"/>
  <c r="BE847" i="2"/>
  <c r="BI845" i="2"/>
  <c r="BH845" i="2"/>
  <c r="BG845" i="2"/>
  <c r="BF845" i="2"/>
  <c r="T845" i="2"/>
  <c r="R845" i="2"/>
  <c r="P845" i="2"/>
  <c r="BK845" i="2"/>
  <c r="J845" i="2"/>
  <c r="BE845" i="2"/>
  <c r="BI843" i="2"/>
  <c r="BH843" i="2"/>
  <c r="BG843" i="2"/>
  <c r="BF843" i="2"/>
  <c r="T843" i="2"/>
  <c r="R843" i="2"/>
  <c r="P843" i="2"/>
  <c r="BK843" i="2"/>
  <c r="J843" i="2"/>
  <c r="BE843" i="2"/>
  <c r="BI841" i="2"/>
  <c r="BH841" i="2"/>
  <c r="BG841" i="2"/>
  <c r="BF841" i="2"/>
  <c r="T841" i="2"/>
  <c r="R841" i="2"/>
  <c r="P841" i="2"/>
  <c r="BK841" i="2"/>
  <c r="J841" i="2"/>
  <c r="BE841" i="2"/>
  <c r="BI839" i="2"/>
  <c r="BH839" i="2"/>
  <c r="BG839" i="2"/>
  <c r="BF839" i="2"/>
  <c r="T839" i="2"/>
  <c r="R839" i="2"/>
  <c r="P839" i="2"/>
  <c r="BK839" i="2"/>
  <c r="J839" i="2"/>
  <c r="BE839" i="2"/>
  <c r="BI837" i="2"/>
  <c r="BH837" i="2"/>
  <c r="BG837" i="2"/>
  <c r="BF837" i="2"/>
  <c r="T837" i="2"/>
  <c r="R837" i="2"/>
  <c r="P837" i="2"/>
  <c r="BK837" i="2"/>
  <c r="J837" i="2"/>
  <c r="BE837" i="2"/>
  <c r="BI835" i="2"/>
  <c r="BH835" i="2"/>
  <c r="BG835" i="2"/>
  <c r="BF835" i="2"/>
  <c r="T835" i="2"/>
  <c r="R835" i="2"/>
  <c r="P835" i="2"/>
  <c r="BK835" i="2"/>
  <c r="J835" i="2"/>
  <c r="BE835" i="2"/>
  <c r="BI833" i="2"/>
  <c r="BH833" i="2"/>
  <c r="BG833" i="2"/>
  <c r="BF833" i="2"/>
  <c r="T833" i="2"/>
  <c r="R833" i="2"/>
  <c r="P833" i="2"/>
  <c r="BK833" i="2"/>
  <c r="J833" i="2"/>
  <c r="BE833" i="2"/>
  <c r="BI831" i="2"/>
  <c r="BH831" i="2"/>
  <c r="BG831" i="2"/>
  <c r="BF831" i="2"/>
  <c r="T831" i="2"/>
  <c r="R831" i="2"/>
  <c r="P831" i="2"/>
  <c r="BK831" i="2"/>
  <c r="J831" i="2"/>
  <c r="BE831" i="2"/>
  <c r="BI829" i="2"/>
  <c r="BH829" i="2"/>
  <c r="BG829" i="2"/>
  <c r="BF829" i="2"/>
  <c r="T829" i="2"/>
  <c r="R829" i="2"/>
  <c r="P829" i="2"/>
  <c r="BK829" i="2"/>
  <c r="J829" i="2"/>
  <c r="BE829" i="2"/>
  <c r="BI827" i="2"/>
  <c r="BH827" i="2"/>
  <c r="BG827" i="2"/>
  <c r="BF827" i="2"/>
  <c r="T827" i="2"/>
  <c r="R827" i="2"/>
  <c r="P827" i="2"/>
  <c r="BK827" i="2"/>
  <c r="J827" i="2"/>
  <c r="BE827" i="2"/>
  <c r="BI825" i="2"/>
  <c r="BH825" i="2"/>
  <c r="BG825" i="2"/>
  <c r="BF825" i="2"/>
  <c r="T825" i="2"/>
  <c r="R825" i="2"/>
  <c r="P825" i="2"/>
  <c r="BK825" i="2"/>
  <c r="J825" i="2"/>
  <c r="BE825" i="2"/>
  <c r="BI823" i="2"/>
  <c r="BH823" i="2"/>
  <c r="BG823" i="2"/>
  <c r="BF823" i="2"/>
  <c r="T823" i="2"/>
  <c r="R823" i="2"/>
  <c r="P823" i="2"/>
  <c r="BK823" i="2"/>
  <c r="J823" i="2"/>
  <c r="BE823" i="2"/>
  <c r="BI821" i="2"/>
  <c r="BH821" i="2"/>
  <c r="BG821" i="2"/>
  <c r="BF821" i="2"/>
  <c r="T821" i="2"/>
  <c r="R821" i="2"/>
  <c r="P821" i="2"/>
  <c r="BK821" i="2"/>
  <c r="J821" i="2"/>
  <c r="BE821" i="2"/>
  <c r="BI819" i="2"/>
  <c r="BH819" i="2"/>
  <c r="BG819" i="2"/>
  <c r="BF819" i="2"/>
  <c r="T819" i="2"/>
  <c r="R819" i="2"/>
  <c r="P819" i="2"/>
  <c r="BK819" i="2"/>
  <c r="J819" i="2"/>
  <c r="BE819" i="2"/>
  <c r="BI817" i="2"/>
  <c r="BH817" i="2"/>
  <c r="BG817" i="2"/>
  <c r="BF817" i="2"/>
  <c r="T817" i="2"/>
  <c r="R817" i="2"/>
  <c r="P817" i="2"/>
  <c r="BK817" i="2"/>
  <c r="J817" i="2"/>
  <c r="BE817" i="2"/>
  <c r="BI815" i="2"/>
  <c r="BH815" i="2"/>
  <c r="BG815" i="2"/>
  <c r="BF815" i="2"/>
  <c r="T815" i="2"/>
  <c r="R815" i="2"/>
  <c r="P815" i="2"/>
  <c r="BK815" i="2"/>
  <c r="J815" i="2"/>
  <c r="BE815" i="2"/>
  <c r="BI813" i="2"/>
  <c r="BH813" i="2"/>
  <c r="BG813" i="2"/>
  <c r="BF813" i="2"/>
  <c r="T813" i="2"/>
  <c r="R813" i="2"/>
  <c r="P813" i="2"/>
  <c r="BK813" i="2"/>
  <c r="J813" i="2"/>
  <c r="BE813" i="2"/>
  <c r="BI811" i="2"/>
  <c r="BH811" i="2"/>
  <c r="BG811" i="2"/>
  <c r="BF811" i="2"/>
  <c r="T811" i="2"/>
  <c r="R811" i="2"/>
  <c r="P811" i="2"/>
  <c r="BK811" i="2"/>
  <c r="J811" i="2"/>
  <c r="BE811" i="2"/>
  <c r="BI808" i="2"/>
  <c r="BH808" i="2"/>
  <c r="BG808" i="2"/>
  <c r="BF808" i="2"/>
  <c r="T808" i="2"/>
  <c r="R808" i="2"/>
  <c r="P808" i="2"/>
  <c r="BK808" i="2"/>
  <c r="J808" i="2"/>
  <c r="BE808" i="2"/>
  <c r="BI805" i="2"/>
  <c r="BH805" i="2"/>
  <c r="BG805" i="2"/>
  <c r="BF805" i="2"/>
  <c r="T805" i="2"/>
  <c r="R805" i="2"/>
  <c r="P805" i="2"/>
  <c r="BK805" i="2"/>
  <c r="J805" i="2"/>
  <c r="BE805" i="2"/>
  <c r="BI802" i="2"/>
  <c r="BH802" i="2"/>
  <c r="BG802" i="2"/>
  <c r="BF802" i="2"/>
  <c r="T802" i="2"/>
  <c r="R802" i="2"/>
  <c r="P802" i="2"/>
  <c r="BK802" i="2"/>
  <c r="J802" i="2"/>
  <c r="BE802" i="2"/>
  <c r="BI799" i="2"/>
  <c r="BH799" i="2"/>
  <c r="BG799" i="2"/>
  <c r="BF799" i="2"/>
  <c r="T799" i="2"/>
  <c r="R799" i="2"/>
  <c r="P799" i="2"/>
  <c r="BK799" i="2"/>
  <c r="J799" i="2"/>
  <c r="BE799" i="2"/>
  <c r="BI796" i="2"/>
  <c r="BH796" i="2"/>
  <c r="BG796" i="2"/>
  <c r="BF796" i="2"/>
  <c r="T796" i="2"/>
  <c r="R796" i="2"/>
  <c r="P796" i="2"/>
  <c r="BK796" i="2"/>
  <c r="J796" i="2"/>
  <c r="BE796" i="2"/>
  <c r="BI793" i="2"/>
  <c r="BH793" i="2"/>
  <c r="BG793" i="2"/>
  <c r="BF793" i="2"/>
  <c r="T793" i="2"/>
  <c r="R793" i="2"/>
  <c r="P793" i="2"/>
  <c r="BK793" i="2"/>
  <c r="J793" i="2"/>
  <c r="BE793" i="2"/>
  <c r="BI790" i="2"/>
  <c r="BH790" i="2"/>
  <c r="BG790" i="2"/>
  <c r="BF790" i="2"/>
  <c r="T790" i="2"/>
  <c r="R790" i="2"/>
  <c r="P790" i="2"/>
  <c r="BK790" i="2"/>
  <c r="J790" i="2"/>
  <c r="BE790" i="2"/>
  <c r="BI787" i="2"/>
  <c r="BH787" i="2"/>
  <c r="BG787" i="2"/>
  <c r="BF787" i="2"/>
  <c r="T787" i="2"/>
  <c r="R787" i="2"/>
  <c r="P787" i="2"/>
  <c r="BK787" i="2"/>
  <c r="J787" i="2"/>
  <c r="BE787" i="2"/>
  <c r="BI784" i="2"/>
  <c r="BH784" i="2"/>
  <c r="BG784" i="2"/>
  <c r="BF784" i="2"/>
  <c r="T784" i="2"/>
  <c r="R784" i="2"/>
  <c r="P784" i="2"/>
  <c r="BK784" i="2"/>
  <c r="J784" i="2"/>
  <c r="BE784" i="2"/>
  <c r="BI781" i="2"/>
  <c r="BH781" i="2"/>
  <c r="BG781" i="2"/>
  <c r="BF781" i="2"/>
  <c r="T781" i="2"/>
  <c r="R781" i="2"/>
  <c r="P781" i="2"/>
  <c r="BK781" i="2"/>
  <c r="J781" i="2"/>
  <c r="BE781" i="2"/>
  <c r="BI778" i="2"/>
  <c r="BH778" i="2"/>
  <c r="BG778" i="2"/>
  <c r="BF778" i="2"/>
  <c r="T778" i="2"/>
  <c r="R778" i="2"/>
  <c r="P778" i="2"/>
  <c r="BK778" i="2"/>
  <c r="J778" i="2"/>
  <c r="BE778" i="2"/>
  <c r="BI775" i="2"/>
  <c r="BH775" i="2"/>
  <c r="BG775" i="2"/>
  <c r="BF775" i="2"/>
  <c r="T775" i="2"/>
  <c r="R775" i="2"/>
  <c r="P775" i="2"/>
  <c r="BK775" i="2"/>
  <c r="J775" i="2"/>
  <c r="BE775" i="2"/>
  <c r="BI772" i="2"/>
  <c r="BH772" i="2"/>
  <c r="BG772" i="2"/>
  <c r="BF772" i="2"/>
  <c r="T772" i="2"/>
  <c r="R772" i="2"/>
  <c r="P772" i="2"/>
  <c r="BK772" i="2"/>
  <c r="J772" i="2"/>
  <c r="BE772" i="2"/>
  <c r="BI769" i="2"/>
  <c r="BH769" i="2"/>
  <c r="BG769" i="2"/>
  <c r="BF769" i="2"/>
  <c r="T769" i="2"/>
  <c r="R769" i="2"/>
  <c r="P769" i="2"/>
  <c r="BK769" i="2"/>
  <c r="J769" i="2"/>
  <c r="BE769" i="2"/>
  <c r="BI766" i="2"/>
  <c r="BH766" i="2"/>
  <c r="BG766" i="2"/>
  <c r="BF766" i="2"/>
  <c r="T766" i="2"/>
  <c r="R766" i="2"/>
  <c r="P766" i="2"/>
  <c r="BK766" i="2"/>
  <c r="J766" i="2"/>
  <c r="BE766" i="2"/>
  <c r="BI763" i="2"/>
  <c r="BH763" i="2"/>
  <c r="BG763" i="2"/>
  <c r="BF763" i="2"/>
  <c r="T763" i="2"/>
  <c r="R763" i="2"/>
  <c r="P763" i="2"/>
  <c r="BK763" i="2"/>
  <c r="J763" i="2"/>
  <c r="BE763" i="2"/>
  <c r="BI760" i="2"/>
  <c r="BH760" i="2"/>
  <c r="BG760" i="2"/>
  <c r="BF760" i="2"/>
  <c r="T760" i="2"/>
  <c r="R760" i="2"/>
  <c r="P760" i="2"/>
  <c r="BK760" i="2"/>
  <c r="J760" i="2"/>
  <c r="BE760" i="2"/>
  <c r="BI757" i="2"/>
  <c r="BH757" i="2"/>
  <c r="BG757" i="2"/>
  <c r="BF757" i="2"/>
  <c r="T757" i="2"/>
  <c r="R757" i="2"/>
  <c r="P757" i="2"/>
  <c r="BK757" i="2"/>
  <c r="J757" i="2"/>
  <c r="BE757" i="2"/>
  <c r="BI755" i="2"/>
  <c r="BH755" i="2"/>
  <c r="BG755" i="2"/>
  <c r="BF755" i="2"/>
  <c r="T755" i="2"/>
  <c r="R755" i="2"/>
  <c r="P755" i="2"/>
  <c r="BK755" i="2"/>
  <c r="J755" i="2"/>
  <c r="BE755" i="2"/>
  <c r="BI753" i="2"/>
  <c r="BH753" i="2"/>
  <c r="BG753" i="2"/>
  <c r="BF753" i="2"/>
  <c r="T753" i="2"/>
  <c r="R753" i="2"/>
  <c r="P753" i="2"/>
  <c r="BK753" i="2"/>
  <c r="J753" i="2"/>
  <c r="BE753" i="2"/>
  <c r="BI751" i="2"/>
  <c r="BH751" i="2"/>
  <c r="BG751" i="2"/>
  <c r="BF751" i="2"/>
  <c r="T751" i="2"/>
  <c r="R751" i="2"/>
  <c r="P751" i="2"/>
  <c r="BK751" i="2"/>
  <c r="J751" i="2"/>
  <c r="BE751" i="2"/>
  <c r="BI749" i="2"/>
  <c r="BH749" i="2"/>
  <c r="BG749" i="2"/>
  <c r="BF749" i="2"/>
  <c r="T749" i="2"/>
  <c r="R749" i="2"/>
  <c r="P749" i="2"/>
  <c r="BK749" i="2"/>
  <c r="J749" i="2"/>
  <c r="BE749" i="2"/>
  <c r="BI746" i="2"/>
  <c r="BH746" i="2"/>
  <c r="BG746" i="2"/>
  <c r="BF746" i="2"/>
  <c r="T746" i="2"/>
  <c r="R746" i="2"/>
  <c r="P746" i="2"/>
  <c r="BK746" i="2"/>
  <c r="J746" i="2"/>
  <c r="BE746" i="2"/>
  <c r="BI743" i="2"/>
  <c r="BH743" i="2"/>
  <c r="BG743" i="2"/>
  <c r="BF743" i="2"/>
  <c r="T743" i="2"/>
  <c r="R743" i="2"/>
  <c r="P743" i="2"/>
  <c r="BK743" i="2"/>
  <c r="J743" i="2"/>
  <c r="BE743" i="2"/>
  <c r="BI740" i="2"/>
  <c r="BH740" i="2"/>
  <c r="BG740" i="2"/>
  <c r="BF740" i="2"/>
  <c r="T740" i="2"/>
  <c r="R740" i="2"/>
  <c r="P740" i="2"/>
  <c r="BK740" i="2"/>
  <c r="J740" i="2"/>
  <c r="BE740" i="2"/>
  <c r="BI737" i="2"/>
  <c r="BH737" i="2"/>
  <c r="BG737" i="2"/>
  <c r="BF737" i="2"/>
  <c r="T737" i="2"/>
  <c r="R737" i="2"/>
  <c r="P737" i="2"/>
  <c r="BK737" i="2"/>
  <c r="J737" i="2"/>
  <c r="BE737" i="2"/>
  <c r="BI734" i="2"/>
  <c r="BH734" i="2"/>
  <c r="BG734" i="2"/>
  <c r="BF734" i="2"/>
  <c r="T734" i="2"/>
  <c r="R734" i="2"/>
  <c r="P734" i="2"/>
  <c r="BK734" i="2"/>
  <c r="J734" i="2"/>
  <c r="BE734" i="2"/>
  <c r="BI731" i="2"/>
  <c r="BH731" i="2"/>
  <c r="BG731" i="2"/>
  <c r="BF731" i="2"/>
  <c r="T731" i="2"/>
  <c r="R731" i="2"/>
  <c r="P731" i="2"/>
  <c r="BK731" i="2"/>
  <c r="J731" i="2"/>
  <c r="BE731" i="2"/>
  <c r="BI728" i="2"/>
  <c r="BH728" i="2"/>
  <c r="BG728" i="2"/>
  <c r="BF728" i="2"/>
  <c r="T728" i="2"/>
  <c r="R728" i="2"/>
  <c r="P728" i="2"/>
  <c r="BK728" i="2"/>
  <c r="J728" i="2"/>
  <c r="BE728" i="2"/>
  <c r="BI725" i="2"/>
  <c r="BH725" i="2"/>
  <c r="BG725" i="2"/>
  <c r="BF725" i="2"/>
  <c r="T725" i="2"/>
  <c r="R725" i="2"/>
  <c r="P725" i="2"/>
  <c r="BK725" i="2"/>
  <c r="J725" i="2"/>
  <c r="BE725" i="2"/>
  <c r="BI722" i="2"/>
  <c r="BH722" i="2"/>
  <c r="BG722" i="2"/>
  <c r="BF722" i="2"/>
  <c r="T722" i="2"/>
  <c r="R722" i="2"/>
  <c r="P722" i="2"/>
  <c r="BK722" i="2"/>
  <c r="J722" i="2"/>
  <c r="BE722" i="2"/>
  <c r="BI719" i="2"/>
  <c r="BH719" i="2"/>
  <c r="BG719" i="2"/>
  <c r="BF719" i="2"/>
  <c r="T719" i="2"/>
  <c r="R719" i="2"/>
  <c r="P719" i="2"/>
  <c r="BK719" i="2"/>
  <c r="J719" i="2"/>
  <c r="BE719" i="2"/>
  <c r="BI716" i="2"/>
  <c r="BH716" i="2"/>
  <c r="BG716" i="2"/>
  <c r="BF716" i="2"/>
  <c r="T716" i="2"/>
  <c r="R716" i="2"/>
  <c r="P716" i="2"/>
  <c r="BK716" i="2"/>
  <c r="J716" i="2"/>
  <c r="BE716" i="2"/>
  <c r="BI713" i="2"/>
  <c r="BH713" i="2"/>
  <c r="BG713" i="2"/>
  <c r="BF713" i="2"/>
  <c r="T713" i="2"/>
  <c r="R713" i="2"/>
  <c r="P713" i="2"/>
  <c r="BK713" i="2"/>
  <c r="J713" i="2"/>
  <c r="BE713" i="2"/>
  <c r="BI710" i="2"/>
  <c r="BH710" i="2"/>
  <c r="BG710" i="2"/>
  <c r="BF710" i="2"/>
  <c r="T710" i="2"/>
  <c r="R710" i="2"/>
  <c r="P710" i="2"/>
  <c r="BK710" i="2"/>
  <c r="J710" i="2"/>
  <c r="BE710" i="2"/>
  <c r="BI707" i="2"/>
  <c r="BH707" i="2"/>
  <c r="BG707" i="2"/>
  <c r="BF707" i="2"/>
  <c r="T707" i="2"/>
  <c r="R707" i="2"/>
  <c r="P707" i="2"/>
  <c r="BK707" i="2"/>
  <c r="J707" i="2"/>
  <c r="BE707" i="2"/>
  <c r="BI704" i="2"/>
  <c r="BH704" i="2"/>
  <c r="BG704" i="2"/>
  <c r="BF704" i="2"/>
  <c r="T704" i="2"/>
  <c r="R704" i="2"/>
  <c r="P704" i="2"/>
  <c r="BK704" i="2"/>
  <c r="J704" i="2"/>
  <c r="BE704" i="2"/>
  <c r="BI701" i="2"/>
  <c r="BH701" i="2"/>
  <c r="BG701" i="2"/>
  <c r="BF701" i="2"/>
  <c r="T701" i="2"/>
  <c r="R701" i="2"/>
  <c r="P701" i="2"/>
  <c r="BK701" i="2"/>
  <c r="J701" i="2"/>
  <c r="BE701" i="2"/>
  <c r="BI698" i="2"/>
  <c r="BH698" i="2"/>
  <c r="BG698" i="2"/>
  <c r="BF698" i="2"/>
  <c r="T698" i="2"/>
  <c r="R698" i="2"/>
  <c r="P698" i="2"/>
  <c r="BK698" i="2"/>
  <c r="J698" i="2"/>
  <c r="BE698" i="2"/>
  <c r="BI695" i="2"/>
  <c r="BH695" i="2"/>
  <c r="BG695" i="2"/>
  <c r="BF695" i="2"/>
  <c r="T695" i="2"/>
  <c r="R695" i="2"/>
  <c r="P695" i="2"/>
  <c r="BK695" i="2"/>
  <c r="J695" i="2"/>
  <c r="BE695" i="2"/>
  <c r="BI692" i="2"/>
  <c r="BH692" i="2"/>
  <c r="BG692" i="2"/>
  <c r="BF692" i="2"/>
  <c r="T692" i="2"/>
  <c r="R692" i="2"/>
  <c r="P692" i="2"/>
  <c r="BK692" i="2"/>
  <c r="J692" i="2"/>
  <c r="BE692" i="2"/>
  <c r="BI689" i="2"/>
  <c r="BH689" i="2"/>
  <c r="BG689" i="2"/>
  <c r="BF689" i="2"/>
  <c r="T689" i="2"/>
  <c r="R689" i="2"/>
  <c r="P689" i="2"/>
  <c r="BK689" i="2"/>
  <c r="J689" i="2"/>
  <c r="BE689" i="2"/>
  <c r="BI686" i="2"/>
  <c r="BH686" i="2"/>
  <c r="BG686" i="2"/>
  <c r="BF686" i="2"/>
  <c r="T686" i="2"/>
  <c r="R686" i="2"/>
  <c r="P686" i="2"/>
  <c r="BK686" i="2"/>
  <c r="J686" i="2"/>
  <c r="BE686" i="2"/>
  <c r="BI683" i="2"/>
  <c r="BH683" i="2"/>
  <c r="BG683" i="2"/>
  <c r="BF683" i="2"/>
  <c r="T683" i="2"/>
  <c r="R683" i="2"/>
  <c r="P683" i="2"/>
  <c r="BK683" i="2"/>
  <c r="J683" i="2"/>
  <c r="BE683" i="2"/>
  <c r="BI680" i="2"/>
  <c r="BH680" i="2"/>
  <c r="BG680" i="2"/>
  <c r="BF680" i="2"/>
  <c r="T680" i="2"/>
  <c r="R680" i="2"/>
  <c r="P680" i="2"/>
  <c r="BK680" i="2"/>
  <c r="J680" i="2"/>
  <c r="BE680" i="2"/>
  <c r="BI677" i="2"/>
  <c r="BH677" i="2"/>
  <c r="BG677" i="2"/>
  <c r="BF677" i="2"/>
  <c r="T677" i="2"/>
  <c r="R677" i="2"/>
  <c r="P677" i="2"/>
  <c r="BK677" i="2"/>
  <c r="J677" i="2"/>
  <c r="BE677" i="2"/>
  <c r="BI674" i="2"/>
  <c r="BH674" i="2"/>
  <c r="BG674" i="2"/>
  <c r="BF674" i="2"/>
  <c r="T674" i="2"/>
  <c r="R674" i="2"/>
  <c r="P674" i="2"/>
  <c r="BK674" i="2"/>
  <c r="J674" i="2"/>
  <c r="BE674" i="2"/>
  <c r="BI671" i="2"/>
  <c r="BH671" i="2"/>
  <c r="BG671" i="2"/>
  <c r="BF671" i="2"/>
  <c r="T671" i="2"/>
  <c r="R671" i="2"/>
  <c r="P671" i="2"/>
  <c r="BK671" i="2"/>
  <c r="J671" i="2"/>
  <c r="BE671" i="2"/>
  <c r="BI668" i="2"/>
  <c r="BH668" i="2"/>
  <c r="BG668" i="2"/>
  <c r="BF668" i="2"/>
  <c r="T668" i="2"/>
  <c r="R668" i="2"/>
  <c r="P668" i="2"/>
  <c r="BK668" i="2"/>
  <c r="J668" i="2"/>
  <c r="BE668" i="2"/>
  <c r="BI665" i="2"/>
  <c r="BH665" i="2"/>
  <c r="BG665" i="2"/>
  <c r="BF665" i="2"/>
  <c r="T665" i="2"/>
  <c r="R665" i="2"/>
  <c r="P665" i="2"/>
  <c r="BK665" i="2"/>
  <c r="J665" i="2"/>
  <c r="BE665" i="2"/>
  <c r="BI662" i="2"/>
  <c r="BH662" i="2"/>
  <c r="BG662" i="2"/>
  <c r="BF662" i="2"/>
  <c r="T662" i="2"/>
  <c r="R662" i="2"/>
  <c r="P662" i="2"/>
  <c r="BK662" i="2"/>
  <c r="J662" i="2"/>
  <c r="BE662" i="2"/>
  <c r="BI659" i="2"/>
  <c r="BH659" i="2"/>
  <c r="BG659" i="2"/>
  <c r="BF659" i="2"/>
  <c r="T659" i="2"/>
  <c r="R659" i="2"/>
  <c r="P659" i="2"/>
  <c r="BK659" i="2"/>
  <c r="J659" i="2"/>
  <c r="BE659" i="2"/>
  <c r="BI656" i="2"/>
  <c r="BH656" i="2"/>
  <c r="BG656" i="2"/>
  <c r="BF656" i="2"/>
  <c r="T656" i="2"/>
  <c r="R656" i="2"/>
  <c r="P656" i="2"/>
  <c r="BK656" i="2"/>
  <c r="J656" i="2"/>
  <c r="BE656" i="2"/>
  <c r="BI653" i="2"/>
  <c r="BH653" i="2"/>
  <c r="BG653" i="2"/>
  <c r="BF653" i="2"/>
  <c r="T653" i="2"/>
  <c r="R653" i="2"/>
  <c r="P653" i="2"/>
  <c r="BK653" i="2"/>
  <c r="J653" i="2"/>
  <c r="BE653" i="2"/>
  <c r="BI650" i="2"/>
  <c r="BH650" i="2"/>
  <c r="BG650" i="2"/>
  <c r="BF650" i="2"/>
  <c r="T650" i="2"/>
  <c r="R650" i="2"/>
  <c r="P650" i="2"/>
  <c r="BK650" i="2"/>
  <c r="J650" i="2"/>
  <c r="BE650" i="2"/>
  <c r="BI647" i="2"/>
  <c r="BH647" i="2"/>
  <c r="BG647" i="2"/>
  <c r="BF647" i="2"/>
  <c r="T647" i="2"/>
  <c r="R647" i="2"/>
  <c r="P647" i="2"/>
  <c r="BK647" i="2"/>
  <c r="J647" i="2"/>
  <c r="BE647" i="2"/>
  <c r="BI644" i="2"/>
  <c r="BH644" i="2"/>
  <c r="BG644" i="2"/>
  <c r="BF644" i="2"/>
  <c r="T644" i="2"/>
  <c r="R644" i="2"/>
  <c r="P644" i="2"/>
  <c r="BK644" i="2"/>
  <c r="J644" i="2"/>
  <c r="BE644" i="2"/>
  <c r="BI641" i="2"/>
  <c r="BH641" i="2"/>
  <c r="BG641" i="2"/>
  <c r="BF641" i="2"/>
  <c r="T641" i="2"/>
  <c r="R641" i="2"/>
  <c r="P641" i="2"/>
  <c r="BK641" i="2"/>
  <c r="J641" i="2"/>
  <c r="BE641" i="2"/>
  <c r="BI638" i="2"/>
  <c r="BH638" i="2"/>
  <c r="BG638" i="2"/>
  <c r="BF638" i="2"/>
  <c r="T638" i="2"/>
  <c r="R638" i="2"/>
  <c r="P638" i="2"/>
  <c r="BK638" i="2"/>
  <c r="J638" i="2"/>
  <c r="BE638" i="2"/>
  <c r="BI635" i="2"/>
  <c r="BH635" i="2"/>
  <c r="BG635" i="2"/>
  <c r="BF635" i="2"/>
  <c r="T635" i="2"/>
  <c r="R635" i="2"/>
  <c r="P635" i="2"/>
  <c r="BK635" i="2"/>
  <c r="J635" i="2"/>
  <c r="BE635" i="2"/>
  <c r="BI632" i="2"/>
  <c r="BH632" i="2"/>
  <c r="BG632" i="2"/>
  <c r="BF632" i="2"/>
  <c r="T632" i="2"/>
  <c r="R632" i="2"/>
  <c r="P632" i="2"/>
  <c r="BK632" i="2"/>
  <c r="J632" i="2"/>
  <c r="BE632" i="2"/>
  <c r="BI629" i="2"/>
  <c r="BH629" i="2"/>
  <c r="BG629" i="2"/>
  <c r="BF629" i="2"/>
  <c r="T629" i="2"/>
  <c r="R629" i="2"/>
  <c r="P629" i="2"/>
  <c r="BK629" i="2"/>
  <c r="J629" i="2"/>
  <c r="BE629" i="2"/>
  <c r="BI626" i="2"/>
  <c r="BH626" i="2"/>
  <c r="BG626" i="2"/>
  <c r="BF626" i="2"/>
  <c r="T626" i="2"/>
  <c r="R626" i="2"/>
  <c r="P626" i="2"/>
  <c r="BK626" i="2"/>
  <c r="J626" i="2"/>
  <c r="BE626" i="2"/>
  <c r="BI623" i="2"/>
  <c r="BH623" i="2"/>
  <c r="BG623" i="2"/>
  <c r="BF623" i="2"/>
  <c r="T623" i="2"/>
  <c r="R623" i="2"/>
  <c r="P623" i="2"/>
  <c r="BK623" i="2"/>
  <c r="J623" i="2"/>
  <c r="BE623" i="2"/>
  <c r="BI620" i="2"/>
  <c r="BH620" i="2"/>
  <c r="BG620" i="2"/>
  <c r="BF620" i="2"/>
  <c r="T620" i="2"/>
  <c r="R620" i="2"/>
  <c r="P620" i="2"/>
  <c r="BK620" i="2"/>
  <c r="J620" i="2"/>
  <c r="BE620" i="2"/>
  <c r="BI617" i="2"/>
  <c r="BH617" i="2"/>
  <c r="BG617" i="2"/>
  <c r="BF617" i="2"/>
  <c r="T617" i="2"/>
  <c r="R617" i="2"/>
  <c r="P617" i="2"/>
  <c r="BK617" i="2"/>
  <c r="J617" i="2"/>
  <c r="BE617" i="2"/>
  <c r="BI614" i="2"/>
  <c r="BH614" i="2"/>
  <c r="BG614" i="2"/>
  <c r="BF614" i="2"/>
  <c r="T614" i="2"/>
  <c r="R614" i="2"/>
  <c r="P614" i="2"/>
  <c r="BK614" i="2"/>
  <c r="J614" i="2"/>
  <c r="BE614" i="2"/>
  <c r="BI611" i="2"/>
  <c r="BH611" i="2"/>
  <c r="BG611" i="2"/>
  <c r="BF611" i="2"/>
  <c r="T611" i="2"/>
  <c r="R611" i="2"/>
  <c r="P611" i="2"/>
  <c r="BK611" i="2"/>
  <c r="J611" i="2"/>
  <c r="BE611" i="2"/>
  <c r="BI608" i="2"/>
  <c r="BH608" i="2"/>
  <c r="BG608" i="2"/>
  <c r="BF608" i="2"/>
  <c r="T608" i="2"/>
  <c r="R608" i="2"/>
  <c r="P608" i="2"/>
  <c r="BK608" i="2"/>
  <c r="J608" i="2"/>
  <c r="BE608" i="2"/>
  <c r="BI605" i="2"/>
  <c r="BH605" i="2"/>
  <c r="BG605" i="2"/>
  <c r="BF605" i="2"/>
  <c r="T605" i="2"/>
  <c r="R605" i="2"/>
  <c r="P605" i="2"/>
  <c r="BK605" i="2"/>
  <c r="J605" i="2"/>
  <c r="BE605" i="2"/>
  <c r="BI602" i="2"/>
  <c r="BH602" i="2"/>
  <c r="BG602" i="2"/>
  <c r="BF602" i="2"/>
  <c r="T602" i="2"/>
  <c r="R602" i="2"/>
  <c r="P602" i="2"/>
  <c r="BK602" i="2"/>
  <c r="J602" i="2"/>
  <c r="BE602" i="2"/>
  <c r="BI599" i="2"/>
  <c r="BH599" i="2"/>
  <c r="BG599" i="2"/>
  <c r="BF599" i="2"/>
  <c r="T599" i="2"/>
  <c r="R599" i="2"/>
  <c r="P599" i="2"/>
  <c r="BK599" i="2"/>
  <c r="J599" i="2"/>
  <c r="BE599" i="2"/>
  <c r="BI596" i="2"/>
  <c r="BH596" i="2"/>
  <c r="BG596" i="2"/>
  <c r="BF596" i="2"/>
  <c r="T596" i="2"/>
  <c r="R596" i="2"/>
  <c r="P596" i="2"/>
  <c r="BK596" i="2"/>
  <c r="J596" i="2"/>
  <c r="BE596" i="2"/>
  <c r="BI594" i="2"/>
  <c r="BH594" i="2"/>
  <c r="BG594" i="2"/>
  <c r="BF594" i="2"/>
  <c r="T594" i="2"/>
  <c r="R594" i="2"/>
  <c r="P594" i="2"/>
  <c r="BK594" i="2"/>
  <c r="J594" i="2"/>
  <c r="BE594" i="2"/>
  <c r="BI592" i="2"/>
  <c r="BH592" i="2"/>
  <c r="BG592" i="2"/>
  <c r="BF592" i="2"/>
  <c r="T592" i="2"/>
  <c r="R592" i="2"/>
  <c r="P592" i="2"/>
  <c r="BK592" i="2"/>
  <c r="J592" i="2"/>
  <c r="BE592" i="2"/>
  <c r="BI590" i="2"/>
  <c r="BH590" i="2"/>
  <c r="BG590" i="2"/>
  <c r="BF590" i="2"/>
  <c r="T590" i="2"/>
  <c r="R590" i="2"/>
  <c r="P590" i="2"/>
  <c r="BK590" i="2"/>
  <c r="J590" i="2"/>
  <c r="BE590" i="2"/>
  <c r="BI588" i="2"/>
  <c r="BH588" i="2"/>
  <c r="BG588" i="2"/>
  <c r="BF588" i="2"/>
  <c r="T588" i="2"/>
  <c r="R588" i="2"/>
  <c r="P588" i="2"/>
  <c r="BK588" i="2"/>
  <c r="J588" i="2"/>
  <c r="BE588" i="2"/>
  <c r="BI585" i="2"/>
  <c r="BH585" i="2"/>
  <c r="BG585" i="2"/>
  <c r="BF585" i="2"/>
  <c r="T585" i="2"/>
  <c r="R585" i="2"/>
  <c r="P585" i="2"/>
  <c r="BK585" i="2"/>
  <c r="J585" i="2"/>
  <c r="BE585" i="2"/>
  <c r="BI582" i="2"/>
  <c r="BH582" i="2"/>
  <c r="BG582" i="2"/>
  <c r="BF582" i="2"/>
  <c r="T582" i="2"/>
  <c r="R582" i="2"/>
  <c r="P582" i="2"/>
  <c r="BK582" i="2"/>
  <c r="J582" i="2"/>
  <c r="BE582" i="2"/>
  <c r="BI579" i="2"/>
  <c r="BH579" i="2"/>
  <c r="BG579" i="2"/>
  <c r="BF579" i="2"/>
  <c r="T579" i="2"/>
  <c r="R579" i="2"/>
  <c r="P579" i="2"/>
  <c r="BK579" i="2"/>
  <c r="J579" i="2"/>
  <c r="BE579" i="2"/>
  <c r="BI576" i="2"/>
  <c r="BH576" i="2"/>
  <c r="BG576" i="2"/>
  <c r="BF576" i="2"/>
  <c r="T576" i="2"/>
  <c r="R576" i="2"/>
  <c r="P576" i="2"/>
  <c r="BK576" i="2"/>
  <c r="J576" i="2"/>
  <c r="BE576" i="2"/>
  <c r="BI573" i="2"/>
  <c r="BH573" i="2"/>
  <c r="BG573" i="2"/>
  <c r="BF573" i="2"/>
  <c r="T573" i="2"/>
  <c r="R573" i="2"/>
  <c r="P573" i="2"/>
  <c r="BK573" i="2"/>
  <c r="J573" i="2"/>
  <c r="BE573" i="2"/>
  <c r="BI570" i="2"/>
  <c r="BH570" i="2"/>
  <c r="BG570" i="2"/>
  <c r="BF570" i="2"/>
  <c r="T570" i="2"/>
  <c r="R570" i="2"/>
  <c r="P570" i="2"/>
  <c r="BK570" i="2"/>
  <c r="J570" i="2"/>
  <c r="BE570" i="2"/>
  <c r="BI567" i="2"/>
  <c r="BH567" i="2"/>
  <c r="BG567" i="2"/>
  <c r="BF567" i="2"/>
  <c r="T567" i="2"/>
  <c r="R567" i="2"/>
  <c r="P567" i="2"/>
  <c r="BK567" i="2"/>
  <c r="J567" i="2"/>
  <c r="BE567" i="2"/>
  <c r="BI564" i="2"/>
  <c r="BH564" i="2"/>
  <c r="BG564" i="2"/>
  <c r="BF564" i="2"/>
  <c r="T564" i="2"/>
  <c r="R564" i="2"/>
  <c r="P564" i="2"/>
  <c r="BK564" i="2"/>
  <c r="J564" i="2"/>
  <c r="BE564" i="2"/>
  <c r="BI562" i="2"/>
  <c r="BH562" i="2"/>
  <c r="BG562" i="2"/>
  <c r="BF562" i="2"/>
  <c r="T562" i="2"/>
  <c r="R562" i="2"/>
  <c r="P562" i="2"/>
  <c r="BK562" i="2"/>
  <c r="J562" i="2"/>
  <c r="BE562" i="2"/>
  <c r="BI560" i="2"/>
  <c r="BH560" i="2"/>
  <c r="BG560" i="2"/>
  <c r="BF560" i="2"/>
  <c r="T560" i="2"/>
  <c r="R560" i="2"/>
  <c r="P560" i="2"/>
  <c r="BK560" i="2"/>
  <c r="J560" i="2"/>
  <c r="BE560" i="2"/>
  <c r="BI558" i="2"/>
  <c r="BH558" i="2"/>
  <c r="BG558" i="2"/>
  <c r="BF558" i="2"/>
  <c r="T558" i="2"/>
  <c r="R558" i="2"/>
  <c r="P558" i="2"/>
  <c r="BK558" i="2"/>
  <c r="J558" i="2"/>
  <c r="BE558" i="2"/>
  <c r="BI556" i="2"/>
  <c r="BH556" i="2"/>
  <c r="BG556" i="2"/>
  <c r="BF556" i="2"/>
  <c r="T556" i="2"/>
  <c r="R556" i="2"/>
  <c r="P556" i="2"/>
  <c r="BK556" i="2"/>
  <c r="J556" i="2"/>
  <c r="BE556" i="2"/>
  <c r="BI554" i="2"/>
  <c r="BH554" i="2"/>
  <c r="BG554" i="2"/>
  <c r="BF554" i="2"/>
  <c r="T554" i="2"/>
  <c r="R554" i="2"/>
  <c r="P554" i="2"/>
  <c r="BK554" i="2"/>
  <c r="J554" i="2"/>
  <c r="BE554" i="2"/>
  <c r="BI552" i="2"/>
  <c r="BH552" i="2"/>
  <c r="BG552" i="2"/>
  <c r="BF552" i="2"/>
  <c r="T552" i="2"/>
  <c r="R552" i="2"/>
  <c r="P552" i="2"/>
  <c r="BK552" i="2"/>
  <c r="J552" i="2"/>
  <c r="BE552" i="2"/>
  <c r="BI550" i="2"/>
  <c r="BH550" i="2"/>
  <c r="BG550" i="2"/>
  <c r="BF550" i="2"/>
  <c r="T550" i="2"/>
  <c r="R550" i="2"/>
  <c r="P550" i="2"/>
  <c r="BK550" i="2"/>
  <c r="J550" i="2"/>
  <c r="BE550" i="2"/>
  <c r="BI548" i="2"/>
  <c r="BH548" i="2"/>
  <c r="BG548" i="2"/>
  <c r="BF548" i="2"/>
  <c r="T548" i="2"/>
  <c r="R548" i="2"/>
  <c r="P548" i="2"/>
  <c r="BK548" i="2"/>
  <c r="J548" i="2"/>
  <c r="BE548" i="2"/>
  <c r="BI546" i="2"/>
  <c r="BH546" i="2"/>
  <c r="BG546" i="2"/>
  <c r="BF546" i="2"/>
  <c r="T546" i="2"/>
  <c r="R546" i="2"/>
  <c r="P546" i="2"/>
  <c r="BK546" i="2"/>
  <c r="J546" i="2"/>
  <c r="BE546" i="2"/>
  <c r="BI544" i="2"/>
  <c r="BH544" i="2"/>
  <c r="BG544" i="2"/>
  <c r="BF544" i="2"/>
  <c r="T544" i="2"/>
  <c r="R544" i="2"/>
  <c r="P544" i="2"/>
  <c r="BK544" i="2"/>
  <c r="J544" i="2"/>
  <c r="BE544" i="2"/>
  <c r="BI542" i="2"/>
  <c r="BH542" i="2"/>
  <c r="BG542" i="2"/>
  <c r="BF542" i="2"/>
  <c r="T542" i="2"/>
  <c r="R542" i="2"/>
  <c r="P542" i="2"/>
  <c r="BK542" i="2"/>
  <c r="J542" i="2"/>
  <c r="BE542" i="2"/>
  <c r="BI540" i="2"/>
  <c r="BH540" i="2"/>
  <c r="BG540" i="2"/>
  <c r="BF540" i="2"/>
  <c r="T540" i="2"/>
  <c r="R540" i="2"/>
  <c r="P540" i="2"/>
  <c r="BK540" i="2"/>
  <c r="J540" i="2"/>
  <c r="BE540" i="2"/>
  <c r="BI538" i="2"/>
  <c r="BH538" i="2"/>
  <c r="BG538" i="2"/>
  <c r="BF538" i="2"/>
  <c r="T538" i="2"/>
  <c r="R538" i="2"/>
  <c r="P538" i="2"/>
  <c r="BK538" i="2"/>
  <c r="J538" i="2"/>
  <c r="BE538" i="2"/>
  <c r="BI536" i="2"/>
  <c r="BH536" i="2"/>
  <c r="BG536" i="2"/>
  <c r="BF536" i="2"/>
  <c r="T536" i="2"/>
  <c r="R536" i="2"/>
  <c r="P536" i="2"/>
  <c r="BK536" i="2"/>
  <c r="J536" i="2"/>
  <c r="BE536" i="2"/>
  <c r="BI534" i="2"/>
  <c r="BH534" i="2"/>
  <c r="BG534" i="2"/>
  <c r="BF534" i="2"/>
  <c r="T534" i="2"/>
  <c r="R534" i="2"/>
  <c r="P534" i="2"/>
  <c r="BK534" i="2"/>
  <c r="J534" i="2"/>
  <c r="BE534" i="2"/>
  <c r="BI532" i="2"/>
  <c r="BH532" i="2"/>
  <c r="BG532" i="2"/>
  <c r="BF532" i="2"/>
  <c r="T532" i="2"/>
  <c r="R532" i="2"/>
  <c r="P532" i="2"/>
  <c r="BK532" i="2"/>
  <c r="J532" i="2"/>
  <c r="BE532" i="2"/>
  <c r="BI530" i="2"/>
  <c r="BH530" i="2"/>
  <c r="BG530" i="2"/>
  <c r="BF530" i="2"/>
  <c r="T530" i="2"/>
  <c r="R530" i="2"/>
  <c r="P530" i="2"/>
  <c r="BK530" i="2"/>
  <c r="J530" i="2"/>
  <c r="BE530" i="2"/>
  <c r="BI528" i="2"/>
  <c r="BH528" i="2"/>
  <c r="BG528" i="2"/>
  <c r="BF528" i="2"/>
  <c r="T528" i="2"/>
  <c r="R528" i="2"/>
  <c r="P528" i="2"/>
  <c r="BK528" i="2"/>
  <c r="J528" i="2"/>
  <c r="BE528" i="2"/>
  <c r="BI526" i="2"/>
  <c r="BH526" i="2"/>
  <c r="BG526" i="2"/>
  <c r="BF526" i="2"/>
  <c r="T526" i="2"/>
  <c r="R526" i="2"/>
  <c r="P526" i="2"/>
  <c r="BK526" i="2"/>
  <c r="J526" i="2"/>
  <c r="BE526" i="2"/>
  <c r="BI524" i="2"/>
  <c r="BH524" i="2"/>
  <c r="BG524" i="2"/>
  <c r="BF524" i="2"/>
  <c r="T524" i="2"/>
  <c r="R524" i="2"/>
  <c r="P524" i="2"/>
  <c r="BK524" i="2"/>
  <c r="J524" i="2"/>
  <c r="BE524" i="2"/>
  <c r="BI522" i="2"/>
  <c r="BH522" i="2"/>
  <c r="BG522" i="2"/>
  <c r="BF522" i="2"/>
  <c r="T522" i="2"/>
  <c r="R522" i="2"/>
  <c r="P522" i="2"/>
  <c r="BK522" i="2"/>
  <c r="J522" i="2"/>
  <c r="BE522" i="2"/>
  <c r="BI520" i="2"/>
  <c r="BH520" i="2"/>
  <c r="BG520" i="2"/>
  <c r="BF520" i="2"/>
  <c r="T520" i="2"/>
  <c r="R520" i="2"/>
  <c r="P520" i="2"/>
  <c r="BK520" i="2"/>
  <c r="J520" i="2"/>
  <c r="BE520" i="2"/>
  <c r="BI518" i="2"/>
  <c r="BH518" i="2"/>
  <c r="BG518" i="2"/>
  <c r="BF518" i="2"/>
  <c r="T518" i="2"/>
  <c r="R518" i="2"/>
  <c r="P518" i="2"/>
  <c r="BK518" i="2"/>
  <c r="J518" i="2"/>
  <c r="BE518" i="2"/>
  <c r="BI516" i="2"/>
  <c r="BH516" i="2"/>
  <c r="BG516" i="2"/>
  <c r="BF516" i="2"/>
  <c r="T516" i="2"/>
  <c r="R516" i="2"/>
  <c r="P516" i="2"/>
  <c r="BK516" i="2"/>
  <c r="J516" i="2"/>
  <c r="BE516" i="2"/>
  <c r="BI514" i="2"/>
  <c r="BH514" i="2"/>
  <c r="BG514" i="2"/>
  <c r="BF514" i="2"/>
  <c r="T514" i="2"/>
  <c r="R514" i="2"/>
  <c r="P514" i="2"/>
  <c r="BK514" i="2"/>
  <c r="J514" i="2"/>
  <c r="BE514" i="2"/>
  <c r="BI512" i="2"/>
  <c r="BH512" i="2"/>
  <c r="BG512" i="2"/>
  <c r="BF512" i="2"/>
  <c r="T512" i="2"/>
  <c r="R512" i="2"/>
  <c r="P512" i="2"/>
  <c r="BK512" i="2"/>
  <c r="J512" i="2"/>
  <c r="BE512" i="2"/>
  <c r="BI510" i="2"/>
  <c r="BH510" i="2"/>
  <c r="BG510" i="2"/>
  <c r="BF510" i="2"/>
  <c r="T510" i="2"/>
  <c r="R510" i="2"/>
  <c r="P510" i="2"/>
  <c r="BK510" i="2"/>
  <c r="J510" i="2"/>
  <c r="BE510" i="2"/>
  <c r="BI508" i="2"/>
  <c r="BH508" i="2"/>
  <c r="BG508" i="2"/>
  <c r="BF508" i="2"/>
  <c r="T508" i="2"/>
  <c r="R508" i="2"/>
  <c r="P508" i="2"/>
  <c r="BK508" i="2"/>
  <c r="J508" i="2"/>
  <c r="BE508" i="2"/>
  <c r="BI506" i="2"/>
  <c r="BH506" i="2"/>
  <c r="BG506" i="2"/>
  <c r="BF506" i="2"/>
  <c r="T506" i="2"/>
  <c r="R506" i="2"/>
  <c r="P506" i="2"/>
  <c r="BK506" i="2"/>
  <c r="J506" i="2"/>
  <c r="BE506" i="2"/>
  <c r="BI504" i="2"/>
  <c r="BH504" i="2"/>
  <c r="BG504" i="2"/>
  <c r="BF504" i="2"/>
  <c r="T504" i="2"/>
  <c r="R504" i="2"/>
  <c r="P504" i="2"/>
  <c r="BK504" i="2"/>
  <c r="J504" i="2"/>
  <c r="BE504" i="2"/>
  <c r="BI502" i="2"/>
  <c r="BH502" i="2"/>
  <c r="BG502" i="2"/>
  <c r="BF502" i="2"/>
  <c r="T502" i="2"/>
  <c r="R502" i="2"/>
  <c r="P502" i="2"/>
  <c r="BK502" i="2"/>
  <c r="J502" i="2"/>
  <c r="BE502" i="2"/>
  <c r="BI500" i="2"/>
  <c r="BH500" i="2"/>
  <c r="BG500" i="2"/>
  <c r="BF500" i="2"/>
  <c r="T500" i="2"/>
  <c r="R500" i="2"/>
  <c r="P500" i="2"/>
  <c r="BK500" i="2"/>
  <c r="J500" i="2"/>
  <c r="BE500" i="2"/>
  <c r="BI498" i="2"/>
  <c r="BH498" i="2"/>
  <c r="BG498" i="2"/>
  <c r="BF498" i="2"/>
  <c r="T498" i="2"/>
  <c r="R498" i="2"/>
  <c r="P498" i="2"/>
  <c r="BK498" i="2"/>
  <c r="J498" i="2"/>
  <c r="BE498" i="2"/>
  <c r="BI496" i="2"/>
  <c r="BH496" i="2"/>
  <c r="BG496" i="2"/>
  <c r="BF496" i="2"/>
  <c r="T496" i="2"/>
  <c r="R496" i="2"/>
  <c r="P496" i="2"/>
  <c r="BK496" i="2"/>
  <c r="J496" i="2"/>
  <c r="BE496" i="2"/>
  <c r="BI494" i="2"/>
  <c r="BH494" i="2"/>
  <c r="BG494" i="2"/>
  <c r="BF494" i="2"/>
  <c r="T494" i="2"/>
  <c r="R494" i="2"/>
  <c r="P494" i="2"/>
  <c r="BK494" i="2"/>
  <c r="J494" i="2"/>
  <c r="BE494" i="2"/>
  <c r="BI492" i="2"/>
  <c r="BH492" i="2"/>
  <c r="BG492" i="2"/>
  <c r="BF492" i="2"/>
  <c r="T492" i="2"/>
  <c r="R492" i="2"/>
  <c r="P492" i="2"/>
  <c r="BK492" i="2"/>
  <c r="J492" i="2"/>
  <c r="BE492" i="2"/>
  <c r="BI490" i="2"/>
  <c r="BH490" i="2"/>
  <c r="BG490" i="2"/>
  <c r="BF490" i="2"/>
  <c r="T490" i="2"/>
  <c r="R490" i="2"/>
  <c r="P490" i="2"/>
  <c r="BK490" i="2"/>
  <c r="J490" i="2"/>
  <c r="BE490" i="2"/>
  <c r="BI488" i="2"/>
  <c r="BH488" i="2"/>
  <c r="BG488" i="2"/>
  <c r="BF488" i="2"/>
  <c r="T488" i="2"/>
  <c r="R488" i="2"/>
  <c r="P488" i="2"/>
  <c r="BK488" i="2"/>
  <c r="J488" i="2"/>
  <c r="BE488" i="2"/>
  <c r="BI486" i="2"/>
  <c r="BH486" i="2"/>
  <c r="BG486" i="2"/>
  <c r="BF486" i="2"/>
  <c r="T486" i="2"/>
  <c r="R486" i="2"/>
  <c r="P486" i="2"/>
  <c r="BK486" i="2"/>
  <c r="J486" i="2"/>
  <c r="BE486" i="2"/>
  <c r="BI484" i="2"/>
  <c r="BH484" i="2"/>
  <c r="BG484" i="2"/>
  <c r="BF484" i="2"/>
  <c r="T484" i="2"/>
  <c r="R484" i="2"/>
  <c r="P484" i="2"/>
  <c r="BK484" i="2"/>
  <c r="J484" i="2"/>
  <c r="BE484" i="2"/>
  <c r="BI482" i="2"/>
  <c r="BH482" i="2"/>
  <c r="BG482" i="2"/>
  <c r="BF482" i="2"/>
  <c r="T482" i="2"/>
  <c r="R482" i="2"/>
  <c r="P482" i="2"/>
  <c r="BK482" i="2"/>
  <c r="J482" i="2"/>
  <c r="BE482" i="2"/>
  <c r="BI480" i="2"/>
  <c r="BH480" i="2"/>
  <c r="BG480" i="2"/>
  <c r="BF480" i="2"/>
  <c r="T480" i="2"/>
  <c r="R480" i="2"/>
  <c r="P480" i="2"/>
  <c r="BK480" i="2"/>
  <c r="J480" i="2"/>
  <c r="BE480" i="2"/>
  <c r="BI478" i="2"/>
  <c r="BH478" i="2"/>
  <c r="BG478" i="2"/>
  <c r="BF478" i="2"/>
  <c r="T478" i="2"/>
  <c r="R478" i="2"/>
  <c r="P478" i="2"/>
  <c r="BK478" i="2"/>
  <c r="J478" i="2"/>
  <c r="BE478" i="2"/>
  <c r="BI476" i="2"/>
  <c r="BH476" i="2"/>
  <c r="BG476" i="2"/>
  <c r="BF476" i="2"/>
  <c r="T476" i="2"/>
  <c r="R476" i="2"/>
  <c r="P476" i="2"/>
  <c r="BK476" i="2"/>
  <c r="J476" i="2"/>
  <c r="BE476" i="2"/>
  <c r="BI474" i="2"/>
  <c r="BH474" i="2"/>
  <c r="BG474" i="2"/>
  <c r="BF474" i="2"/>
  <c r="T474" i="2"/>
  <c r="R474" i="2"/>
  <c r="P474" i="2"/>
  <c r="BK474" i="2"/>
  <c r="J474" i="2"/>
  <c r="BE474" i="2"/>
  <c r="BI472" i="2"/>
  <c r="BH472" i="2"/>
  <c r="BG472" i="2"/>
  <c r="BF472" i="2"/>
  <c r="T472" i="2"/>
  <c r="R472" i="2"/>
  <c r="P472" i="2"/>
  <c r="BK472" i="2"/>
  <c r="J472" i="2"/>
  <c r="BE472" i="2"/>
  <c r="BI470" i="2"/>
  <c r="BH470" i="2"/>
  <c r="BG470" i="2"/>
  <c r="BF470" i="2"/>
  <c r="T470" i="2"/>
  <c r="R470" i="2"/>
  <c r="P470" i="2"/>
  <c r="BK470" i="2"/>
  <c r="J470" i="2"/>
  <c r="BE470" i="2"/>
  <c r="BI468" i="2"/>
  <c r="BH468" i="2"/>
  <c r="BG468" i="2"/>
  <c r="BF468" i="2"/>
  <c r="T468" i="2"/>
  <c r="R468" i="2"/>
  <c r="P468" i="2"/>
  <c r="BK468" i="2"/>
  <c r="J468" i="2"/>
  <c r="BE468" i="2"/>
  <c r="BI466" i="2"/>
  <c r="BH466" i="2"/>
  <c r="BG466" i="2"/>
  <c r="BF466" i="2"/>
  <c r="T466" i="2"/>
  <c r="R466" i="2"/>
  <c r="P466" i="2"/>
  <c r="BK466" i="2"/>
  <c r="J466" i="2"/>
  <c r="BE466" i="2"/>
  <c r="BI464" i="2"/>
  <c r="BH464" i="2"/>
  <c r="BG464" i="2"/>
  <c r="BF464" i="2"/>
  <c r="T464" i="2"/>
  <c r="R464" i="2"/>
  <c r="P464" i="2"/>
  <c r="BK464" i="2"/>
  <c r="J464" i="2"/>
  <c r="BE464" i="2"/>
  <c r="BI462" i="2"/>
  <c r="BH462" i="2"/>
  <c r="BG462" i="2"/>
  <c r="BF462" i="2"/>
  <c r="T462" i="2"/>
  <c r="R462" i="2"/>
  <c r="P462" i="2"/>
  <c r="BK462" i="2"/>
  <c r="J462" i="2"/>
  <c r="BE462" i="2"/>
  <c r="BI459" i="2"/>
  <c r="BH459" i="2"/>
  <c r="BG459" i="2"/>
  <c r="BF459" i="2"/>
  <c r="T459" i="2"/>
  <c r="R459" i="2"/>
  <c r="P459" i="2"/>
  <c r="BK459" i="2"/>
  <c r="J459" i="2"/>
  <c r="BE459" i="2"/>
  <c r="BI456" i="2"/>
  <c r="BH456" i="2"/>
  <c r="BG456" i="2"/>
  <c r="BF456" i="2"/>
  <c r="T456" i="2"/>
  <c r="R456" i="2"/>
  <c r="P456" i="2"/>
  <c r="BK456" i="2"/>
  <c r="J456" i="2"/>
  <c r="BE456" i="2"/>
  <c r="BI453" i="2"/>
  <c r="BH453" i="2"/>
  <c r="BG453" i="2"/>
  <c r="BF453" i="2"/>
  <c r="T453" i="2"/>
  <c r="R453" i="2"/>
  <c r="P453" i="2"/>
  <c r="BK453" i="2"/>
  <c r="J453" i="2"/>
  <c r="BE453" i="2"/>
  <c r="BI450" i="2"/>
  <c r="BH450" i="2"/>
  <c r="BG450" i="2"/>
  <c r="BF450" i="2"/>
  <c r="T450" i="2"/>
  <c r="R450" i="2"/>
  <c r="P450" i="2"/>
  <c r="BK450" i="2"/>
  <c r="J450" i="2"/>
  <c r="BE450" i="2"/>
  <c r="BI447" i="2"/>
  <c r="BH447" i="2"/>
  <c r="BG447" i="2"/>
  <c r="BF447" i="2"/>
  <c r="T447" i="2"/>
  <c r="R447" i="2"/>
  <c r="P447" i="2"/>
  <c r="BK447" i="2"/>
  <c r="J447" i="2"/>
  <c r="BE447" i="2"/>
  <c r="BI444" i="2"/>
  <c r="BH444" i="2"/>
  <c r="BG444" i="2"/>
  <c r="BF444" i="2"/>
  <c r="T444" i="2"/>
  <c r="R444" i="2"/>
  <c r="P444" i="2"/>
  <c r="BK444" i="2"/>
  <c r="J444" i="2"/>
  <c r="BE444" i="2"/>
  <c r="BI441" i="2"/>
  <c r="BH441" i="2"/>
  <c r="BG441" i="2"/>
  <c r="BF441" i="2"/>
  <c r="T441" i="2"/>
  <c r="R441" i="2"/>
  <c r="P441" i="2"/>
  <c r="BK441" i="2"/>
  <c r="J441" i="2"/>
  <c r="BE441" i="2"/>
  <c r="BI438" i="2"/>
  <c r="BH438" i="2"/>
  <c r="BG438" i="2"/>
  <c r="BF438" i="2"/>
  <c r="T438" i="2"/>
  <c r="R438" i="2"/>
  <c r="P438" i="2"/>
  <c r="BK438" i="2"/>
  <c r="J438" i="2"/>
  <c r="BE438" i="2"/>
  <c r="BI435" i="2"/>
  <c r="BH435" i="2"/>
  <c r="BG435" i="2"/>
  <c r="BF435" i="2"/>
  <c r="T435" i="2"/>
  <c r="R435" i="2"/>
  <c r="P435" i="2"/>
  <c r="BK435" i="2"/>
  <c r="J435" i="2"/>
  <c r="BE435" i="2"/>
  <c r="BI432" i="2"/>
  <c r="BH432" i="2"/>
  <c r="BG432" i="2"/>
  <c r="BF432" i="2"/>
  <c r="T432" i="2"/>
  <c r="R432" i="2"/>
  <c r="P432" i="2"/>
  <c r="BK432" i="2"/>
  <c r="J432" i="2"/>
  <c r="BE432" i="2"/>
  <c r="BI429" i="2"/>
  <c r="BH429" i="2"/>
  <c r="BG429" i="2"/>
  <c r="BF429" i="2"/>
  <c r="T429" i="2"/>
  <c r="R429" i="2"/>
  <c r="P429" i="2"/>
  <c r="BK429" i="2"/>
  <c r="J429" i="2"/>
  <c r="BE429" i="2"/>
  <c r="BI426" i="2"/>
  <c r="BH426" i="2"/>
  <c r="BG426" i="2"/>
  <c r="BF426" i="2"/>
  <c r="T426" i="2"/>
  <c r="R426" i="2"/>
  <c r="P426" i="2"/>
  <c r="BK426" i="2"/>
  <c r="J426" i="2"/>
  <c r="BE426" i="2"/>
  <c r="BI423" i="2"/>
  <c r="BH423" i="2"/>
  <c r="BG423" i="2"/>
  <c r="BF423" i="2"/>
  <c r="T423" i="2"/>
  <c r="R423" i="2"/>
  <c r="P423" i="2"/>
  <c r="BK423" i="2"/>
  <c r="J423" i="2"/>
  <c r="BE423" i="2"/>
  <c r="BI420" i="2"/>
  <c r="BH420" i="2"/>
  <c r="BG420" i="2"/>
  <c r="BF420" i="2"/>
  <c r="T420" i="2"/>
  <c r="R420" i="2"/>
  <c r="P420" i="2"/>
  <c r="BK420" i="2"/>
  <c r="J420" i="2"/>
  <c r="BE420" i="2"/>
  <c r="BI417" i="2"/>
  <c r="BH417" i="2"/>
  <c r="BG417" i="2"/>
  <c r="BF417" i="2"/>
  <c r="T417" i="2"/>
  <c r="R417" i="2"/>
  <c r="P417" i="2"/>
  <c r="BK417" i="2"/>
  <c r="J417" i="2"/>
  <c r="BE417" i="2"/>
  <c r="BI414" i="2"/>
  <c r="BH414" i="2"/>
  <c r="BG414" i="2"/>
  <c r="BF414" i="2"/>
  <c r="T414" i="2"/>
  <c r="R414" i="2"/>
  <c r="P414" i="2"/>
  <c r="BK414" i="2"/>
  <c r="J414" i="2"/>
  <c r="BE414" i="2"/>
  <c r="BI411" i="2"/>
  <c r="BH411" i="2"/>
  <c r="BG411" i="2"/>
  <c r="BF411" i="2"/>
  <c r="T411" i="2"/>
  <c r="R411" i="2"/>
  <c r="P411" i="2"/>
  <c r="BK411" i="2"/>
  <c r="J411" i="2"/>
  <c r="BE411" i="2"/>
  <c r="BI408" i="2"/>
  <c r="BH408" i="2"/>
  <c r="BG408" i="2"/>
  <c r="BF408" i="2"/>
  <c r="T408" i="2"/>
  <c r="R408" i="2"/>
  <c r="P408" i="2"/>
  <c r="BK408" i="2"/>
  <c r="J408" i="2"/>
  <c r="BE408" i="2"/>
  <c r="BI405" i="2"/>
  <c r="BH405" i="2"/>
  <c r="BG405" i="2"/>
  <c r="BF405" i="2"/>
  <c r="T405" i="2"/>
  <c r="R405" i="2"/>
  <c r="P405" i="2"/>
  <c r="BK405" i="2"/>
  <c r="J405" i="2"/>
  <c r="BE405" i="2"/>
  <c r="BI402" i="2"/>
  <c r="BH402" i="2"/>
  <c r="BG402" i="2"/>
  <c r="BF402" i="2"/>
  <c r="T402" i="2"/>
  <c r="R402" i="2"/>
  <c r="P402" i="2"/>
  <c r="BK402" i="2"/>
  <c r="J402" i="2"/>
  <c r="BE402" i="2"/>
  <c r="BI399" i="2"/>
  <c r="BH399" i="2"/>
  <c r="BG399" i="2"/>
  <c r="BF399" i="2"/>
  <c r="T399" i="2"/>
  <c r="R399" i="2"/>
  <c r="P399" i="2"/>
  <c r="BK399" i="2"/>
  <c r="J399" i="2"/>
  <c r="BE399" i="2"/>
  <c r="BI396" i="2"/>
  <c r="BH396" i="2"/>
  <c r="BG396" i="2"/>
  <c r="BF396" i="2"/>
  <c r="T396" i="2"/>
  <c r="R396" i="2"/>
  <c r="P396" i="2"/>
  <c r="BK396" i="2"/>
  <c r="J396" i="2"/>
  <c r="BE396" i="2"/>
  <c r="BI393" i="2"/>
  <c r="BH393" i="2"/>
  <c r="BG393" i="2"/>
  <c r="BF393" i="2"/>
  <c r="T393" i="2"/>
  <c r="R393" i="2"/>
  <c r="P393" i="2"/>
  <c r="BK393" i="2"/>
  <c r="J393" i="2"/>
  <c r="BE393" i="2"/>
  <c r="BI390" i="2"/>
  <c r="BH390" i="2"/>
  <c r="BG390" i="2"/>
  <c r="BF390" i="2"/>
  <c r="T390" i="2"/>
  <c r="R390" i="2"/>
  <c r="P390" i="2"/>
  <c r="BK390" i="2"/>
  <c r="J390" i="2"/>
  <c r="BE390" i="2"/>
  <c r="BI387" i="2"/>
  <c r="BH387" i="2"/>
  <c r="BG387" i="2"/>
  <c r="BF387" i="2"/>
  <c r="T387" i="2"/>
  <c r="R387" i="2"/>
  <c r="P387" i="2"/>
  <c r="BK387" i="2"/>
  <c r="J387" i="2"/>
  <c r="BE387" i="2"/>
  <c r="BI384" i="2"/>
  <c r="BH384" i="2"/>
  <c r="BG384" i="2"/>
  <c r="BF384" i="2"/>
  <c r="T384" i="2"/>
  <c r="R384" i="2"/>
  <c r="P384" i="2"/>
  <c r="BK384" i="2"/>
  <c r="J384" i="2"/>
  <c r="BE384" i="2"/>
  <c r="BI381" i="2"/>
  <c r="BH381" i="2"/>
  <c r="BG381" i="2"/>
  <c r="BF381" i="2"/>
  <c r="T381" i="2"/>
  <c r="R381" i="2"/>
  <c r="P381" i="2"/>
  <c r="BK381" i="2"/>
  <c r="J381" i="2"/>
  <c r="BE381" i="2"/>
  <c r="BI378" i="2"/>
  <c r="BH378" i="2"/>
  <c r="BG378" i="2"/>
  <c r="BF378" i="2"/>
  <c r="T378" i="2"/>
  <c r="R378" i="2"/>
  <c r="P378" i="2"/>
  <c r="BK378" i="2"/>
  <c r="J378" i="2"/>
  <c r="BE378" i="2"/>
  <c r="BI375" i="2"/>
  <c r="BH375" i="2"/>
  <c r="BG375" i="2"/>
  <c r="BF375" i="2"/>
  <c r="T375" i="2"/>
  <c r="R375" i="2"/>
  <c r="P375" i="2"/>
  <c r="BK375" i="2"/>
  <c r="J375" i="2"/>
  <c r="BE375" i="2"/>
  <c r="BI372" i="2"/>
  <c r="BH372" i="2"/>
  <c r="BG372" i="2"/>
  <c r="BF372" i="2"/>
  <c r="T372" i="2"/>
  <c r="R372" i="2"/>
  <c r="P372" i="2"/>
  <c r="BK372" i="2"/>
  <c r="J372" i="2"/>
  <c r="BE372" i="2"/>
  <c r="BI369" i="2"/>
  <c r="BH369" i="2"/>
  <c r="BG369" i="2"/>
  <c r="BF369" i="2"/>
  <c r="T369" i="2"/>
  <c r="R369" i="2"/>
  <c r="P369" i="2"/>
  <c r="BK369" i="2"/>
  <c r="J369" i="2"/>
  <c r="BE369" i="2"/>
  <c r="BI366" i="2"/>
  <c r="BH366" i="2"/>
  <c r="BG366" i="2"/>
  <c r="BF366" i="2"/>
  <c r="T366" i="2"/>
  <c r="R366" i="2"/>
  <c r="P366" i="2"/>
  <c r="BK366" i="2"/>
  <c r="J366" i="2"/>
  <c r="BE366" i="2"/>
  <c r="BI363" i="2"/>
  <c r="BH363" i="2"/>
  <c r="BG363" i="2"/>
  <c r="BF363" i="2"/>
  <c r="T363" i="2"/>
  <c r="R363" i="2"/>
  <c r="P363" i="2"/>
  <c r="BK363" i="2"/>
  <c r="J363" i="2"/>
  <c r="BE363" i="2"/>
  <c r="BI360" i="2"/>
  <c r="BH360" i="2"/>
  <c r="BG360" i="2"/>
  <c r="BF360" i="2"/>
  <c r="T360" i="2"/>
  <c r="R360" i="2"/>
  <c r="P360" i="2"/>
  <c r="BK360" i="2"/>
  <c r="J360" i="2"/>
  <c r="BE360" i="2"/>
  <c r="BI357" i="2"/>
  <c r="BH357" i="2"/>
  <c r="BG357" i="2"/>
  <c r="BF357" i="2"/>
  <c r="T357" i="2"/>
  <c r="R357" i="2"/>
  <c r="P357" i="2"/>
  <c r="BK357" i="2"/>
  <c r="J357" i="2"/>
  <c r="BE357" i="2"/>
  <c r="BI354" i="2"/>
  <c r="BH354" i="2"/>
  <c r="BG354" i="2"/>
  <c r="BF354" i="2"/>
  <c r="T354" i="2"/>
  <c r="R354" i="2"/>
  <c r="P354" i="2"/>
  <c r="BK354" i="2"/>
  <c r="J354" i="2"/>
  <c r="BE354" i="2"/>
  <c r="BI352" i="2"/>
  <c r="BH352" i="2"/>
  <c r="BG352" i="2"/>
  <c r="BF352" i="2"/>
  <c r="T352" i="2"/>
  <c r="R352" i="2"/>
  <c r="P352" i="2"/>
  <c r="BK352" i="2"/>
  <c r="J352" i="2"/>
  <c r="BE352" i="2"/>
  <c r="BI350" i="2"/>
  <c r="BH350" i="2"/>
  <c r="BG350" i="2"/>
  <c r="BF350" i="2"/>
  <c r="T350" i="2"/>
  <c r="R350" i="2"/>
  <c r="P350" i="2"/>
  <c r="BK350" i="2"/>
  <c r="J350" i="2"/>
  <c r="BE350" i="2"/>
  <c r="BI348" i="2"/>
  <c r="BH348" i="2"/>
  <c r="BG348" i="2"/>
  <c r="BF348" i="2"/>
  <c r="T348" i="2"/>
  <c r="R348" i="2"/>
  <c r="P348" i="2"/>
  <c r="BK348" i="2"/>
  <c r="J348" i="2"/>
  <c r="BE348" i="2"/>
  <c r="BI346" i="2"/>
  <c r="BH346" i="2"/>
  <c r="BG346" i="2"/>
  <c r="BF346" i="2"/>
  <c r="T346" i="2"/>
  <c r="R346" i="2"/>
  <c r="P346" i="2"/>
  <c r="BK346" i="2"/>
  <c r="J346" i="2"/>
  <c r="BE346" i="2"/>
  <c r="BI344" i="2"/>
  <c r="BH344" i="2"/>
  <c r="BG344" i="2"/>
  <c r="BF344" i="2"/>
  <c r="T344" i="2"/>
  <c r="R344" i="2"/>
  <c r="P344" i="2"/>
  <c r="BK344" i="2"/>
  <c r="J344" i="2"/>
  <c r="BE344" i="2"/>
  <c r="BI342" i="2"/>
  <c r="BH342" i="2"/>
  <c r="BG342" i="2"/>
  <c r="BF342" i="2"/>
  <c r="T342" i="2"/>
  <c r="R342" i="2"/>
  <c r="P342" i="2"/>
  <c r="BK342" i="2"/>
  <c r="J342" i="2"/>
  <c r="BE342" i="2"/>
  <c r="BI340" i="2"/>
  <c r="BH340" i="2"/>
  <c r="BG340" i="2"/>
  <c r="BF340" i="2"/>
  <c r="T340" i="2"/>
  <c r="R340" i="2"/>
  <c r="P340" i="2"/>
  <c r="BK340" i="2"/>
  <c r="J340" i="2"/>
  <c r="BE340" i="2"/>
  <c r="BI338" i="2"/>
  <c r="BH338" i="2"/>
  <c r="BG338" i="2"/>
  <c r="BF338" i="2"/>
  <c r="T338" i="2"/>
  <c r="R338" i="2"/>
  <c r="P338" i="2"/>
  <c r="BK338" i="2"/>
  <c r="J338" i="2"/>
  <c r="BE338" i="2"/>
  <c r="BI336" i="2"/>
  <c r="BH336" i="2"/>
  <c r="BG336" i="2"/>
  <c r="BF336" i="2"/>
  <c r="T336" i="2"/>
  <c r="R336" i="2"/>
  <c r="P336" i="2"/>
  <c r="BK336" i="2"/>
  <c r="J336" i="2"/>
  <c r="BE336" i="2"/>
  <c r="BI334" i="2"/>
  <c r="BH334" i="2"/>
  <c r="BG334" i="2"/>
  <c r="BF334" i="2"/>
  <c r="T334" i="2"/>
  <c r="R334" i="2"/>
  <c r="P334" i="2"/>
  <c r="BK334" i="2"/>
  <c r="J334" i="2"/>
  <c r="BE334" i="2"/>
  <c r="BI332" i="2"/>
  <c r="BH332" i="2"/>
  <c r="BG332" i="2"/>
  <c r="BF332" i="2"/>
  <c r="T332" i="2"/>
  <c r="R332" i="2"/>
  <c r="P332" i="2"/>
  <c r="BK332" i="2"/>
  <c r="J332" i="2"/>
  <c r="BE332" i="2"/>
  <c r="BI330" i="2"/>
  <c r="BH330" i="2"/>
  <c r="BG330" i="2"/>
  <c r="BF330" i="2"/>
  <c r="T330" i="2"/>
  <c r="T329" i="2"/>
  <c r="T328" i="2" s="1"/>
  <c r="T77" i="2" s="1"/>
  <c r="R330" i="2"/>
  <c r="R329" i="2" s="1"/>
  <c r="R328" i="2" s="1"/>
  <c r="R77" i="2" s="1"/>
  <c r="P330" i="2"/>
  <c r="P329" i="2"/>
  <c r="P328" i="2" s="1"/>
  <c r="P77" i="2" s="1"/>
  <c r="AU55" i="1" s="1"/>
  <c r="AU54" i="1" s="1"/>
  <c r="BK330" i="2"/>
  <c r="BK329" i="2" s="1"/>
  <c r="J330" i="2"/>
  <c r="BE330" i="2"/>
  <c r="BI327" i="2"/>
  <c r="BH327" i="2"/>
  <c r="BG327" i="2"/>
  <c r="BF327" i="2"/>
  <c r="T327" i="2"/>
  <c r="R327" i="2"/>
  <c r="P327" i="2"/>
  <c r="BK327" i="2"/>
  <c r="J327" i="2"/>
  <c r="BE327" i="2"/>
  <c r="BI326" i="2"/>
  <c r="BH326" i="2"/>
  <c r="BG326" i="2"/>
  <c r="BF326" i="2"/>
  <c r="T326" i="2"/>
  <c r="R326" i="2"/>
  <c r="P326" i="2"/>
  <c r="BK326" i="2"/>
  <c r="J326" i="2"/>
  <c r="BE326" i="2"/>
  <c r="BI325" i="2"/>
  <c r="BH325" i="2"/>
  <c r="BG325" i="2"/>
  <c r="BF325" i="2"/>
  <c r="T325" i="2"/>
  <c r="R325" i="2"/>
  <c r="P325" i="2"/>
  <c r="BK325" i="2"/>
  <c r="J325" i="2"/>
  <c r="BE325" i="2"/>
  <c r="BI324" i="2"/>
  <c r="BH324" i="2"/>
  <c r="BG324" i="2"/>
  <c r="BF324" i="2"/>
  <c r="T324" i="2"/>
  <c r="R324" i="2"/>
  <c r="P324" i="2"/>
  <c r="BK324" i="2"/>
  <c r="J324" i="2"/>
  <c r="BE324" i="2"/>
  <c r="BI323" i="2"/>
  <c r="BH323" i="2"/>
  <c r="BG323" i="2"/>
  <c r="BF323" i="2"/>
  <c r="T323" i="2"/>
  <c r="R323" i="2"/>
  <c r="P323" i="2"/>
  <c r="BK323" i="2"/>
  <c r="J323" i="2"/>
  <c r="BE323" i="2"/>
  <c r="BI322" i="2"/>
  <c r="BH322" i="2"/>
  <c r="BG322" i="2"/>
  <c r="BF322" i="2"/>
  <c r="T322" i="2"/>
  <c r="R322" i="2"/>
  <c r="P322" i="2"/>
  <c r="BK322" i="2"/>
  <c r="J322" i="2"/>
  <c r="BE322" i="2"/>
  <c r="BI321" i="2"/>
  <c r="BH321" i="2"/>
  <c r="BG321" i="2"/>
  <c r="BF321" i="2"/>
  <c r="T321" i="2"/>
  <c r="R321" i="2"/>
  <c r="P321" i="2"/>
  <c r="BK321" i="2"/>
  <c r="J321" i="2"/>
  <c r="BE321" i="2"/>
  <c r="BI320" i="2"/>
  <c r="BH320" i="2"/>
  <c r="BG320" i="2"/>
  <c r="BF320" i="2"/>
  <c r="T320" i="2"/>
  <c r="R320" i="2"/>
  <c r="P320" i="2"/>
  <c r="BK320" i="2"/>
  <c r="J320" i="2"/>
  <c r="BE320" i="2"/>
  <c r="BI319" i="2"/>
  <c r="BH319" i="2"/>
  <c r="BG319" i="2"/>
  <c r="BF319" i="2"/>
  <c r="T319" i="2"/>
  <c r="R319" i="2"/>
  <c r="P319" i="2"/>
  <c r="BK319" i="2"/>
  <c r="J319" i="2"/>
  <c r="BE319" i="2"/>
  <c r="BI318" i="2"/>
  <c r="BH318" i="2"/>
  <c r="BG318" i="2"/>
  <c r="BF318" i="2"/>
  <c r="T318" i="2"/>
  <c r="R318" i="2"/>
  <c r="P318" i="2"/>
  <c r="BK318" i="2"/>
  <c r="J318" i="2"/>
  <c r="BE318" i="2"/>
  <c r="BI317" i="2"/>
  <c r="BH317" i="2"/>
  <c r="BG317" i="2"/>
  <c r="BF317" i="2"/>
  <c r="T317" i="2"/>
  <c r="R317" i="2"/>
  <c r="P317" i="2"/>
  <c r="BK317" i="2"/>
  <c r="J317" i="2"/>
  <c r="BE317" i="2"/>
  <c r="BI316" i="2"/>
  <c r="BH316" i="2"/>
  <c r="BG316" i="2"/>
  <c r="BF316" i="2"/>
  <c r="T316" i="2"/>
  <c r="R316" i="2"/>
  <c r="P316" i="2"/>
  <c r="BK316" i="2"/>
  <c r="J316" i="2"/>
  <c r="BE316" i="2"/>
  <c r="BI315" i="2"/>
  <c r="BH315" i="2"/>
  <c r="BG315" i="2"/>
  <c r="BF315" i="2"/>
  <c r="T315" i="2"/>
  <c r="R315" i="2"/>
  <c r="P315" i="2"/>
  <c r="BK315" i="2"/>
  <c r="J315" i="2"/>
  <c r="BE315" i="2"/>
  <c r="BI314" i="2"/>
  <c r="BH314" i="2"/>
  <c r="BG314" i="2"/>
  <c r="BF314" i="2"/>
  <c r="T314" i="2"/>
  <c r="R314" i="2"/>
  <c r="P314" i="2"/>
  <c r="BK314" i="2"/>
  <c r="J314" i="2"/>
  <c r="BE314" i="2"/>
  <c r="BI313" i="2"/>
  <c r="BH313" i="2"/>
  <c r="BG313" i="2"/>
  <c r="BF313" i="2"/>
  <c r="T313" i="2"/>
  <c r="R313" i="2"/>
  <c r="P313" i="2"/>
  <c r="BK313" i="2"/>
  <c r="J313" i="2"/>
  <c r="BE313" i="2"/>
  <c r="BI312" i="2"/>
  <c r="BH312" i="2"/>
  <c r="BG312" i="2"/>
  <c r="BF312" i="2"/>
  <c r="T312" i="2"/>
  <c r="R312" i="2"/>
  <c r="P312" i="2"/>
  <c r="BK312" i="2"/>
  <c r="J312" i="2"/>
  <c r="BE312" i="2"/>
  <c r="BI311" i="2"/>
  <c r="BH311" i="2"/>
  <c r="BG311" i="2"/>
  <c r="BF311" i="2"/>
  <c r="T311" i="2"/>
  <c r="R311" i="2"/>
  <c r="P311" i="2"/>
  <c r="BK311" i="2"/>
  <c r="J311" i="2"/>
  <c r="BE311" i="2"/>
  <c r="BI310" i="2"/>
  <c r="BH310" i="2"/>
  <c r="BG310" i="2"/>
  <c r="BF310" i="2"/>
  <c r="T310" i="2"/>
  <c r="R310" i="2"/>
  <c r="P310" i="2"/>
  <c r="BK310" i="2"/>
  <c r="J310" i="2"/>
  <c r="BE310" i="2"/>
  <c r="BI309" i="2"/>
  <c r="BH309" i="2"/>
  <c r="BG309" i="2"/>
  <c r="BF309" i="2"/>
  <c r="T309" i="2"/>
  <c r="R309" i="2"/>
  <c r="P309" i="2"/>
  <c r="BK309" i="2"/>
  <c r="J309" i="2"/>
  <c r="BE309" i="2"/>
  <c r="BI308" i="2"/>
  <c r="BH308" i="2"/>
  <c r="BG308" i="2"/>
  <c r="BF308" i="2"/>
  <c r="T308" i="2"/>
  <c r="R308" i="2"/>
  <c r="P308" i="2"/>
  <c r="BK308" i="2"/>
  <c r="J308" i="2"/>
  <c r="BE308" i="2"/>
  <c r="BI307" i="2"/>
  <c r="BH307" i="2"/>
  <c r="BG307" i="2"/>
  <c r="BF307" i="2"/>
  <c r="T307" i="2"/>
  <c r="R307" i="2"/>
  <c r="P307" i="2"/>
  <c r="BK307" i="2"/>
  <c r="J307" i="2"/>
  <c r="BE307" i="2"/>
  <c r="BI306" i="2"/>
  <c r="BH306" i="2"/>
  <c r="BG306" i="2"/>
  <c r="BF306" i="2"/>
  <c r="T306" i="2"/>
  <c r="R306" i="2"/>
  <c r="P306" i="2"/>
  <c r="BK306" i="2"/>
  <c r="J306" i="2"/>
  <c r="BE306" i="2"/>
  <c r="BI305" i="2"/>
  <c r="BH305" i="2"/>
  <c r="BG305" i="2"/>
  <c r="BF305" i="2"/>
  <c r="T305" i="2"/>
  <c r="R305" i="2"/>
  <c r="P305" i="2"/>
  <c r="BK305" i="2"/>
  <c r="J305" i="2"/>
  <c r="BE305" i="2"/>
  <c r="BI304" i="2"/>
  <c r="BH304" i="2"/>
  <c r="BG304" i="2"/>
  <c r="BF304" i="2"/>
  <c r="T304" i="2"/>
  <c r="R304" i="2"/>
  <c r="P304" i="2"/>
  <c r="BK304" i="2"/>
  <c r="J304" i="2"/>
  <c r="BE304" i="2"/>
  <c r="BI303" i="2"/>
  <c r="BH303" i="2"/>
  <c r="BG303" i="2"/>
  <c r="BF303" i="2"/>
  <c r="T303" i="2"/>
  <c r="R303" i="2"/>
  <c r="P303" i="2"/>
  <c r="BK303" i="2"/>
  <c r="J303" i="2"/>
  <c r="BE303" i="2"/>
  <c r="BI302" i="2"/>
  <c r="BH302" i="2"/>
  <c r="BG302" i="2"/>
  <c r="BF302" i="2"/>
  <c r="T302" i="2"/>
  <c r="R302" i="2"/>
  <c r="P302" i="2"/>
  <c r="BK302" i="2"/>
  <c r="J302" i="2"/>
  <c r="BE302" i="2"/>
  <c r="BI301" i="2"/>
  <c r="BH301" i="2"/>
  <c r="BG301" i="2"/>
  <c r="BF301" i="2"/>
  <c r="T301" i="2"/>
  <c r="R301" i="2"/>
  <c r="P301" i="2"/>
  <c r="BK301" i="2"/>
  <c r="J301" i="2"/>
  <c r="BE301" i="2"/>
  <c r="BI300" i="2"/>
  <c r="BH300" i="2"/>
  <c r="BG300" i="2"/>
  <c r="BF300" i="2"/>
  <c r="T300" i="2"/>
  <c r="R300" i="2"/>
  <c r="P300" i="2"/>
  <c r="BK300" i="2"/>
  <c r="J300" i="2"/>
  <c r="BE300" i="2"/>
  <c r="BI299" i="2"/>
  <c r="BH299" i="2"/>
  <c r="BG299" i="2"/>
  <c r="BF299" i="2"/>
  <c r="T299" i="2"/>
  <c r="R299" i="2"/>
  <c r="P299" i="2"/>
  <c r="BK299" i="2"/>
  <c r="J299" i="2"/>
  <c r="BE299" i="2"/>
  <c r="BI298" i="2"/>
  <c r="BH298" i="2"/>
  <c r="BG298" i="2"/>
  <c r="BF298" i="2"/>
  <c r="T298" i="2"/>
  <c r="R298" i="2"/>
  <c r="P298" i="2"/>
  <c r="BK298" i="2"/>
  <c r="J298" i="2"/>
  <c r="BE298" i="2"/>
  <c r="BI297" i="2"/>
  <c r="BH297" i="2"/>
  <c r="BG297" i="2"/>
  <c r="BF297" i="2"/>
  <c r="T297" i="2"/>
  <c r="R297" i="2"/>
  <c r="P297" i="2"/>
  <c r="BK297" i="2"/>
  <c r="J297" i="2"/>
  <c r="BE297" i="2"/>
  <c r="BI296" i="2"/>
  <c r="BH296" i="2"/>
  <c r="BG296" i="2"/>
  <c r="BF296" i="2"/>
  <c r="T296" i="2"/>
  <c r="R296" i="2"/>
  <c r="P296" i="2"/>
  <c r="BK296" i="2"/>
  <c r="J296" i="2"/>
  <c r="BE296" i="2"/>
  <c r="BI295" i="2"/>
  <c r="BH295" i="2"/>
  <c r="BG295" i="2"/>
  <c r="BF295" i="2"/>
  <c r="T295" i="2"/>
  <c r="R295" i="2"/>
  <c r="P295" i="2"/>
  <c r="BK295" i="2"/>
  <c r="J295" i="2"/>
  <c r="BE295" i="2"/>
  <c r="BI294" i="2"/>
  <c r="BH294" i="2"/>
  <c r="BG294" i="2"/>
  <c r="BF294" i="2"/>
  <c r="T294" i="2"/>
  <c r="R294" i="2"/>
  <c r="P294" i="2"/>
  <c r="BK294" i="2"/>
  <c r="J294" i="2"/>
  <c r="BE294" i="2"/>
  <c r="BI293" i="2"/>
  <c r="BH293" i="2"/>
  <c r="BG293" i="2"/>
  <c r="BF293" i="2"/>
  <c r="T293" i="2"/>
  <c r="R293" i="2"/>
  <c r="P293" i="2"/>
  <c r="BK293" i="2"/>
  <c r="J293" i="2"/>
  <c r="BE293" i="2"/>
  <c r="BI292" i="2"/>
  <c r="BH292" i="2"/>
  <c r="BG292" i="2"/>
  <c r="BF292" i="2"/>
  <c r="T292" i="2"/>
  <c r="R292" i="2"/>
  <c r="P292" i="2"/>
  <c r="BK292" i="2"/>
  <c r="J292" i="2"/>
  <c r="BE292" i="2"/>
  <c r="BI291" i="2"/>
  <c r="BH291" i="2"/>
  <c r="BG291" i="2"/>
  <c r="BF291" i="2"/>
  <c r="T291" i="2"/>
  <c r="R291" i="2"/>
  <c r="P291" i="2"/>
  <c r="BK291" i="2"/>
  <c r="J291" i="2"/>
  <c r="BE291" i="2"/>
  <c r="BI290" i="2"/>
  <c r="BH290" i="2"/>
  <c r="BG290" i="2"/>
  <c r="BF290" i="2"/>
  <c r="T290" i="2"/>
  <c r="R290" i="2"/>
  <c r="P290" i="2"/>
  <c r="BK290" i="2"/>
  <c r="J290" i="2"/>
  <c r="BE290" i="2"/>
  <c r="BI289" i="2"/>
  <c r="BH289" i="2"/>
  <c r="BG289" i="2"/>
  <c r="BF289" i="2"/>
  <c r="T289" i="2"/>
  <c r="R289" i="2"/>
  <c r="P289" i="2"/>
  <c r="BK289" i="2"/>
  <c r="J289" i="2"/>
  <c r="BE289" i="2"/>
  <c r="BI288" i="2"/>
  <c r="BH288" i="2"/>
  <c r="BG288" i="2"/>
  <c r="BF288" i="2"/>
  <c r="T288" i="2"/>
  <c r="R288" i="2"/>
  <c r="P288" i="2"/>
  <c r="BK288" i="2"/>
  <c r="J288" i="2"/>
  <c r="BE288" i="2"/>
  <c r="BI287" i="2"/>
  <c r="BH287" i="2"/>
  <c r="BG287" i="2"/>
  <c r="BF287" i="2"/>
  <c r="T287" i="2"/>
  <c r="R287" i="2"/>
  <c r="P287" i="2"/>
  <c r="BK287" i="2"/>
  <c r="J287" i="2"/>
  <c r="BE287" i="2"/>
  <c r="BI286" i="2"/>
  <c r="BH286" i="2"/>
  <c r="BG286" i="2"/>
  <c r="BF286" i="2"/>
  <c r="T286" i="2"/>
  <c r="R286" i="2"/>
  <c r="P286" i="2"/>
  <c r="BK286" i="2"/>
  <c r="J286" i="2"/>
  <c r="BE286" i="2"/>
  <c r="BI285" i="2"/>
  <c r="BH285" i="2"/>
  <c r="BG285" i="2"/>
  <c r="BF285" i="2"/>
  <c r="T285" i="2"/>
  <c r="R285" i="2"/>
  <c r="P285" i="2"/>
  <c r="BK285" i="2"/>
  <c r="J285" i="2"/>
  <c r="BE285" i="2"/>
  <c r="BI284" i="2"/>
  <c r="BH284" i="2"/>
  <c r="BG284" i="2"/>
  <c r="BF284" i="2"/>
  <c r="T284" i="2"/>
  <c r="R284" i="2"/>
  <c r="P284" i="2"/>
  <c r="BK284" i="2"/>
  <c r="J284" i="2"/>
  <c r="BE284" i="2"/>
  <c r="BI283" i="2"/>
  <c r="BH283" i="2"/>
  <c r="BG283" i="2"/>
  <c r="BF283" i="2"/>
  <c r="T283" i="2"/>
  <c r="R283" i="2"/>
  <c r="P283" i="2"/>
  <c r="BK283" i="2"/>
  <c r="J283" i="2"/>
  <c r="BE283" i="2"/>
  <c r="BI282" i="2"/>
  <c r="BH282" i="2"/>
  <c r="BG282" i="2"/>
  <c r="BF282" i="2"/>
  <c r="T282" i="2"/>
  <c r="R282" i="2"/>
  <c r="P282" i="2"/>
  <c r="BK282" i="2"/>
  <c r="J282" i="2"/>
  <c r="BE282" i="2"/>
  <c r="BI281" i="2"/>
  <c r="BH281" i="2"/>
  <c r="BG281" i="2"/>
  <c r="BF281" i="2"/>
  <c r="T281" i="2"/>
  <c r="R281" i="2"/>
  <c r="P281" i="2"/>
  <c r="BK281" i="2"/>
  <c r="J281" i="2"/>
  <c r="BE281" i="2"/>
  <c r="BI280" i="2"/>
  <c r="BH280" i="2"/>
  <c r="BG280" i="2"/>
  <c r="BF280" i="2"/>
  <c r="T280" i="2"/>
  <c r="R280" i="2"/>
  <c r="P280" i="2"/>
  <c r="BK280" i="2"/>
  <c r="J280" i="2"/>
  <c r="BE280" i="2"/>
  <c r="BI279" i="2"/>
  <c r="BH279" i="2"/>
  <c r="BG279" i="2"/>
  <c r="BF279" i="2"/>
  <c r="T279" i="2"/>
  <c r="R279" i="2"/>
  <c r="P279" i="2"/>
  <c r="BK279" i="2"/>
  <c r="J279" i="2"/>
  <c r="BE279" i="2"/>
  <c r="BI278" i="2"/>
  <c r="BH278" i="2"/>
  <c r="BG278" i="2"/>
  <c r="BF278" i="2"/>
  <c r="T278" i="2"/>
  <c r="R278" i="2"/>
  <c r="P278" i="2"/>
  <c r="BK278" i="2"/>
  <c r="J278" i="2"/>
  <c r="BE278" i="2"/>
  <c r="BI277" i="2"/>
  <c r="BH277" i="2"/>
  <c r="BG277" i="2"/>
  <c r="BF277" i="2"/>
  <c r="T277" i="2"/>
  <c r="R277" i="2"/>
  <c r="P277" i="2"/>
  <c r="BK277" i="2"/>
  <c r="J277" i="2"/>
  <c r="BE277" i="2"/>
  <c r="BI276" i="2"/>
  <c r="BH276" i="2"/>
  <c r="BG276" i="2"/>
  <c r="BF276" i="2"/>
  <c r="T276" i="2"/>
  <c r="R276" i="2"/>
  <c r="P276" i="2"/>
  <c r="BK276" i="2"/>
  <c r="J276" i="2"/>
  <c r="BE276" i="2"/>
  <c r="BI275" i="2"/>
  <c r="BH275" i="2"/>
  <c r="BG275" i="2"/>
  <c r="BF275" i="2"/>
  <c r="T275" i="2"/>
  <c r="R275" i="2"/>
  <c r="P275" i="2"/>
  <c r="BK275" i="2"/>
  <c r="J275" i="2"/>
  <c r="BE275" i="2"/>
  <c r="BI274" i="2"/>
  <c r="BH274" i="2"/>
  <c r="BG274" i="2"/>
  <c r="BF274" i="2"/>
  <c r="T274" i="2"/>
  <c r="R274" i="2"/>
  <c r="P274" i="2"/>
  <c r="BK274" i="2"/>
  <c r="J274" i="2"/>
  <c r="BE274" i="2"/>
  <c r="BI273" i="2"/>
  <c r="BH273" i="2"/>
  <c r="BG273" i="2"/>
  <c r="BF273" i="2"/>
  <c r="T273" i="2"/>
  <c r="R273" i="2"/>
  <c r="P273" i="2"/>
  <c r="BK273" i="2"/>
  <c r="J273" i="2"/>
  <c r="BE273" i="2"/>
  <c r="BI272" i="2"/>
  <c r="BH272" i="2"/>
  <c r="BG272" i="2"/>
  <c r="BF272" i="2"/>
  <c r="T272" i="2"/>
  <c r="R272" i="2"/>
  <c r="P272" i="2"/>
  <c r="BK272" i="2"/>
  <c r="J272" i="2"/>
  <c r="BE272" i="2"/>
  <c r="BI271" i="2"/>
  <c r="BH271" i="2"/>
  <c r="BG271" i="2"/>
  <c r="BF271" i="2"/>
  <c r="T271" i="2"/>
  <c r="R271" i="2"/>
  <c r="P271" i="2"/>
  <c r="BK271" i="2"/>
  <c r="J271" i="2"/>
  <c r="BE271" i="2"/>
  <c r="BI270" i="2"/>
  <c r="BH270" i="2"/>
  <c r="BG270" i="2"/>
  <c r="BF270" i="2"/>
  <c r="T270" i="2"/>
  <c r="R270" i="2"/>
  <c r="P270" i="2"/>
  <c r="BK270" i="2"/>
  <c r="J270" i="2"/>
  <c r="BE270" i="2"/>
  <c r="BI269" i="2"/>
  <c r="BH269" i="2"/>
  <c r="BG269" i="2"/>
  <c r="BF269" i="2"/>
  <c r="T269" i="2"/>
  <c r="R269" i="2"/>
  <c r="P269" i="2"/>
  <c r="BK269" i="2"/>
  <c r="J269" i="2"/>
  <c r="BE269" i="2"/>
  <c r="BI268" i="2"/>
  <c r="BH268" i="2"/>
  <c r="BG268" i="2"/>
  <c r="BF268" i="2"/>
  <c r="T268" i="2"/>
  <c r="R268" i="2"/>
  <c r="P268" i="2"/>
  <c r="BK268" i="2"/>
  <c r="J268" i="2"/>
  <c r="BE268" i="2"/>
  <c r="BI267" i="2"/>
  <c r="BH267" i="2"/>
  <c r="BG267" i="2"/>
  <c r="BF267" i="2"/>
  <c r="T267" i="2"/>
  <c r="R267" i="2"/>
  <c r="P267" i="2"/>
  <c r="BK267" i="2"/>
  <c r="J267" i="2"/>
  <c r="BE267" i="2"/>
  <c r="BI266" i="2"/>
  <c r="BH266" i="2"/>
  <c r="BG266" i="2"/>
  <c r="BF266" i="2"/>
  <c r="T266" i="2"/>
  <c r="R266" i="2"/>
  <c r="P266" i="2"/>
  <c r="BK266" i="2"/>
  <c r="J266" i="2"/>
  <c r="BE266" i="2"/>
  <c r="BI265" i="2"/>
  <c r="BH265" i="2"/>
  <c r="BG265" i="2"/>
  <c r="BF265" i="2"/>
  <c r="T265" i="2"/>
  <c r="R265" i="2"/>
  <c r="P265" i="2"/>
  <c r="BK265" i="2"/>
  <c r="J265" i="2"/>
  <c r="BE265" i="2"/>
  <c r="BI264" i="2"/>
  <c r="BH264" i="2"/>
  <c r="BG264" i="2"/>
  <c r="BF264" i="2"/>
  <c r="T264" i="2"/>
  <c r="R264" i="2"/>
  <c r="P264" i="2"/>
  <c r="BK264" i="2"/>
  <c r="J264" i="2"/>
  <c r="BE264" i="2"/>
  <c r="BI263" i="2"/>
  <c r="BH263" i="2"/>
  <c r="BG263" i="2"/>
  <c r="BF263" i="2"/>
  <c r="T263" i="2"/>
  <c r="R263" i="2"/>
  <c r="P263" i="2"/>
  <c r="BK263" i="2"/>
  <c r="J263" i="2"/>
  <c r="BE263" i="2"/>
  <c r="BI262" i="2"/>
  <c r="BH262" i="2"/>
  <c r="BG262" i="2"/>
  <c r="BF262" i="2"/>
  <c r="T262" i="2"/>
  <c r="R262" i="2"/>
  <c r="P262" i="2"/>
  <c r="BK262" i="2"/>
  <c r="J262" i="2"/>
  <c r="BE262" i="2"/>
  <c r="BI261" i="2"/>
  <c r="BH261" i="2"/>
  <c r="BG261" i="2"/>
  <c r="BF261" i="2"/>
  <c r="T261" i="2"/>
  <c r="R261" i="2"/>
  <c r="P261" i="2"/>
  <c r="BK261" i="2"/>
  <c r="J261" i="2"/>
  <c r="BE261" i="2"/>
  <c r="BI260" i="2"/>
  <c r="BH260" i="2"/>
  <c r="BG260" i="2"/>
  <c r="BF260" i="2"/>
  <c r="T260" i="2"/>
  <c r="R260" i="2"/>
  <c r="P260" i="2"/>
  <c r="BK260" i="2"/>
  <c r="J260" i="2"/>
  <c r="BE260" i="2"/>
  <c r="BI259" i="2"/>
  <c r="BH259" i="2"/>
  <c r="BG259" i="2"/>
  <c r="BF259" i="2"/>
  <c r="T259" i="2"/>
  <c r="R259" i="2"/>
  <c r="P259" i="2"/>
  <c r="BK259" i="2"/>
  <c r="J259" i="2"/>
  <c r="BE259" i="2"/>
  <c r="BI258" i="2"/>
  <c r="BH258" i="2"/>
  <c r="BG258" i="2"/>
  <c r="BF258" i="2"/>
  <c r="T258" i="2"/>
  <c r="R258" i="2"/>
  <c r="P258" i="2"/>
  <c r="BK258" i="2"/>
  <c r="J258" i="2"/>
  <c r="BE258" i="2"/>
  <c r="BI257" i="2"/>
  <c r="BH257" i="2"/>
  <c r="BG257" i="2"/>
  <c r="BF257" i="2"/>
  <c r="T257" i="2"/>
  <c r="R257" i="2"/>
  <c r="P257" i="2"/>
  <c r="BK257" i="2"/>
  <c r="J257" i="2"/>
  <c r="BE257" i="2"/>
  <c r="BI256" i="2"/>
  <c r="BH256" i="2"/>
  <c r="BG256" i="2"/>
  <c r="BF256" i="2"/>
  <c r="T256" i="2"/>
  <c r="R256" i="2"/>
  <c r="P256" i="2"/>
  <c r="BK256" i="2"/>
  <c r="J256" i="2"/>
  <c r="BE256" i="2"/>
  <c r="BI255" i="2"/>
  <c r="BH255" i="2"/>
  <c r="BG255" i="2"/>
  <c r="BF255" i="2"/>
  <c r="T255" i="2"/>
  <c r="R255" i="2"/>
  <c r="P255" i="2"/>
  <c r="BK255" i="2"/>
  <c r="J255" i="2"/>
  <c r="BE255" i="2"/>
  <c r="BI254" i="2"/>
  <c r="BH254" i="2"/>
  <c r="BG254" i="2"/>
  <c r="BF254" i="2"/>
  <c r="T254" i="2"/>
  <c r="R254" i="2"/>
  <c r="P254" i="2"/>
  <c r="BK254" i="2"/>
  <c r="J254" i="2"/>
  <c r="BE254" i="2"/>
  <c r="BI253" i="2"/>
  <c r="BH253" i="2"/>
  <c r="BG253" i="2"/>
  <c r="BF253" i="2"/>
  <c r="T253" i="2"/>
  <c r="R253" i="2"/>
  <c r="P253" i="2"/>
  <c r="BK253" i="2"/>
  <c r="J253" i="2"/>
  <c r="BE253" i="2"/>
  <c r="BI252" i="2"/>
  <c r="BH252" i="2"/>
  <c r="BG252" i="2"/>
  <c r="BF252" i="2"/>
  <c r="T252" i="2"/>
  <c r="R252" i="2"/>
  <c r="P252" i="2"/>
  <c r="BK252" i="2"/>
  <c r="J252" i="2"/>
  <c r="BE252" i="2"/>
  <c r="BI251" i="2"/>
  <c r="BH251" i="2"/>
  <c r="BG251" i="2"/>
  <c r="BF251" i="2"/>
  <c r="T251" i="2"/>
  <c r="R251" i="2"/>
  <c r="P251" i="2"/>
  <c r="BK251" i="2"/>
  <c r="J251" i="2"/>
  <c r="BE251" i="2"/>
  <c r="BI250" i="2"/>
  <c r="BH250" i="2"/>
  <c r="BG250" i="2"/>
  <c r="BF250" i="2"/>
  <c r="T250" i="2"/>
  <c r="R250" i="2"/>
  <c r="P250" i="2"/>
  <c r="BK250" i="2"/>
  <c r="J250" i="2"/>
  <c r="BE250" i="2"/>
  <c r="BI249" i="2"/>
  <c r="BH249" i="2"/>
  <c r="BG249" i="2"/>
  <c r="BF249" i="2"/>
  <c r="T249" i="2"/>
  <c r="R249" i="2"/>
  <c r="P249" i="2"/>
  <c r="BK249" i="2"/>
  <c r="J249" i="2"/>
  <c r="BE249" i="2"/>
  <c r="BI248" i="2"/>
  <c r="BH248" i="2"/>
  <c r="BG248" i="2"/>
  <c r="BF248" i="2"/>
  <c r="T248" i="2"/>
  <c r="R248" i="2"/>
  <c r="P248" i="2"/>
  <c r="BK248" i="2"/>
  <c r="J248" i="2"/>
  <c r="BE248" i="2"/>
  <c r="BI247" i="2"/>
  <c r="BH247" i="2"/>
  <c r="BG247" i="2"/>
  <c r="BF247" i="2"/>
  <c r="T247" i="2"/>
  <c r="R247" i="2"/>
  <c r="P247" i="2"/>
  <c r="BK247" i="2"/>
  <c r="J247" i="2"/>
  <c r="BE247" i="2"/>
  <c r="BI246" i="2"/>
  <c r="BH246" i="2"/>
  <c r="BG246" i="2"/>
  <c r="BF246" i="2"/>
  <c r="T246" i="2"/>
  <c r="R246" i="2"/>
  <c r="P246" i="2"/>
  <c r="BK246" i="2"/>
  <c r="J246" i="2"/>
  <c r="BE246" i="2"/>
  <c r="BI245" i="2"/>
  <c r="BH245" i="2"/>
  <c r="BG245" i="2"/>
  <c r="BF245" i="2"/>
  <c r="T245" i="2"/>
  <c r="R245" i="2"/>
  <c r="P245" i="2"/>
  <c r="BK245" i="2"/>
  <c r="J245" i="2"/>
  <c r="BE245" i="2"/>
  <c r="BI244" i="2"/>
  <c r="BH244" i="2"/>
  <c r="BG244" i="2"/>
  <c r="BF244" i="2"/>
  <c r="T244" i="2"/>
  <c r="R244" i="2"/>
  <c r="P244" i="2"/>
  <c r="BK244" i="2"/>
  <c r="J244" i="2"/>
  <c r="BE244" i="2"/>
  <c r="BI243" i="2"/>
  <c r="BH243" i="2"/>
  <c r="BG243" i="2"/>
  <c r="BF243" i="2"/>
  <c r="T243" i="2"/>
  <c r="R243" i="2"/>
  <c r="P243" i="2"/>
  <c r="BK243" i="2"/>
  <c r="J243" i="2"/>
  <c r="BE243" i="2"/>
  <c r="BI242" i="2"/>
  <c r="BH242" i="2"/>
  <c r="BG242" i="2"/>
  <c r="BF242" i="2"/>
  <c r="T242" i="2"/>
  <c r="R242" i="2"/>
  <c r="P242" i="2"/>
  <c r="BK242" i="2"/>
  <c r="J242" i="2"/>
  <c r="BE242" i="2"/>
  <c r="BI241" i="2"/>
  <c r="BH241" i="2"/>
  <c r="BG241" i="2"/>
  <c r="BF241" i="2"/>
  <c r="T241" i="2"/>
  <c r="R241" i="2"/>
  <c r="P241" i="2"/>
  <c r="BK241" i="2"/>
  <c r="J241" i="2"/>
  <c r="BE241" i="2"/>
  <c r="BI240" i="2"/>
  <c r="BH240" i="2"/>
  <c r="BG240" i="2"/>
  <c r="BF240" i="2"/>
  <c r="T240" i="2"/>
  <c r="R240" i="2"/>
  <c r="P240" i="2"/>
  <c r="BK240" i="2"/>
  <c r="J240" i="2"/>
  <c r="BE240" i="2"/>
  <c r="BI239" i="2"/>
  <c r="BH239" i="2"/>
  <c r="BG239" i="2"/>
  <c r="BF239" i="2"/>
  <c r="T239" i="2"/>
  <c r="R239" i="2"/>
  <c r="P239" i="2"/>
  <c r="BK239" i="2"/>
  <c r="J239" i="2"/>
  <c r="BE239" i="2"/>
  <c r="BI238" i="2"/>
  <c r="BH238" i="2"/>
  <c r="BG238" i="2"/>
  <c r="BF238" i="2"/>
  <c r="T238" i="2"/>
  <c r="R238" i="2"/>
  <c r="P238" i="2"/>
  <c r="BK238" i="2"/>
  <c r="J238" i="2"/>
  <c r="BE238" i="2"/>
  <c r="BI237" i="2"/>
  <c r="BH237" i="2"/>
  <c r="BG237" i="2"/>
  <c r="BF237" i="2"/>
  <c r="T237" i="2"/>
  <c r="R237" i="2"/>
  <c r="P237" i="2"/>
  <c r="BK237" i="2"/>
  <c r="J237" i="2"/>
  <c r="BE237" i="2"/>
  <c r="BI236" i="2"/>
  <c r="BH236" i="2"/>
  <c r="BG236" i="2"/>
  <c r="BF236" i="2"/>
  <c r="T236" i="2"/>
  <c r="R236" i="2"/>
  <c r="P236" i="2"/>
  <c r="BK236" i="2"/>
  <c r="J236" i="2"/>
  <c r="BE236" i="2"/>
  <c r="BI235" i="2"/>
  <c r="BH235" i="2"/>
  <c r="BG235" i="2"/>
  <c r="BF235" i="2"/>
  <c r="T235" i="2"/>
  <c r="R235" i="2"/>
  <c r="P235" i="2"/>
  <c r="BK235" i="2"/>
  <c r="J235" i="2"/>
  <c r="BE235" i="2"/>
  <c r="BI234" i="2"/>
  <c r="BH234" i="2"/>
  <c r="BG234" i="2"/>
  <c r="BF234" i="2"/>
  <c r="T234" i="2"/>
  <c r="R234" i="2"/>
  <c r="P234" i="2"/>
  <c r="BK234" i="2"/>
  <c r="J234" i="2"/>
  <c r="BE234" i="2"/>
  <c r="BI233" i="2"/>
  <c r="BH233" i="2"/>
  <c r="BG233" i="2"/>
  <c r="BF233" i="2"/>
  <c r="T233" i="2"/>
  <c r="R233" i="2"/>
  <c r="P233" i="2"/>
  <c r="BK233" i="2"/>
  <c r="J233" i="2"/>
  <c r="BE233" i="2"/>
  <c r="BI232" i="2"/>
  <c r="BH232" i="2"/>
  <c r="BG232" i="2"/>
  <c r="BF232" i="2"/>
  <c r="T232" i="2"/>
  <c r="R232" i="2"/>
  <c r="P232" i="2"/>
  <c r="BK232" i="2"/>
  <c r="J232" i="2"/>
  <c r="BE232" i="2"/>
  <c r="BI231" i="2"/>
  <c r="BH231" i="2"/>
  <c r="BG231" i="2"/>
  <c r="BF231" i="2"/>
  <c r="T231" i="2"/>
  <c r="R231" i="2"/>
  <c r="P231" i="2"/>
  <c r="BK231" i="2"/>
  <c r="J231" i="2"/>
  <c r="BE231" i="2"/>
  <c r="BI230" i="2"/>
  <c r="BH230" i="2"/>
  <c r="BG230" i="2"/>
  <c r="BF230" i="2"/>
  <c r="T230" i="2"/>
  <c r="R230" i="2"/>
  <c r="P230" i="2"/>
  <c r="BK230" i="2"/>
  <c r="J230" i="2"/>
  <c r="BE230" i="2"/>
  <c r="BI229" i="2"/>
  <c r="BH229" i="2"/>
  <c r="BG229" i="2"/>
  <c r="BF229" i="2"/>
  <c r="T229" i="2"/>
  <c r="R229" i="2"/>
  <c r="P229" i="2"/>
  <c r="BK229" i="2"/>
  <c r="J229" i="2"/>
  <c r="BE229" i="2"/>
  <c r="BI228" i="2"/>
  <c r="BH228" i="2"/>
  <c r="BG228" i="2"/>
  <c r="BF228" i="2"/>
  <c r="T228" i="2"/>
  <c r="R228" i="2"/>
  <c r="P228" i="2"/>
  <c r="BK228" i="2"/>
  <c r="J228" i="2"/>
  <c r="BE228" i="2"/>
  <c r="BI227" i="2"/>
  <c r="BH227" i="2"/>
  <c r="BG227" i="2"/>
  <c r="BF227" i="2"/>
  <c r="T227" i="2"/>
  <c r="R227" i="2"/>
  <c r="P227" i="2"/>
  <c r="BK227" i="2"/>
  <c r="J227" i="2"/>
  <c r="BE227" i="2"/>
  <c r="BI226" i="2"/>
  <c r="BH226" i="2"/>
  <c r="BG226" i="2"/>
  <c r="BF226" i="2"/>
  <c r="T226" i="2"/>
  <c r="R226" i="2"/>
  <c r="P226" i="2"/>
  <c r="BK226" i="2"/>
  <c r="J226" i="2"/>
  <c r="BE226" i="2"/>
  <c r="BI225" i="2"/>
  <c r="BH225" i="2"/>
  <c r="BG225" i="2"/>
  <c r="BF225" i="2"/>
  <c r="T225" i="2"/>
  <c r="R225" i="2"/>
  <c r="P225" i="2"/>
  <c r="BK225" i="2"/>
  <c r="J225" i="2"/>
  <c r="BE225" i="2"/>
  <c r="BI224" i="2"/>
  <c r="BH224" i="2"/>
  <c r="BG224" i="2"/>
  <c r="BF224" i="2"/>
  <c r="T224" i="2"/>
  <c r="R224" i="2"/>
  <c r="P224" i="2"/>
  <c r="BK224" i="2"/>
  <c r="J224" i="2"/>
  <c r="BE224" i="2"/>
  <c r="BI223" i="2"/>
  <c r="BH223" i="2"/>
  <c r="BG223" i="2"/>
  <c r="BF223" i="2"/>
  <c r="T223" i="2"/>
  <c r="R223" i="2"/>
  <c r="P223" i="2"/>
  <c r="BK223" i="2"/>
  <c r="J223" i="2"/>
  <c r="BE223" i="2"/>
  <c r="BI222" i="2"/>
  <c r="BH222" i="2"/>
  <c r="BG222" i="2"/>
  <c r="BF222" i="2"/>
  <c r="T222" i="2"/>
  <c r="R222" i="2"/>
  <c r="P222" i="2"/>
  <c r="BK222" i="2"/>
  <c r="J222" i="2"/>
  <c r="BE222" i="2"/>
  <c r="BI221" i="2"/>
  <c r="BH221" i="2"/>
  <c r="BG221" i="2"/>
  <c r="BF221" i="2"/>
  <c r="T221" i="2"/>
  <c r="R221" i="2"/>
  <c r="P221" i="2"/>
  <c r="BK221" i="2"/>
  <c r="J221" i="2"/>
  <c r="BE221" i="2"/>
  <c r="BI220" i="2"/>
  <c r="BH220" i="2"/>
  <c r="BG220" i="2"/>
  <c r="BF220" i="2"/>
  <c r="T220" i="2"/>
  <c r="R220" i="2"/>
  <c r="P220" i="2"/>
  <c r="BK220" i="2"/>
  <c r="J220" i="2"/>
  <c r="BE220" i="2"/>
  <c r="BI219" i="2"/>
  <c r="BH219" i="2"/>
  <c r="BG219" i="2"/>
  <c r="BF219" i="2"/>
  <c r="T219" i="2"/>
  <c r="R219" i="2"/>
  <c r="P219" i="2"/>
  <c r="BK219" i="2"/>
  <c r="J219" i="2"/>
  <c r="BE219" i="2"/>
  <c r="BI218" i="2"/>
  <c r="BH218" i="2"/>
  <c r="BG218" i="2"/>
  <c r="BF218" i="2"/>
  <c r="T218" i="2"/>
  <c r="R218" i="2"/>
  <c r="P218" i="2"/>
  <c r="BK218" i="2"/>
  <c r="J218" i="2"/>
  <c r="BE218" i="2"/>
  <c r="BI217" i="2"/>
  <c r="BH217" i="2"/>
  <c r="BG217" i="2"/>
  <c r="BF217" i="2"/>
  <c r="T217" i="2"/>
  <c r="R217" i="2"/>
  <c r="P217" i="2"/>
  <c r="BK217" i="2"/>
  <c r="J217" i="2"/>
  <c r="BE217" i="2"/>
  <c r="BI216" i="2"/>
  <c r="BH216" i="2"/>
  <c r="BG216" i="2"/>
  <c r="BF216" i="2"/>
  <c r="T216" i="2"/>
  <c r="R216" i="2"/>
  <c r="P216" i="2"/>
  <c r="BK216" i="2"/>
  <c r="J216" i="2"/>
  <c r="BE216" i="2"/>
  <c r="BI215" i="2"/>
  <c r="BH215" i="2"/>
  <c r="BG215" i="2"/>
  <c r="BF215" i="2"/>
  <c r="T215" i="2"/>
  <c r="R215" i="2"/>
  <c r="P215" i="2"/>
  <c r="BK215" i="2"/>
  <c r="J215" i="2"/>
  <c r="BE215" i="2"/>
  <c r="BI214" i="2"/>
  <c r="BH214" i="2"/>
  <c r="BG214" i="2"/>
  <c r="BF214" i="2"/>
  <c r="T214" i="2"/>
  <c r="R214" i="2"/>
  <c r="P214" i="2"/>
  <c r="BK214" i="2"/>
  <c r="J214" i="2"/>
  <c r="BE214" i="2"/>
  <c r="BI213" i="2"/>
  <c r="BH213" i="2"/>
  <c r="BG213" i="2"/>
  <c r="BF213" i="2"/>
  <c r="T213" i="2"/>
  <c r="R213" i="2"/>
  <c r="P213" i="2"/>
  <c r="BK213" i="2"/>
  <c r="J213" i="2"/>
  <c r="BE213" i="2"/>
  <c r="BI212" i="2"/>
  <c r="BH212" i="2"/>
  <c r="BG212" i="2"/>
  <c r="BF212" i="2"/>
  <c r="T212" i="2"/>
  <c r="R212" i="2"/>
  <c r="P212" i="2"/>
  <c r="BK212" i="2"/>
  <c r="J212" i="2"/>
  <c r="BE212" i="2"/>
  <c r="BI211" i="2"/>
  <c r="BH211" i="2"/>
  <c r="BG211" i="2"/>
  <c r="BF211" i="2"/>
  <c r="T211" i="2"/>
  <c r="R211" i="2"/>
  <c r="P211" i="2"/>
  <c r="BK211" i="2"/>
  <c r="J211" i="2"/>
  <c r="BE211" i="2"/>
  <c r="BI210" i="2"/>
  <c r="BH210" i="2"/>
  <c r="BG210" i="2"/>
  <c r="BF210" i="2"/>
  <c r="T210" i="2"/>
  <c r="R210" i="2"/>
  <c r="P210" i="2"/>
  <c r="BK210" i="2"/>
  <c r="J210" i="2"/>
  <c r="BE210" i="2"/>
  <c r="BI209" i="2"/>
  <c r="BH209" i="2"/>
  <c r="BG209" i="2"/>
  <c r="BF209" i="2"/>
  <c r="T209" i="2"/>
  <c r="R209" i="2"/>
  <c r="P209" i="2"/>
  <c r="BK209" i="2"/>
  <c r="J209" i="2"/>
  <c r="BE209" i="2"/>
  <c r="BI208" i="2"/>
  <c r="BH208" i="2"/>
  <c r="BG208" i="2"/>
  <c r="BF208" i="2"/>
  <c r="T208" i="2"/>
  <c r="R208" i="2"/>
  <c r="P208" i="2"/>
  <c r="BK208" i="2"/>
  <c r="J208" i="2"/>
  <c r="BE208" i="2"/>
  <c r="BI207" i="2"/>
  <c r="BH207" i="2"/>
  <c r="BG207" i="2"/>
  <c r="BF207" i="2"/>
  <c r="T207" i="2"/>
  <c r="R207" i="2"/>
  <c r="P207" i="2"/>
  <c r="BK207" i="2"/>
  <c r="J207" i="2"/>
  <c r="BE207" i="2"/>
  <c r="BI206" i="2"/>
  <c r="BH206" i="2"/>
  <c r="BG206" i="2"/>
  <c r="BF206" i="2"/>
  <c r="T206" i="2"/>
  <c r="R206" i="2"/>
  <c r="P206" i="2"/>
  <c r="BK206" i="2"/>
  <c r="J206" i="2"/>
  <c r="BE206" i="2"/>
  <c r="BI205" i="2"/>
  <c r="BH205" i="2"/>
  <c r="BG205" i="2"/>
  <c r="BF205" i="2"/>
  <c r="T205" i="2"/>
  <c r="R205" i="2"/>
  <c r="P205" i="2"/>
  <c r="BK205" i="2"/>
  <c r="J205" i="2"/>
  <c r="BE205" i="2"/>
  <c r="BI204" i="2"/>
  <c r="BH204" i="2"/>
  <c r="BG204" i="2"/>
  <c r="BF204" i="2"/>
  <c r="T204" i="2"/>
  <c r="R204" i="2"/>
  <c r="P204" i="2"/>
  <c r="BK204" i="2"/>
  <c r="J204" i="2"/>
  <c r="BE204" i="2"/>
  <c r="BI203" i="2"/>
  <c r="BH203" i="2"/>
  <c r="BG203" i="2"/>
  <c r="BF203" i="2"/>
  <c r="T203" i="2"/>
  <c r="R203" i="2"/>
  <c r="P203" i="2"/>
  <c r="BK203" i="2"/>
  <c r="J203" i="2"/>
  <c r="BE203" i="2"/>
  <c r="BI202" i="2"/>
  <c r="BH202" i="2"/>
  <c r="BG202" i="2"/>
  <c r="BF202" i="2"/>
  <c r="T202" i="2"/>
  <c r="R202" i="2"/>
  <c r="P202" i="2"/>
  <c r="BK202" i="2"/>
  <c r="J202" i="2"/>
  <c r="BE202" i="2"/>
  <c r="BI201" i="2"/>
  <c r="BH201" i="2"/>
  <c r="BG201" i="2"/>
  <c r="BF201" i="2"/>
  <c r="T201" i="2"/>
  <c r="R201" i="2"/>
  <c r="P201" i="2"/>
  <c r="BK201" i="2"/>
  <c r="J201" i="2"/>
  <c r="BE201" i="2"/>
  <c r="BI200" i="2"/>
  <c r="BH200" i="2"/>
  <c r="BG200" i="2"/>
  <c r="BF200" i="2"/>
  <c r="T200" i="2"/>
  <c r="R200" i="2"/>
  <c r="P200" i="2"/>
  <c r="BK200" i="2"/>
  <c r="J200" i="2"/>
  <c r="BE200" i="2"/>
  <c r="BI199" i="2"/>
  <c r="BH199" i="2"/>
  <c r="BG199" i="2"/>
  <c r="BF199" i="2"/>
  <c r="T199" i="2"/>
  <c r="R199" i="2"/>
  <c r="P199" i="2"/>
  <c r="BK199" i="2"/>
  <c r="J199" i="2"/>
  <c r="BE199" i="2"/>
  <c r="BI198" i="2"/>
  <c r="BH198" i="2"/>
  <c r="BG198" i="2"/>
  <c r="BF198" i="2"/>
  <c r="T198" i="2"/>
  <c r="R198" i="2"/>
  <c r="P198" i="2"/>
  <c r="BK198" i="2"/>
  <c r="J198" i="2"/>
  <c r="BE198" i="2"/>
  <c r="BI197" i="2"/>
  <c r="BH197" i="2"/>
  <c r="BG197" i="2"/>
  <c r="BF197" i="2"/>
  <c r="T197" i="2"/>
  <c r="R197" i="2"/>
  <c r="P197" i="2"/>
  <c r="BK197" i="2"/>
  <c r="J197" i="2"/>
  <c r="BE197" i="2"/>
  <c r="BI196" i="2"/>
  <c r="BH196" i="2"/>
  <c r="BG196" i="2"/>
  <c r="BF196" i="2"/>
  <c r="T196" i="2"/>
  <c r="R196" i="2"/>
  <c r="P196" i="2"/>
  <c r="BK196" i="2"/>
  <c r="J196" i="2"/>
  <c r="BE196" i="2"/>
  <c r="BI195" i="2"/>
  <c r="BH195" i="2"/>
  <c r="BG195" i="2"/>
  <c r="BF195" i="2"/>
  <c r="T195" i="2"/>
  <c r="R195" i="2"/>
  <c r="P195" i="2"/>
  <c r="BK195" i="2"/>
  <c r="J195" i="2"/>
  <c r="BE195" i="2"/>
  <c r="BI194" i="2"/>
  <c r="BH194" i="2"/>
  <c r="BG194" i="2"/>
  <c r="BF194" i="2"/>
  <c r="T194" i="2"/>
  <c r="R194" i="2"/>
  <c r="P194" i="2"/>
  <c r="BK194" i="2"/>
  <c r="J194" i="2"/>
  <c r="BE194" i="2"/>
  <c r="BI193" i="2"/>
  <c r="BH193" i="2"/>
  <c r="BG193" i="2"/>
  <c r="BF193" i="2"/>
  <c r="T193" i="2"/>
  <c r="R193" i="2"/>
  <c r="P193" i="2"/>
  <c r="BK193" i="2"/>
  <c r="J193" i="2"/>
  <c r="BE193" i="2"/>
  <c r="BI192" i="2"/>
  <c r="BH192" i="2"/>
  <c r="BG192" i="2"/>
  <c r="BF192" i="2"/>
  <c r="T192" i="2"/>
  <c r="R192" i="2"/>
  <c r="P192" i="2"/>
  <c r="BK192" i="2"/>
  <c r="J192" i="2"/>
  <c r="BE192" i="2"/>
  <c r="BI191" i="2"/>
  <c r="BH191" i="2"/>
  <c r="BG191" i="2"/>
  <c r="BF191" i="2"/>
  <c r="T191" i="2"/>
  <c r="R191" i="2"/>
  <c r="P191" i="2"/>
  <c r="BK191" i="2"/>
  <c r="J191" i="2"/>
  <c r="BE191" i="2"/>
  <c r="BI190" i="2"/>
  <c r="BH190" i="2"/>
  <c r="BG190" i="2"/>
  <c r="BF190" i="2"/>
  <c r="T190" i="2"/>
  <c r="R190" i="2"/>
  <c r="P190" i="2"/>
  <c r="BK190" i="2"/>
  <c r="J190" i="2"/>
  <c r="BE190" i="2"/>
  <c r="BI189" i="2"/>
  <c r="BH189" i="2"/>
  <c r="BG189" i="2"/>
  <c r="BF189" i="2"/>
  <c r="T189" i="2"/>
  <c r="R189" i="2"/>
  <c r="P189" i="2"/>
  <c r="BK189" i="2"/>
  <c r="J189" i="2"/>
  <c r="BE189" i="2"/>
  <c r="BI188" i="2"/>
  <c r="BH188" i="2"/>
  <c r="BG188" i="2"/>
  <c r="BF188" i="2"/>
  <c r="T188" i="2"/>
  <c r="R188" i="2"/>
  <c r="P188" i="2"/>
  <c r="BK188" i="2"/>
  <c r="J188" i="2"/>
  <c r="BE188" i="2"/>
  <c r="BI187" i="2"/>
  <c r="BH187" i="2"/>
  <c r="BG187" i="2"/>
  <c r="BF187" i="2"/>
  <c r="T187" i="2"/>
  <c r="R187" i="2"/>
  <c r="P187" i="2"/>
  <c r="BK187" i="2"/>
  <c r="J187" i="2"/>
  <c r="BE187" i="2"/>
  <c r="BI186" i="2"/>
  <c r="BH186" i="2"/>
  <c r="BG186" i="2"/>
  <c r="BF186" i="2"/>
  <c r="T186" i="2"/>
  <c r="R186" i="2"/>
  <c r="P186" i="2"/>
  <c r="BK186" i="2"/>
  <c r="J186" i="2"/>
  <c r="BE186" i="2"/>
  <c r="BI185" i="2"/>
  <c r="BH185" i="2"/>
  <c r="BG185" i="2"/>
  <c r="BF185" i="2"/>
  <c r="T185" i="2"/>
  <c r="R185" i="2"/>
  <c r="P185" i="2"/>
  <c r="BK185" i="2"/>
  <c r="J185" i="2"/>
  <c r="BE185" i="2"/>
  <c r="BI184" i="2"/>
  <c r="BH184" i="2"/>
  <c r="BG184" i="2"/>
  <c r="BF184" i="2"/>
  <c r="T184" i="2"/>
  <c r="R184" i="2"/>
  <c r="P184" i="2"/>
  <c r="BK184" i="2"/>
  <c r="J184" i="2"/>
  <c r="BE184" i="2"/>
  <c r="BI183" i="2"/>
  <c r="BH183" i="2"/>
  <c r="BG183" i="2"/>
  <c r="BF183" i="2"/>
  <c r="T183" i="2"/>
  <c r="R183" i="2"/>
  <c r="P183" i="2"/>
  <c r="BK183" i="2"/>
  <c r="J183" i="2"/>
  <c r="BE183" i="2"/>
  <c r="BI182" i="2"/>
  <c r="BH182" i="2"/>
  <c r="BG182" i="2"/>
  <c r="BF182" i="2"/>
  <c r="T182" i="2"/>
  <c r="R182" i="2"/>
  <c r="P182" i="2"/>
  <c r="BK182" i="2"/>
  <c r="J182" i="2"/>
  <c r="BE182" i="2"/>
  <c r="BI181" i="2"/>
  <c r="BH181" i="2"/>
  <c r="BG181" i="2"/>
  <c r="BF181" i="2"/>
  <c r="T181" i="2"/>
  <c r="R181" i="2"/>
  <c r="P181" i="2"/>
  <c r="BK181" i="2"/>
  <c r="J181" i="2"/>
  <c r="BE181" i="2"/>
  <c r="BI180" i="2"/>
  <c r="BH180" i="2"/>
  <c r="BG180" i="2"/>
  <c r="BF180" i="2"/>
  <c r="T180" i="2"/>
  <c r="R180" i="2"/>
  <c r="P180" i="2"/>
  <c r="BK180" i="2"/>
  <c r="J180" i="2"/>
  <c r="BE180" i="2"/>
  <c r="BI179" i="2"/>
  <c r="BH179" i="2"/>
  <c r="BG179" i="2"/>
  <c r="BF179" i="2"/>
  <c r="T179" i="2"/>
  <c r="R179" i="2"/>
  <c r="P179" i="2"/>
  <c r="BK179" i="2"/>
  <c r="J179" i="2"/>
  <c r="BE179" i="2"/>
  <c r="BI178" i="2"/>
  <c r="BH178" i="2"/>
  <c r="BG178" i="2"/>
  <c r="BF178" i="2"/>
  <c r="T178" i="2"/>
  <c r="R178" i="2"/>
  <c r="P178" i="2"/>
  <c r="BK178" i="2"/>
  <c r="J178" i="2"/>
  <c r="BE178" i="2"/>
  <c r="BI177" i="2"/>
  <c r="BH177" i="2"/>
  <c r="BG177" i="2"/>
  <c r="BF177" i="2"/>
  <c r="T177" i="2"/>
  <c r="R177" i="2"/>
  <c r="P177" i="2"/>
  <c r="BK177" i="2"/>
  <c r="J177" i="2"/>
  <c r="BE177" i="2"/>
  <c r="BI176" i="2"/>
  <c r="BH176" i="2"/>
  <c r="BG176" i="2"/>
  <c r="BF176" i="2"/>
  <c r="T176" i="2"/>
  <c r="R176" i="2"/>
  <c r="P176" i="2"/>
  <c r="BK176" i="2"/>
  <c r="J176" i="2"/>
  <c r="BE176" i="2"/>
  <c r="BI175" i="2"/>
  <c r="BH175" i="2"/>
  <c r="BG175" i="2"/>
  <c r="BF175" i="2"/>
  <c r="T175" i="2"/>
  <c r="R175" i="2"/>
  <c r="P175" i="2"/>
  <c r="BK175" i="2"/>
  <c r="J175" i="2"/>
  <c r="BE175" i="2"/>
  <c r="BI174" i="2"/>
  <c r="BH174" i="2"/>
  <c r="BG174" i="2"/>
  <c r="BF174" i="2"/>
  <c r="T174" i="2"/>
  <c r="R174" i="2"/>
  <c r="P174" i="2"/>
  <c r="BK174" i="2"/>
  <c r="J174" i="2"/>
  <c r="BE174" i="2"/>
  <c r="BI173" i="2"/>
  <c r="BH173" i="2"/>
  <c r="BG173" i="2"/>
  <c r="BF173" i="2"/>
  <c r="T173" i="2"/>
  <c r="R173" i="2"/>
  <c r="P173" i="2"/>
  <c r="BK173" i="2"/>
  <c r="J173" i="2"/>
  <c r="BE173" i="2"/>
  <c r="BI172" i="2"/>
  <c r="BH172" i="2"/>
  <c r="BG172" i="2"/>
  <c r="BF172" i="2"/>
  <c r="T172" i="2"/>
  <c r="R172" i="2"/>
  <c r="P172" i="2"/>
  <c r="BK172" i="2"/>
  <c r="J172" i="2"/>
  <c r="BE172" i="2"/>
  <c r="BI171" i="2"/>
  <c r="BH171" i="2"/>
  <c r="BG171" i="2"/>
  <c r="BF171" i="2"/>
  <c r="T171" i="2"/>
  <c r="R171" i="2"/>
  <c r="P171" i="2"/>
  <c r="BK171" i="2"/>
  <c r="J171" i="2"/>
  <c r="BE171" i="2"/>
  <c r="BI170" i="2"/>
  <c r="BH170" i="2"/>
  <c r="BG170" i="2"/>
  <c r="BF170" i="2"/>
  <c r="T170" i="2"/>
  <c r="R170" i="2"/>
  <c r="P170" i="2"/>
  <c r="BK170" i="2"/>
  <c r="J170" i="2"/>
  <c r="BE170" i="2"/>
  <c r="BI169" i="2"/>
  <c r="BH169" i="2"/>
  <c r="BG169" i="2"/>
  <c r="BF169" i="2"/>
  <c r="T169" i="2"/>
  <c r="R169" i="2"/>
  <c r="P169" i="2"/>
  <c r="BK169" i="2"/>
  <c r="J169" i="2"/>
  <c r="BE169" i="2"/>
  <c r="BI168" i="2"/>
  <c r="BH168" i="2"/>
  <c r="BG168" i="2"/>
  <c r="BF168" i="2"/>
  <c r="T168" i="2"/>
  <c r="R168" i="2"/>
  <c r="P168" i="2"/>
  <c r="BK168" i="2"/>
  <c r="J168" i="2"/>
  <c r="BE168" i="2"/>
  <c r="BI167" i="2"/>
  <c r="BH167" i="2"/>
  <c r="BG167" i="2"/>
  <c r="BF167" i="2"/>
  <c r="T167" i="2"/>
  <c r="R167" i="2"/>
  <c r="P167" i="2"/>
  <c r="BK167" i="2"/>
  <c r="J167" i="2"/>
  <c r="BE167" i="2"/>
  <c r="BI166" i="2"/>
  <c r="BH166" i="2"/>
  <c r="BG166" i="2"/>
  <c r="BF166" i="2"/>
  <c r="T166" i="2"/>
  <c r="R166" i="2"/>
  <c r="P166" i="2"/>
  <c r="BK166" i="2"/>
  <c r="J166" i="2"/>
  <c r="BE166" i="2"/>
  <c r="BI165" i="2"/>
  <c r="BH165" i="2"/>
  <c r="BG165" i="2"/>
  <c r="BF165" i="2"/>
  <c r="T165" i="2"/>
  <c r="R165" i="2"/>
  <c r="P165" i="2"/>
  <c r="BK165" i="2"/>
  <c r="J165" i="2"/>
  <c r="BE165" i="2"/>
  <c r="BI164" i="2"/>
  <c r="BH164" i="2"/>
  <c r="BG164" i="2"/>
  <c r="BF164" i="2"/>
  <c r="T164" i="2"/>
  <c r="R164" i="2"/>
  <c r="P164" i="2"/>
  <c r="BK164" i="2"/>
  <c r="J164" i="2"/>
  <c r="BE164" i="2"/>
  <c r="BI163" i="2"/>
  <c r="BH163" i="2"/>
  <c r="BG163" i="2"/>
  <c r="BF163" i="2"/>
  <c r="T163" i="2"/>
  <c r="R163" i="2"/>
  <c r="P163" i="2"/>
  <c r="BK163" i="2"/>
  <c r="J163" i="2"/>
  <c r="BE163" i="2"/>
  <c r="BI162" i="2"/>
  <c r="BH162" i="2"/>
  <c r="BG162" i="2"/>
  <c r="BF162" i="2"/>
  <c r="T162" i="2"/>
  <c r="R162" i="2"/>
  <c r="P162" i="2"/>
  <c r="BK162" i="2"/>
  <c r="J162" i="2"/>
  <c r="BE162" i="2"/>
  <c r="BI161" i="2"/>
  <c r="BH161" i="2"/>
  <c r="BG161" i="2"/>
  <c r="BF161" i="2"/>
  <c r="T161" i="2"/>
  <c r="R161" i="2"/>
  <c r="P161" i="2"/>
  <c r="BK161" i="2"/>
  <c r="J161" i="2"/>
  <c r="BE161" i="2"/>
  <c r="BI160" i="2"/>
  <c r="BH160" i="2"/>
  <c r="BG160" i="2"/>
  <c r="BF160" i="2"/>
  <c r="T160" i="2"/>
  <c r="R160" i="2"/>
  <c r="P160" i="2"/>
  <c r="BK160" i="2"/>
  <c r="J160" i="2"/>
  <c r="BE160" i="2"/>
  <c r="BI159" i="2"/>
  <c r="BH159" i="2"/>
  <c r="BG159" i="2"/>
  <c r="BF159" i="2"/>
  <c r="T159" i="2"/>
  <c r="R159" i="2"/>
  <c r="P159" i="2"/>
  <c r="BK159" i="2"/>
  <c r="J159" i="2"/>
  <c r="BE159" i="2"/>
  <c r="BI158" i="2"/>
  <c r="BH158" i="2"/>
  <c r="BG158" i="2"/>
  <c r="BF158" i="2"/>
  <c r="T158" i="2"/>
  <c r="R158" i="2"/>
  <c r="P158" i="2"/>
  <c r="BK158" i="2"/>
  <c r="J158" i="2"/>
  <c r="BE158" i="2"/>
  <c r="BI157" i="2"/>
  <c r="BH157" i="2"/>
  <c r="BG157" i="2"/>
  <c r="BF157" i="2"/>
  <c r="T157" i="2"/>
  <c r="R157" i="2"/>
  <c r="P157" i="2"/>
  <c r="BK157" i="2"/>
  <c r="J157" i="2"/>
  <c r="BE157" i="2"/>
  <c r="BI156" i="2"/>
  <c r="BH156" i="2"/>
  <c r="BG156" i="2"/>
  <c r="BF156" i="2"/>
  <c r="T156" i="2"/>
  <c r="R156" i="2"/>
  <c r="P156" i="2"/>
  <c r="BK156" i="2"/>
  <c r="J156" i="2"/>
  <c r="BE156" i="2"/>
  <c r="BI155" i="2"/>
  <c r="BH155" i="2"/>
  <c r="BG155" i="2"/>
  <c r="BF155" i="2"/>
  <c r="T155" i="2"/>
  <c r="R155" i="2"/>
  <c r="P155" i="2"/>
  <c r="BK155" i="2"/>
  <c r="J155" i="2"/>
  <c r="BE155" i="2"/>
  <c r="BI154" i="2"/>
  <c r="BH154" i="2"/>
  <c r="BG154" i="2"/>
  <c r="BF154" i="2"/>
  <c r="T154" i="2"/>
  <c r="R154" i="2"/>
  <c r="P154" i="2"/>
  <c r="BK154" i="2"/>
  <c r="J154" i="2"/>
  <c r="BE154" i="2"/>
  <c r="BI153" i="2"/>
  <c r="BH153" i="2"/>
  <c r="BG153" i="2"/>
  <c r="BF153" i="2"/>
  <c r="T153" i="2"/>
  <c r="R153" i="2"/>
  <c r="P153" i="2"/>
  <c r="BK153" i="2"/>
  <c r="J153" i="2"/>
  <c r="BE153" i="2"/>
  <c r="BI152" i="2"/>
  <c r="BH152" i="2"/>
  <c r="BG152" i="2"/>
  <c r="BF152" i="2"/>
  <c r="T152" i="2"/>
  <c r="R152" i="2"/>
  <c r="P152" i="2"/>
  <c r="BK152" i="2"/>
  <c r="J152" i="2"/>
  <c r="BE152" i="2"/>
  <c r="BI151" i="2"/>
  <c r="BH151" i="2"/>
  <c r="BG151" i="2"/>
  <c r="BF151" i="2"/>
  <c r="T151" i="2"/>
  <c r="R151" i="2"/>
  <c r="P151" i="2"/>
  <c r="BK151" i="2"/>
  <c r="J151" i="2"/>
  <c r="BE151" i="2"/>
  <c r="BI150" i="2"/>
  <c r="BH150" i="2"/>
  <c r="BG150" i="2"/>
  <c r="BF150" i="2"/>
  <c r="T150" i="2"/>
  <c r="R150" i="2"/>
  <c r="P150" i="2"/>
  <c r="BK150" i="2"/>
  <c r="J150" i="2"/>
  <c r="BE150" i="2"/>
  <c r="BI149" i="2"/>
  <c r="BH149" i="2"/>
  <c r="BG149" i="2"/>
  <c r="BF149" i="2"/>
  <c r="T149" i="2"/>
  <c r="R149" i="2"/>
  <c r="P149" i="2"/>
  <c r="BK149" i="2"/>
  <c r="J149" i="2"/>
  <c r="BE149" i="2"/>
  <c r="BI148" i="2"/>
  <c r="BH148" i="2"/>
  <c r="BG148" i="2"/>
  <c r="BF148" i="2"/>
  <c r="T148" i="2"/>
  <c r="R148" i="2"/>
  <c r="P148" i="2"/>
  <c r="BK148" i="2"/>
  <c r="J148" i="2"/>
  <c r="BE148" i="2"/>
  <c r="BI147" i="2"/>
  <c r="BH147" i="2"/>
  <c r="BG147" i="2"/>
  <c r="BF147" i="2"/>
  <c r="T147" i="2"/>
  <c r="R147" i="2"/>
  <c r="P147" i="2"/>
  <c r="BK147" i="2"/>
  <c r="J147" i="2"/>
  <c r="BE147" i="2"/>
  <c r="BI146" i="2"/>
  <c r="BH146" i="2"/>
  <c r="BG146" i="2"/>
  <c r="BF146" i="2"/>
  <c r="T146" i="2"/>
  <c r="R146" i="2"/>
  <c r="P146" i="2"/>
  <c r="BK146" i="2"/>
  <c r="J146" i="2"/>
  <c r="BE146" i="2"/>
  <c r="BI145" i="2"/>
  <c r="BH145" i="2"/>
  <c r="BG145" i="2"/>
  <c r="BF145" i="2"/>
  <c r="T145" i="2"/>
  <c r="R145" i="2"/>
  <c r="P145" i="2"/>
  <c r="BK145" i="2"/>
  <c r="J145" i="2"/>
  <c r="BE145" i="2"/>
  <c r="BI144" i="2"/>
  <c r="BH144" i="2"/>
  <c r="BG144" i="2"/>
  <c r="BF144" i="2"/>
  <c r="T144" i="2"/>
  <c r="R144" i="2"/>
  <c r="P144" i="2"/>
  <c r="BK144" i="2"/>
  <c r="J144" i="2"/>
  <c r="BE144" i="2"/>
  <c r="BI143" i="2"/>
  <c r="BH143" i="2"/>
  <c r="BG143" i="2"/>
  <c r="BF143" i="2"/>
  <c r="T143" i="2"/>
  <c r="R143" i="2"/>
  <c r="P143" i="2"/>
  <c r="BK143" i="2"/>
  <c r="J143" i="2"/>
  <c r="BE143" i="2"/>
  <c r="BI142" i="2"/>
  <c r="BH142" i="2"/>
  <c r="BG142" i="2"/>
  <c r="BF142" i="2"/>
  <c r="T142" i="2"/>
  <c r="R142" i="2"/>
  <c r="P142" i="2"/>
  <c r="BK142" i="2"/>
  <c r="J142" i="2"/>
  <c r="BE142" i="2"/>
  <c r="BI141" i="2"/>
  <c r="BH141" i="2"/>
  <c r="BG141" i="2"/>
  <c r="BF141" i="2"/>
  <c r="T141" i="2"/>
  <c r="R141" i="2"/>
  <c r="P141" i="2"/>
  <c r="BK141" i="2"/>
  <c r="J141" i="2"/>
  <c r="BE141" i="2"/>
  <c r="BI140" i="2"/>
  <c r="BH140" i="2"/>
  <c r="BG140" i="2"/>
  <c r="BF140" i="2"/>
  <c r="T140" i="2"/>
  <c r="R140" i="2"/>
  <c r="P140" i="2"/>
  <c r="BK140" i="2"/>
  <c r="J140" i="2"/>
  <c r="BE140" i="2"/>
  <c r="BI139" i="2"/>
  <c r="BH139" i="2"/>
  <c r="BG139" i="2"/>
  <c r="BF139" i="2"/>
  <c r="T139" i="2"/>
  <c r="R139" i="2"/>
  <c r="P139" i="2"/>
  <c r="BK139" i="2"/>
  <c r="J139" i="2"/>
  <c r="BE139" i="2"/>
  <c r="BI138" i="2"/>
  <c r="BH138" i="2"/>
  <c r="BG138" i="2"/>
  <c r="BF138" i="2"/>
  <c r="T138" i="2"/>
  <c r="R138" i="2"/>
  <c r="P138" i="2"/>
  <c r="BK138" i="2"/>
  <c r="J138" i="2"/>
  <c r="BE138" i="2"/>
  <c r="BI137" i="2"/>
  <c r="BH137" i="2"/>
  <c r="BG137" i="2"/>
  <c r="BF137" i="2"/>
  <c r="T137" i="2"/>
  <c r="R137" i="2"/>
  <c r="P137" i="2"/>
  <c r="BK137" i="2"/>
  <c r="J137" i="2"/>
  <c r="BE137" i="2"/>
  <c r="BI136" i="2"/>
  <c r="BH136" i="2"/>
  <c r="BG136" i="2"/>
  <c r="BF136" i="2"/>
  <c r="T136" i="2"/>
  <c r="R136" i="2"/>
  <c r="P136" i="2"/>
  <c r="BK136" i="2"/>
  <c r="J136" i="2"/>
  <c r="BE136" i="2"/>
  <c r="BI135" i="2"/>
  <c r="BH135" i="2"/>
  <c r="BG135" i="2"/>
  <c r="BF135" i="2"/>
  <c r="T135" i="2"/>
  <c r="R135" i="2"/>
  <c r="P135" i="2"/>
  <c r="BK135" i="2"/>
  <c r="J135" i="2"/>
  <c r="BE135" i="2"/>
  <c r="BI134" i="2"/>
  <c r="BH134" i="2"/>
  <c r="BG134" i="2"/>
  <c r="BF134" i="2"/>
  <c r="T134" i="2"/>
  <c r="R134" i="2"/>
  <c r="P134" i="2"/>
  <c r="BK134" i="2"/>
  <c r="J134" i="2"/>
  <c r="BE134" i="2"/>
  <c r="BI133" i="2"/>
  <c r="BH133" i="2"/>
  <c r="BG133" i="2"/>
  <c r="BF133" i="2"/>
  <c r="T133" i="2"/>
  <c r="R133" i="2"/>
  <c r="P133" i="2"/>
  <c r="BK133" i="2"/>
  <c r="J133" i="2"/>
  <c r="BE133" i="2"/>
  <c r="BI132" i="2"/>
  <c r="BH132" i="2"/>
  <c r="BG132" i="2"/>
  <c r="BF132" i="2"/>
  <c r="T132" i="2"/>
  <c r="R132" i="2"/>
  <c r="P132" i="2"/>
  <c r="BK132" i="2"/>
  <c r="J132" i="2"/>
  <c r="BE132" i="2"/>
  <c r="BI131" i="2"/>
  <c r="BH131" i="2"/>
  <c r="BG131" i="2"/>
  <c r="BF131" i="2"/>
  <c r="T131" i="2"/>
  <c r="R131" i="2"/>
  <c r="P131" i="2"/>
  <c r="BK131" i="2"/>
  <c r="J131" i="2"/>
  <c r="BE131" i="2"/>
  <c r="BI130" i="2"/>
  <c r="BH130" i="2"/>
  <c r="BG130" i="2"/>
  <c r="BF130" i="2"/>
  <c r="T130" i="2"/>
  <c r="R130" i="2"/>
  <c r="P130" i="2"/>
  <c r="BK130" i="2"/>
  <c r="J130" i="2"/>
  <c r="BE130" i="2"/>
  <c r="BI129" i="2"/>
  <c r="BH129" i="2"/>
  <c r="BG129" i="2"/>
  <c r="BF129" i="2"/>
  <c r="T129" i="2"/>
  <c r="R129" i="2"/>
  <c r="P129" i="2"/>
  <c r="BK129" i="2"/>
  <c r="J129" i="2"/>
  <c r="BE129" i="2"/>
  <c r="BI128" i="2"/>
  <c r="BH128" i="2"/>
  <c r="BG128" i="2"/>
  <c r="BF128" i="2"/>
  <c r="T128" i="2"/>
  <c r="R128" i="2"/>
  <c r="P128" i="2"/>
  <c r="BK128" i="2"/>
  <c r="J128" i="2"/>
  <c r="BE128" i="2"/>
  <c r="BI127" i="2"/>
  <c r="BH127" i="2"/>
  <c r="BG127" i="2"/>
  <c r="BF127" i="2"/>
  <c r="T127" i="2"/>
  <c r="R127" i="2"/>
  <c r="P127" i="2"/>
  <c r="BK127" i="2"/>
  <c r="J127" i="2"/>
  <c r="BE127" i="2"/>
  <c r="BI126" i="2"/>
  <c r="BH126" i="2"/>
  <c r="BG126" i="2"/>
  <c r="BF126" i="2"/>
  <c r="T126" i="2"/>
  <c r="R126" i="2"/>
  <c r="P126" i="2"/>
  <c r="BK126" i="2"/>
  <c r="J126" i="2"/>
  <c r="BE126" i="2"/>
  <c r="BI125" i="2"/>
  <c r="BH125" i="2"/>
  <c r="BG125" i="2"/>
  <c r="BF125" i="2"/>
  <c r="T125" i="2"/>
  <c r="R125" i="2"/>
  <c r="P125" i="2"/>
  <c r="BK125" i="2"/>
  <c r="J125" i="2"/>
  <c r="BE125" i="2"/>
  <c r="BI124" i="2"/>
  <c r="BH124" i="2"/>
  <c r="BG124" i="2"/>
  <c r="BF124" i="2"/>
  <c r="T124" i="2"/>
  <c r="R124" i="2"/>
  <c r="P124" i="2"/>
  <c r="BK124" i="2"/>
  <c r="J124" i="2"/>
  <c r="BE124" i="2"/>
  <c r="BI123" i="2"/>
  <c r="BH123" i="2"/>
  <c r="BG123" i="2"/>
  <c r="BF123" i="2"/>
  <c r="T123" i="2"/>
  <c r="R123" i="2"/>
  <c r="P123" i="2"/>
  <c r="BK123" i="2"/>
  <c r="J123" i="2"/>
  <c r="BE123" i="2"/>
  <c r="BI122" i="2"/>
  <c r="BH122" i="2"/>
  <c r="BG122" i="2"/>
  <c r="BF122" i="2"/>
  <c r="T122" i="2"/>
  <c r="R122" i="2"/>
  <c r="P122" i="2"/>
  <c r="BK122" i="2"/>
  <c r="J122" i="2"/>
  <c r="BE122" i="2"/>
  <c r="BI121" i="2"/>
  <c r="BH121" i="2"/>
  <c r="BG121" i="2"/>
  <c r="BF121" i="2"/>
  <c r="T121" i="2"/>
  <c r="R121" i="2"/>
  <c r="P121" i="2"/>
  <c r="BK121" i="2"/>
  <c r="J121" i="2"/>
  <c r="BE121" i="2"/>
  <c r="BI120" i="2"/>
  <c r="BH120" i="2"/>
  <c r="BG120" i="2"/>
  <c r="BF120" i="2"/>
  <c r="T120" i="2"/>
  <c r="R120" i="2"/>
  <c r="P120" i="2"/>
  <c r="BK120" i="2"/>
  <c r="J120" i="2"/>
  <c r="BE120" i="2"/>
  <c r="BI119" i="2"/>
  <c r="BH119" i="2"/>
  <c r="BG119" i="2"/>
  <c r="BF119" i="2"/>
  <c r="T119" i="2"/>
  <c r="R119" i="2"/>
  <c r="P119" i="2"/>
  <c r="BK119" i="2"/>
  <c r="J119" i="2"/>
  <c r="BE119" i="2"/>
  <c r="BI118" i="2"/>
  <c r="BH118" i="2"/>
  <c r="BG118" i="2"/>
  <c r="BF118" i="2"/>
  <c r="T118" i="2"/>
  <c r="R118" i="2"/>
  <c r="P118" i="2"/>
  <c r="BK118" i="2"/>
  <c r="J118" i="2"/>
  <c r="BE118" i="2"/>
  <c r="BI117" i="2"/>
  <c r="BH117" i="2"/>
  <c r="BG117" i="2"/>
  <c r="BF117" i="2"/>
  <c r="T117" i="2"/>
  <c r="R117" i="2"/>
  <c r="P117" i="2"/>
  <c r="BK117" i="2"/>
  <c r="J117" i="2"/>
  <c r="BE117" i="2"/>
  <c r="BI116" i="2"/>
  <c r="BH116" i="2"/>
  <c r="BG116" i="2"/>
  <c r="BF116" i="2"/>
  <c r="T116" i="2"/>
  <c r="R116" i="2"/>
  <c r="P116" i="2"/>
  <c r="BK116" i="2"/>
  <c r="J116" i="2"/>
  <c r="BE116" i="2"/>
  <c r="BI115" i="2"/>
  <c r="BH115" i="2"/>
  <c r="BG115" i="2"/>
  <c r="BF115" i="2"/>
  <c r="T115" i="2"/>
  <c r="R115" i="2"/>
  <c r="P115" i="2"/>
  <c r="BK115" i="2"/>
  <c r="J115" i="2"/>
  <c r="BE115" i="2"/>
  <c r="BI114" i="2"/>
  <c r="BH114" i="2"/>
  <c r="BG114" i="2"/>
  <c r="BF114" i="2"/>
  <c r="T114" i="2"/>
  <c r="R114" i="2"/>
  <c r="P114" i="2"/>
  <c r="BK114" i="2"/>
  <c r="J114" i="2"/>
  <c r="BE114" i="2"/>
  <c r="BI113" i="2"/>
  <c r="BH113" i="2"/>
  <c r="BG113" i="2"/>
  <c r="BF113" i="2"/>
  <c r="T113" i="2"/>
  <c r="R113" i="2"/>
  <c r="P113" i="2"/>
  <c r="BK113" i="2"/>
  <c r="J113" i="2"/>
  <c r="BE113" i="2"/>
  <c r="BI112" i="2"/>
  <c r="BH112" i="2"/>
  <c r="BG112" i="2"/>
  <c r="BF112" i="2"/>
  <c r="T112" i="2"/>
  <c r="R112" i="2"/>
  <c r="P112" i="2"/>
  <c r="BK112" i="2"/>
  <c r="J112" i="2"/>
  <c r="BE112" i="2"/>
  <c r="BI111" i="2"/>
  <c r="BH111" i="2"/>
  <c r="BG111" i="2"/>
  <c r="BF111" i="2"/>
  <c r="T111" i="2"/>
  <c r="R111" i="2"/>
  <c r="P111" i="2"/>
  <c r="BK111" i="2"/>
  <c r="J111" i="2"/>
  <c r="BE111" i="2"/>
  <c r="BI110" i="2"/>
  <c r="BH110" i="2"/>
  <c r="BG110" i="2"/>
  <c r="BF110" i="2"/>
  <c r="T110" i="2"/>
  <c r="R110" i="2"/>
  <c r="P110" i="2"/>
  <c r="BK110" i="2"/>
  <c r="J110" i="2"/>
  <c r="BE110" i="2"/>
  <c r="BI109" i="2"/>
  <c r="BH109" i="2"/>
  <c r="BG109" i="2"/>
  <c r="BF109" i="2"/>
  <c r="T109" i="2"/>
  <c r="R109" i="2"/>
  <c r="P109" i="2"/>
  <c r="BK109" i="2"/>
  <c r="J109" i="2"/>
  <c r="BE109" i="2"/>
  <c r="BI108" i="2"/>
  <c r="BH108" i="2"/>
  <c r="BG108" i="2"/>
  <c r="BF108" i="2"/>
  <c r="T108" i="2"/>
  <c r="R108" i="2"/>
  <c r="P108" i="2"/>
  <c r="BK108" i="2"/>
  <c r="J108" i="2"/>
  <c r="BE108" i="2"/>
  <c r="BI107" i="2"/>
  <c r="BH107" i="2"/>
  <c r="BG107" i="2"/>
  <c r="BF107" i="2"/>
  <c r="T107" i="2"/>
  <c r="R107" i="2"/>
  <c r="P107" i="2"/>
  <c r="BK107" i="2"/>
  <c r="J107" i="2"/>
  <c r="BE107" i="2"/>
  <c r="BI106" i="2"/>
  <c r="BH106" i="2"/>
  <c r="BG106" i="2"/>
  <c r="BF106" i="2"/>
  <c r="T106" i="2"/>
  <c r="R106" i="2"/>
  <c r="P106" i="2"/>
  <c r="BK106" i="2"/>
  <c r="J106" i="2"/>
  <c r="BE106" i="2"/>
  <c r="BI105" i="2"/>
  <c r="BH105" i="2"/>
  <c r="BG105" i="2"/>
  <c r="BF105" i="2"/>
  <c r="T105" i="2"/>
  <c r="R105" i="2"/>
  <c r="P105" i="2"/>
  <c r="BK105" i="2"/>
  <c r="J105" i="2"/>
  <c r="BE105" i="2"/>
  <c r="BI104" i="2"/>
  <c r="BH104" i="2"/>
  <c r="BG104" i="2"/>
  <c r="BF104" i="2"/>
  <c r="T104" i="2"/>
  <c r="R104" i="2"/>
  <c r="P104" i="2"/>
  <c r="BK104" i="2"/>
  <c r="J104" i="2"/>
  <c r="BE104" i="2"/>
  <c r="BI103" i="2"/>
  <c r="BH103" i="2"/>
  <c r="BG103" i="2"/>
  <c r="BF103" i="2"/>
  <c r="T103" i="2"/>
  <c r="R103" i="2"/>
  <c r="P103" i="2"/>
  <c r="BK103" i="2"/>
  <c r="J103" i="2"/>
  <c r="BE103" i="2"/>
  <c r="BI102" i="2"/>
  <c r="BH102" i="2"/>
  <c r="BG102" i="2"/>
  <c r="BF102" i="2"/>
  <c r="T102" i="2"/>
  <c r="R102" i="2"/>
  <c r="P102" i="2"/>
  <c r="BK102" i="2"/>
  <c r="J102" i="2"/>
  <c r="BE102" i="2"/>
  <c r="BI101" i="2"/>
  <c r="BH101" i="2"/>
  <c r="BG101" i="2"/>
  <c r="BF101" i="2"/>
  <c r="T101" i="2"/>
  <c r="R101" i="2"/>
  <c r="P101" i="2"/>
  <c r="BK101" i="2"/>
  <c r="J101" i="2"/>
  <c r="BE101" i="2"/>
  <c r="BI100" i="2"/>
  <c r="BH100" i="2"/>
  <c r="BG100" i="2"/>
  <c r="BF100" i="2"/>
  <c r="T100" i="2"/>
  <c r="R100" i="2"/>
  <c r="P100" i="2"/>
  <c r="BK100" i="2"/>
  <c r="J100" i="2"/>
  <c r="BE100" i="2"/>
  <c r="BI99" i="2"/>
  <c r="BH99" i="2"/>
  <c r="BG99" i="2"/>
  <c r="BF99" i="2"/>
  <c r="T99" i="2"/>
  <c r="R99" i="2"/>
  <c r="P99" i="2"/>
  <c r="BK99" i="2"/>
  <c r="J99" i="2"/>
  <c r="BE99" i="2"/>
  <c r="BI98" i="2"/>
  <c r="BH98" i="2"/>
  <c r="BG98" i="2"/>
  <c r="BF98" i="2"/>
  <c r="T98" i="2"/>
  <c r="R98" i="2"/>
  <c r="P98" i="2"/>
  <c r="BK98" i="2"/>
  <c r="J98" i="2"/>
  <c r="BE98" i="2"/>
  <c r="BI97" i="2"/>
  <c r="BH97" i="2"/>
  <c r="BG97" i="2"/>
  <c r="BF97" i="2"/>
  <c r="T97" i="2"/>
  <c r="R97" i="2"/>
  <c r="P97" i="2"/>
  <c r="BK97" i="2"/>
  <c r="J97" i="2"/>
  <c r="BE97" i="2"/>
  <c r="BI96" i="2"/>
  <c r="BH96" i="2"/>
  <c r="BG96" i="2"/>
  <c r="BF96" i="2"/>
  <c r="T96" i="2"/>
  <c r="R96" i="2"/>
  <c r="P96" i="2"/>
  <c r="BK96" i="2"/>
  <c r="J96" i="2"/>
  <c r="BE96" i="2"/>
  <c r="BI95" i="2"/>
  <c r="BH95" i="2"/>
  <c r="BG95" i="2"/>
  <c r="BF95" i="2"/>
  <c r="T95" i="2"/>
  <c r="R95" i="2"/>
  <c r="P95" i="2"/>
  <c r="BK95" i="2"/>
  <c r="J95" i="2"/>
  <c r="BE95" i="2"/>
  <c r="BI94" i="2"/>
  <c r="BH94" i="2"/>
  <c r="BG94" i="2"/>
  <c r="BF94" i="2"/>
  <c r="T94" i="2"/>
  <c r="R94" i="2"/>
  <c r="P94" i="2"/>
  <c r="BK94" i="2"/>
  <c r="J94" i="2"/>
  <c r="BE94" i="2"/>
  <c r="BI93" i="2"/>
  <c r="BH93" i="2"/>
  <c r="BG93" i="2"/>
  <c r="BF93" i="2"/>
  <c r="T93" i="2"/>
  <c r="R93" i="2"/>
  <c r="P93" i="2"/>
  <c r="BK93" i="2"/>
  <c r="J93" i="2"/>
  <c r="BE93" i="2"/>
  <c r="BI92" i="2"/>
  <c r="BH92" i="2"/>
  <c r="BG92" i="2"/>
  <c r="BF92" i="2"/>
  <c r="T92" i="2"/>
  <c r="R92" i="2"/>
  <c r="P92" i="2"/>
  <c r="BK92" i="2"/>
  <c r="J92" i="2"/>
  <c r="BE92" i="2"/>
  <c r="BI91" i="2"/>
  <c r="BH91" i="2"/>
  <c r="BG91" i="2"/>
  <c r="BF91" i="2"/>
  <c r="T91" i="2"/>
  <c r="R91" i="2"/>
  <c r="P91" i="2"/>
  <c r="BK91" i="2"/>
  <c r="J91" i="2"/>
  <c r="BE91" i="2"/>
  <c r="BI90" i="2"/>
  <c r="BH90" i="2"/>
  <c r="BG90" i="2"/>
  <c r="BF90" i="2"/>
  <c r="T90" i="2"/>
  <c r="R90" i="2"/>
  <c r="P90" i="2"/>
  <c r="BK90" i="2"/>
  <c r="J90" i="2"/>
  <c r="BE90" i="2"/>
  <c r="BI89" i="2"/>
  <c r="BH89" i="2"/>
  <c r="BG89" i="2"/>
  <c r="BF89" i="2"/>
  <c r="T89" i="2"/>
  <c r="R89" i="2"/>
  <c r="P89" i="2"/>
  <c r="BK89" i="2"/>
  <c r="J89" i="2"/>
  <c r="BE89" i="2"/>
  <c r="BI88" i="2"/>
  <c r="BH88" i="2"/>
  <c r="BG88" i="2"/>
  <c r="BF88" i="2"/>
  <c r="T88" i="2"/>
  <c r="R88" i="2"/>
  <c r="P88" i="2"/>
  <c r="BK88" i="2"/>
  <c r="J88" i="2"/>
  <c r="BE88" i="2"/>
  <c r="BI87" i="2"/>
  <c r="BH87" i="2"/>
  <c r="BG87" i="2"/>
  <c r="BF87" i="2"/>
  <c r="T87" i="2"/>
  <c r="R87" i="2"/>
  <c r="P87" i="2"/>
  <c r="BK87" i="2"/>
  <c r="J87" i="2"/>
  <c r="BE87" i="2"/>
  <c r="BI86" i="2"/>
  <c r="BH86" i="2"/>
  <c r="BG86" i="2"/>
  <c r="BF86" i="2"/>
  <c r="T86" i="2"/>
  <c r="R86" i="2"/>
  <c r="P86" i="2"/>
  <c r="BK86" i="2"/>
  <c r="J86" i="2"/>
  <c r="BE86" i="2"/>
  <c r="BI85" i="2"/>
  <c r="BH85" i="2"/>
  <c r="BG85" i="2"/>
  <c r="BF85" i="2"/>
  <c r="T85" i="2"/>
  <c r="R85" i="2"/>
  <c r="P85" i="2"/>
  <c r="BK85" i="2"/>
  <c r="J85" i="2"/>
  <c r="BE85" i="2"/>
  <c r="BI84" i="2"/>
  <c r="BH84" i="2"/>
  <c r="BG84" i="2"/>
  <c r="BF84" i="2"/>
  <c r="T84" i="2"/>
  <c r="R84" i="2"/>
  <c r="P84" i="2"/>
  <c r="BK84" i="2"/>
  <c r="J84" i="2"/>
  <c r="BE84" i="2"/>
  <c r="BI83" i="2"/>
  <c r="BH83" i="2"/>
  <c r="BG83" i="2"/>
  <c r="BF83" i="2"/>
  <c r="T83" i="2"/>
  <c r="R83" i="2"/>
  <c r="P83" i="2"/>
  <c r="BK83" i="2"/>
  <c r="J83" i="2"/>
  <c r="BE83" i="2"/>
  <c r="BI82" i="2"/>
  <c r="BH82" i="2"/>
  <c r="BG82" i="2"/>
  <c r="BF82" i="2"/>
  <c r="T82" i="2"/>
  <c r="R82" i="2"/>
  <c r="P82" i="2"/>
  <c r="BK82" i="2"/>
  <c r="J82" i="2"/>
  <c r="BE82" i="2"/>
  <c r="BI81" i="2"/>
  <c r="BH81" i="2"/>
  <c r="BG81" i="2"/>
  <c r="BF81" i="2"/>
  <c r="T81" i="2"/>
  <c r="R81" i="2"/>
  <c r="P81" i="2"/>
  <c r="BK81" i="2"/>
  <c r="J81" i="2"/>
  <c r="BE81" i="2"/>
  <c r="BI80" i="2"/>
  <c r="BH80" i="2"/>
  <c r="BG80" i="2"/>
  <c r="BF80" i="2"/>
  <c r="T80" i="2"/>
  <c r="R80" i="2"/>
  <c r="P80" i="2"/>
  <c r="BK80" i="2"/>
  <c r="J80" i="2"/>
  <c r="BE80" i="2"/>
  <c r="BI79" i="2"/>
  <c r="BH79" i="2"/>
  <c r="BG79" i="2"/>
  <c r="BF79" i="2"/>
  <c r="T79" i="2"/>
  <c r="R79" i="2"/>
  <c r="P79" i="2"/>
  <c r="BK79" i="2"/>
  <c r="J79" i="2"/>
  <c r="BE79" i="2"/>
  <c r="BI78" i="2"/>
  <c r="F35" i="2"/>
  <c r="BD55" i="1" s="1"/>
  <c r="BD54" i="1" s="1"/>
  <c r="W33" i="1" s="1"/>
  <c r="BH78" i="2"/>
  <c r="F34" i="2" s="1"/>
  <c r="BC55" i="1" s="1"/>
  <c r="BC54" i="1" s="1"/>
  <c r="BG78" i="2"/>
  <c r="F33" i="2"/>
  <c r="BB55" i="1" s="1"/>
  <c r="BB54" i="1" s="1"/>
  <c r="BF78" i="2"/>
  <c r="J32" i="2" s="1"/>
  <c r="AW55" i="1" s="1"/>
  <c r="T78" i="2"/>
  <c r="R78" i="2"/>
  <c r="P78" i="2"/>
  <c r="BK78" i="2"/>
  <c r="J78" i="2"/>
  <c r="BE78" i="2" s="1"/>
  <c r="J74" i="2"/>
  <c r="F74" i="2"/>
  <c r="J73" i="2"/>
  <c r="F73" i="2"/>
  <c r="F71" i="2"/>
  <c r="E69" i="2"/>
  <c r="J51" i="2"/>
  <c r="F51" i="2"/>
  <c r="J50" i="2"/>
  <c r="F50" i="2"/>
  <c r="F48" i="2"/>
  <c r="E46" i="2"/>
  <c r="J10" i="2"/>
  <c r="J48" i="2" s="1"/>
  <c r="J71" i="2"/>
  <c r="AS54" i="1"/>
  <c r="L50" i="1"/>
  <c r="AM50" i="1"/>
  <c r="AM49" i="1"/>
  <c r="L49" i="1"/>
  <c r="AM47" i="1"/>
  <c r="L47" i="1"/>
  <c r="L45" i="1"/>
  <c r="L44" i="1"/>
  <c r="W31" i="1" l="1"/>
  <c r="AX54" i="1"/>
  <c r="J329" i="2"/>
  <c r="J57" i="2" s="1"/>
  <c r="BK328" i="2"/>
  <c r="J328" i="2" s="1"/>
  <c r="J56" i="2" s="1"/>
  <c r="J31" i="2"/>
  <c r="AV55" i="1" s="1"/>
  <c r="AT55" i="1" s="1"/>
  <c r="F31" i="2"/>
  <c r="AZ55" i="1" s="1"/>
  <c r="AZ54" i="1" s="1"/>
  <c r="AY54" i="1"/>
  <c r="W32" i="1"/>
  <c r="BK77" i="2"/>
  <c r="J77" i="2" s="1"/>
  <c r="F32" i="2"/>
  <c r="BA55" i="1" s="1"/>
  <c r="BA54" i="1" s="1"/>
  <c r="AW54" i="1" l="1"/>
  <c r="AK30" i="1" s="1"/>
  <c r="W30" i="1"/>
  <c r="J28" i="2"/>
  <c r="J55" i="2"/>
  <c r="W29" i="1"/>
  <c r="AV54" i="1"/>
  <c r="AT54" i="1" l="1"/>
  <c r="AK29" i="1"/>
  <c r="J37" i="2"/>
  <c r="AG55" i="1"/>
  <c r="AN55" i="1" l="1"/>
  <c r="AG54" i="1"/>
  <c r="AK26" i="1" l="1"/>
  <c r="AK35" i="1" s="1"/>
  <c r="AN54" i="1"/>
</calcChain>
</file>

<file path=xl/sharedStrings.xml><?xml version="1.0" encoding="utf-8"?>
<sst xmlns="http://schemas.openxmlformats.org/spreadsheetml/2006/main" count="20219" uniqueCount="4517">
  <si>
    <t>Export Komplet</t>
  </si>
  <si>
    <t>VZ</t>
  </si>
  <si>
    <t>2.0</t>
  </si>
  <si>
    <t>ZAMOK</t>
  </si>
  <si>
    <t>False</t>
  </si>
  <si>
    <t>{bcf9554a-13cc-43a7-8fd2-e1e6a0a28515}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</si>
  <si>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</si>
  <si>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</si>
  <si>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</si>
  <si>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</si>
  <si>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</si>
  <si>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</si>
  <si>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</si>
  <si>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65419035</t>
  </si>
  <si>
    <t>Stavba:</t>
  </si>
  <si>
    <t>Údržba, opravy a  odstraňování závad u ST v obvodu OŘ Plzeň 2019/2020 - oblast Strakonice</t>
  </si>
  <si>
    <t>KSO:</t>
  </si>
  <si>
    <t>824</t>
  </si>
  <si>
    <t>CC-CZ:</t>
  </si>
  <si>
    <t>212</t>
  </si>
  <si>
    <t>Místo:</t>
  </si>
  <si>
    <t xml:space="preserve"> </t>
  </si>
  <si>
    <t>Datum:</t>
  </si>
  <si>
    <t>22. 1. 2019</t>
  </si>
  <si>
    <t>Zadavatel:</t>
  </si>
  <si>
    <t>IČ:</t>
  </si>
  <si>
    <t>70994234</t>
  </si>
  <si>
    <t xml:space="preserve">Správa železniční dopravní cesty, s. o., OŘ Plzeň </t>
  </si>
  <si>
    <t>DIČ:</t>
  </si>
  <si>
    <t>CZ70994234</t>
  </si>
  <si>
    <t>Uchazeč:</t>
  </si>
  <si>
    <t/>
  </si>
  <si>
    <t>Projektant:</t>
  </si>
  <si>
    <t>True</t>
  </si>
  <si>
    <t>Zpracovatel:</t>
  </si>
  <si>
    <t>Libor Brabenec</t>
  </si>
  <si>
    <t>Poznámka:</t>
  </si>
  <si>
    <t>Soupis prací je sestaven s využitím Cenové soustavy "Sborník pro údržbu a opravy železniční infrastruktury". Položky, které pochází z této cenové soustavy, jsou ve sloupci 'Cenová soustava' označeny popisem 'Sborník UOŽI' a úrovní příslušného kalendářního pololetí. Veškeré další informace vymezující popis a podmínky použití těchto položek z Cenové soustavy, které nejsou uvedeny přímo v soupisu prací, jsou neomezeně dálkově k dispozici na www.sfdi.cz, sekce 'Pravidla, metodiky a ceníky'.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</si>
  <si>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</si>
  <si>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</si>
  <si>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</si>
  <si>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</si>
  <si>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</si>
  <si>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</si>
  <si>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</si>
  <si>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</si>
  <si>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</si>
  <si>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</si>
  <si>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</si>
  <si>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</si>
  <si>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</si>
  <si>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</si>
  <si>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</si>
  <si>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</si>
  <si>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</si>
  <si>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</si>
  <si>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</si>
  <si>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</si>
  <si>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</si>
  <si>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</si>
  <si>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</si>
  <si>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</si>
  <si>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</si>
  <si>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</si>
  <si>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</si>
  <si>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</si>
  <si>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</si>
  <si>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</si>
  <si>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</si>
  <si>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</si>
  <si>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</si>
  <si>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</si>
  <si>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</si>
  <si>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</si>
  <si>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</si>
  <si>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</si>
  <si>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</si>
  <si>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</si>
  <si>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</si>
  <si>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</si>
  <si>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</si>
  <si>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</si>
  <si>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</si>
  <si>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</si>
  <si>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</si>
  <si>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 Práce a dodávky HSV</t>
  </si>
  <si>
    <t xml:space="preserve">    5 -  Komunikace pozemní</t>
  </si>
  <si>
    <t>OST - Ostatní</t>
  </si>
  <si>
    <t>VRN - 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</si>
  <si>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</si>
  <si>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</si>
  <si>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</si>
  <si>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</si>
  <si>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</si>
  <si>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</si>
  <si>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</si>
  <si>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</si>
  <si>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</si>
  <si>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</si>
  <si>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</si>
  <si>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</si>
  <si>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</si>
  <si>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</si>
  <si>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5954101005</t>
  </si>
  <si>
    <t>Herbicidy Clinic</t>
  </si>
  <si>
    <t>litr</t>
  </si>
  <si>
    <t>Sborník UOŽI 01 2019</t>
  </si>
  <si>
    <t>8</t>
  </si>
  <si>
    <t>ROZPOCET</t>
  </si>
  <si>
    <t>4</t>
  </si>
  <si>
    <t>2037425727</t>
  </si>
  <si>
    <t>5954101010</t>
  </si>
  <si>
    <t>Herbicidy Dicopur M 750</t>
  </si>
  <si>
    <t>-259144964</t>
  </si>
  <si>
    <t>3</t>
  </si>
  <si>
    <t>5954101015</t>
  </si>
  <si>
    <t>Herbicidy Glyfomax</t>
  </si>
  <si>
    <t>-1420917220</t>
  </si>
  <si>
    <t>5955101000</t>
  </si>
  <si>
    <t>Kamenivo drcené štěrk frakce 31,5/63 třídy BI</t>
  </si>
  <si>
    <t>t</t>
  </si>
  <si>
    <t>603836788</t>
  </si>
  <si>
    <t>5</t>
  </si>
  <si>
    <t>5955101005</t>
  </si>
  <si>
    <t>Kamenivo drcené štěrk frakce 31,5/63 třídy min. BII</t>
  </si>
  <si>
    <t>3212608</t>
  </si>
  <si>
    <t>6</t>
  </si>
  <si>
    <t>5955101015</t>
  </si>
  <si>
    <t>Kamenivo drcené štěrkodrť frakce 0/22</t>
  </si>
  <si>
    <t>-1060019372</t>
  </si>
  <si>
    <t>7</t>
  </si>
  <si>
    <t>5955101020</t>
  </si>
  <si>
    <t>Kamenivo drcené štěrkodrť frakce 0/32</t>
  </si>
  <si>
    <t>787583157</t>
  </si>
  <si>
    <t>5955101025</t>
  </si>
  <si>
    <t>Kamenivo drcené drť frakce 4/8</t>
  </si>
  <si>
    <t>-1401637230</t>
  </si>
  <si>
    <t>9</t>
  </si>
  <si>
    <t>5955101030</t>
  </si>
  <si>
    <t>Kamenivo drcené drť frakce 8/16</t>
  </si>
  <si>
    <t>1491577167</t>
  </si>
  <si>
    <t>10</t>
  </si>
  <si>
    <t>5956101000</t>
  </si>
  <si>
    <t>Pražec dřevěný příčný nevystrojený dub 2600x260x160 mm</t>
  </si>
  <si>
    <t>kus</t>
  </si>
  <si>
    <t>-779437058</t>
  </si>
  <si>
    <t>11</t>
  </si>
  <si>
    <t>5956101005</t>
  </si>
  <si>
    <t>Pražec dřevěný příčný nevystrojený dub 2600x260x150 mm</t>
  </si>
  <si>
    <t>-330646069</t>
  </si>
  <si>
    <t>12</t>
  </si>
  <si>
    <t>5956101010</t>
  </si>
  <si>
    <t>Pražec dřevěný příčný nevystrojený buk 2600x260x160 mm</t>
  </si>
  <si>
    <t>20895786</t>
  </si>
  <si>
    <t>13</t>
  </si>
  <si>
    <t>5956101015</t>
  </si>
  <si>
    <t>Pražec dřevěný příčný nevystrojený buk 2600x260x150 mm</t>
  </si>
  <si>
    <t>-1594495071</t>
  </si>
  <si>
    <t>14</t>
  </si>
  <si>
    <t>5956101020</t>
  </si>
  <si>
    <t>Pražec dřevěný příčný vystrojený   dub 2600x260x160 mm</t>
  </si>
  <si>
    <t>-152424212</t>
  </si>
  <si>
    <t>5956101025</t>
  </si>
  <si>
    <t>Pražec dřevěný příčný vystrojený   dub 2600x260x150 mm</t>
  </si>
  <si>
    <t>2062846251</t>
  </si>
  <si>
    <t>16</t>
  </si>
  <si>
    <t>5956101030</t>
  </si>
  <si>
    <t>Pražec dřevěný příčný vystrojený   buk 2600x260x160 mm</t>
  </si>
  <si>
    <t>123483759</t>
  </si>
  <si>
    <t>17</t>
  </si>
  <si>
    <t>5956101035</t>
  </si>
  <si>
    <t>Pražec dřevěný příčný vystrojený   buk 2600x260x150 mm</t>
  </si>
  <si>
    <t>-1806397799</t>
  </si>
  <si>
    <t>18</t>
  </si>
  <si>
    <t>5956116000</t>
  </si>
  <si>
    <t>Pražce dřevěné výhybkové dub skupina 3 160x260</t>
  </si>
  <si>
    <t>m3</t>
  </si>
  <si>
    <t>-1895553304</t>
  </si>
  <si>
    <t>19</t>
  </si>
  <si>
    <t>5956116005</t>
  </si>
  <si>
    <t>Pražce dřevěné výhybkové dub skupina 4 150x260</t>
  </si>
  <si>
    <t>1458566157</t>
  </si>
  <si>
    <t>20</t>
  </si>
  <si>
    <t>5956119000</t>
  </si>
  <si>
    <t>Pražec dřevěný výhybkový dub skupina 3 2200x260x160</t>
  </si>
  <si>
    <t>-1757596797</t>
  </si>
  <si>
    <t>5956119005</t>
  </si>
  <si>
    <t>Pražec dřevěný výhybkový dub skupina 3 2300x260x160</t>
  </si>
  <si>
    <t>1236273903</t>
  </si>
  <si>
    <t>22</t>
  </si>
  <si>
    <t>5956119010</t>
  </si>
  <si>
    <t>Pražec dřevěný výhybkový dub skupina 3 2400x260x160</t>
  </si>
  <si>
    <t>-1496807805</t>
  </si>
  <si>
    <t>23</t>
  </si>
  <si>
    <t>5956119015</t>
  </si>
  <si>
    <t>Pražec dřevěný výhybkový dub skupina 3 2500x260x160</t>
  </si>
  <si>
    <t>190859426</t>
  </si>
  <si>
    <t>24</t>
  </si>
  <si>
    <t>5956119020</t>
  </si>
  <si>
    <t>Pražec dřevěný výhybkový dub skupina 3 2600x260x160</t>
  </si>
  <si>
    <t>252728053</t>
  </si>
  <si>
    <t>25</t>
  </si>
  <si>
    <t>5956119025</t>
  </si>
  <si>
    <t>Pražec dřevěný výhybkový dub skupina 3 2700x260x160</t>
  </si>
  <si>
    <t>-502084693</t>
  </si>
  <si>
    <t>26</t>
  </si>
  <si>
    <t>5956119030</t>
  </si>
  <si>
    <t>Pražec dřevěný výhybkový dub skupina 3 2800x260x160</t>
  </si>
  <si>
    <t>450780218</t>
  </si>
  <si>
    <t>27</t>
  </si>
  <si>
    <t>5956119035</t>
  </si>
  <si>
    <t>Pražec dřevěný výhybkový dub skupina 3 2900x260x160</t>
  </si>
  <si>
    <t>-464986251</t>
  </si>
  <si>
    <t>28</t>
  </si>
  <si>
    <t>5956119040</t>
  </si>
  <si>
    <t>Pražec dřevěný výhybkový dub skupina 3 3000x260x160</t>
  </si>
  <si>
    <t>-1720310621</t>
  </si>
  <si>
    <t>29</t>
  </si>
  <si>
    <t>5956119045</t>
  </si>
  <si>
    <t>Pražec dřevěný výhybkový dub skupina 3 3100x260x160</t>
  </si>
  <si>
    <t>1416677806</t>
  </si>
  <si>
    <t>30</t>
  </si>
  <si>
    <t>5956119050</t>
  </si>
  <si>
    <t>Pražec dřevěný výhybkový dub skupina 3 3200x260x160</t>
  </si>
  <si>
    <t>-512540683</t>
  </si>
  <si>
    <t>31</t>
  </si>
  <si>
    <t>5956119055</t>
  </si>
  <si>
    <t>Pražec dřevěný výhybkový dub skupina 3 3300x260x160</t>
  </si>
  <si>
    <t>2117415749</t>
  </si>
  <si>
    <t>32</t>
  </si>
  <si>
    <t>5956119060</t>
  </si>
  <si>
    <t>Pražec dřevěný výhybkový dub skupina 3 3400x260x160</t>
  </si>
  <si>
    <t>246282106</t>
  </si>
  <si>
    <t>33</t>
  </si>
  <si>
    <t>5956119065</t>
  </si>
  <si>
    <t>Pražec dřevěný výhybkový dub skupina 3 3500x260x160</t>
  </si>
  <si>
    <t>1332445858</t>
  </si>
  <si>
    <t>34</t>
  </si>
  <si>
    <t>5956119070</t>
  </si>
  <si>
    <t>Pražec dřevěný výhybkový dub skupina 3 3600x260x160</t>
  </si>
  <si>
    <t>-1887050838</t>
  </si>
  <si>
    <t>35</t>
  </si>
  <si>
    <t>5956119075</t>
  </si>
  <si>
    <t>Pražec dřevěný výhybkový dub skupina 3 3700x260x160</t>
  </si>
  <si>
    <t>-1151720365</t>
  </si>
  <si>
    <t>36</t>
  </si>
  <si>
    <t>5956119080</t>
  </si>
  <si>
    <t>Pražec dřevěný výhybkový dub skupina 3 3800x260x160</t>
  </si>
  <si>
    <t>519914300</t>
  </si>
  <si>
    <t>37</t>
  </si>
  <si>
    <t>5956119085</t>
  </si>
  <si>
    <t>Pražec dřevěný výhybkový dub skupina 3 3900x260x160</t>
  </si>
  <si>
    <t>-2076428136</t>
  </si>
  <si>
    <t>38</t>
  </si>
  <si>
    <t>5956119090</t>
  </si>
  <si>
    <t>Pražec dřevěný výhybkový dub skupina 3 4000x260x160</t>
  </si>
  <si>
    <t>1998874781</t>
  </si>
  <si>
    <t>39</t>
  </si>
  <si>
    <t>5956119095</t>
  </si>
  <si>
    <t>Pražec dřevěný výhybkový dub skupina 3 4100x260x160</t>
  </si>
  <si>
    <t>-1976801229</t>
  </si>
  <si>
    <t>40</t>
  </si>
  <si>
    <t>5956119100</t>
  </si>
  <si>
    <t>Pražec dřevěný výhybkový dub skupina 3 4200x260x160</t>
  </si>
  <si>
    <t>-1672747232</t>
  </si>
  <si>
    <t>41</t>
  </si>
  <si>
    <t>5956119105</t>
  </si>
  <si>
    <t>Pražec dřevěný výhybkový dub skupina 3 4300x260x160</t>
  </si>
  <si>
    <t>-1039383048</t>
  </si>
  <si>
    <t>42</t>
  </si>
  <si>
    <t>5956119110</t>
  </si>
  <si>
    <t>Pražec dřevěný výhybkový dub skupina 3 4400x260x160</t>
  </si>
  <si>
    <t>377757746</t>
  </si>
  <si>
    <t>43</t>
  </si>
  <si>
    <t>5956119115</t>
  </si>
  <si>
    <t>Pražec dřevěný výhybkový dub skupina 3 4500x260x160</t>
  </si>
  <si>
    <t>-2069500237</t>
  </si>
  <si>
    <t>44</t>
  </si>
  <si>
    <t>5956119120</t>
  </si>
  <si>
    <t>Pražec dřevěný výhybkový dub skupina 3 4600x260x160</t>
  </si>
  <si>
    <t>773307805</t>
  </si>
  <si>
    <t>45</t>
  </si>
  <si>
    <t>5956119125</t>
  </si>
  <si>
    <t>Pražec dřevěný výhybkový dub skupina 3 4700x260x160</t>
  </si>
  <si>
    <t>648592768</t>
  </si>
  <si>
    <t>46</t>
  </si>
  <si>
    <t>5956119130</t>
  </si>
  <si>
    <t>Pražec dřevěný výhybkový dub skupina 3 4800x260x160</t>
  </si>
  <si>
    <t>189659549</t>
  </si>
  <si>
    <t>47</t>
  </si>
  <si>
    <t>5956119135</t>
  </si>
  <si>
    <t>Pražec dřevěný výhybkový dub skupina 3 4900x260x160</t>
  </si>
  <si>
    <t>-336526459</t>
  </si>
  <si>
    <t>48</t>
  </si>
  <si>
    <t>5956119140</t>
  </si>
  <si>
    <t>Pražec dřevěný výhybkový dub skupina 3 5000x260x160</t>
  </si>
  <si>
    <t>-62318945</t>
  </si>
  <si>
    <t>49</t>
  </si>
  <si>
    <t>5956119145</t>
  </si>
  <si>
    <t>Pražec dřevěný výhybkový dub skupina 3 5100x260x160</t>
  </si>
  <si>
    <t>-581062980</t>
  </si>
  <si>
    <t>50</t>
  </si>
  <si>
    <t>5956119150</t>
  </si>
  <si>
    <t>Pražec dřevěný výhybkový dub skupina 3 5200x260x160</t>
  </si>
  <si>
    <t>1600484181</t>
  </si>
  <si>
    <t>51</t>
  </si>
  <si>
    <t>5956119155</t>
  </si>
  <si>
    <t>Pražec dřevěný výhybkový dub skupina 3 5300x260x160</t>
  </si>
  <si>
    <t>936963412</t>
  </si>
  <si>
    <t>52</t>
  </si>
  <si>
    <t>5956119160</t>
  </si>
  <si>
    <t>Pražec dřevěný výhybkový dub skupina 3 5400x260x160</t>
  </si>
  <si>
    <t>252176235</t>
  </si>
  <si>
    <t>53</t>
  </si>
  <si>
    <t>5956119165</t>
  </si>
  <si>
    <t>Pražec dřevěný výhybkový dub skupina 3 5500x260x160</t>
  </si>
  <si>
    <t>1870759789</t>
  </si>
  <si>
    <t>54</t>
  </si>
  <si>
    <t>5956119170</t>
  </si>
  <si>
    <t>Pražec dřevěný výhybkový dub skupina 3 5600x260x160</t>
  </si>
  <si>
    <t>-1519635068</t>
  </si>
  <si>
    <t>55</t>
  </si>
  <si>
    <t>5956119175</t>
  </si>
  <si>
    <t>Pražec dřevěný výhybkový dub skupina 3 5700x260x160</t>
  </si>
  <si>
    <t>-1745180355</t>
  </si>
  <si>
    <t>56</t>
  </si>
  <si>
    <t>5956119180</t>
  </si>
  <si>
    <t>Pražec dřevěný výhybkový dub skupina 3 5800x260x160</t>
  </si>
  <si>
    <t>1758800492</t>
  </si>
  <si>
    <t>57</t>
  </si>
  <si>
    <t>5956119185</t>
  </si>
  <si>
    <t>Pražec dřevěný výhybkový dub skupina 3 5900x260x160</t>
  </si>
  <si>
    <t>-616168028</t>
  </si>
  <si>
    <t>58</t>
  </si>
  <si>
    <t>5956119190</t>
  </si>
  <si>
    <t>Pražec dřevěný výhybkový dub skupina 3 6000x260x160</t>
  </si>
  <si>
    <t>-1554691340</t>
  </si>
  <si>
    <t>59</t>
  </si>
  <si>
    <t>5956122000</t>
  </si>
  <si>
    <t>Pražec dřevěný výhybkový dub skupina 4 2200x260x150</t>
  </si>
  <si>
    <t>-93829886</t>
  </si>
  <si>
    <t>60</t>
  </si>
  <si>
    <t>5956122005</t>
  </si>
  <si>
    <t>Pražec dřevěný výhybkový dub skupina 4 2300x260x150</t>
  </si>
  <si>
    <t>-533036999</t>
  </si>
  <si>
    <t>61</t>
  </si>
  <si>
    <t>5956122010</t>
  </si>
  <si>
    <t>Pražec dřevěný výhybkový dub skupina 4 2400x260x150</t>
  </si>
  <si>
    <t>-133309971</t>
  </si>
  <si>
    <t>62</t>
  </si>
  <si>
    <t>5956122015</t>
  </si>
  <si>
    <t>Pražec dřevěný výhybkový dub skupina 4 2500x260x150</t>
  </si>
  <si>
    <t>708820847</t>
  </si>
  <si>
    <t>63</t>
  </si>
  <si>
    <t>5956122020</t>
  </si>
  <si>
    <t>Pražec dřevěný výhybkový dub skupina 4 2600x260x150</t>
  </si>
  <si>
    <t>651817171</t>
  </si>
  <si>
    <t>64</t>
  </si>
  <si>
    <t>5956122025</t>
  </si>
  <si>
    <t>Pražec dřevěný výhybkový dub skupina 4 2700x260x150</t>
  </si>
  <si>
    <t>1213297865</t>
  </si>
  <si>
    <t>65</t>
  </si>
  <si>
    <t>5956122030</t>
  </si>
  <si>
    <t>Pražec dřevěný výhybkový dub skupina 4 2800x260x150</t>
  </si>
  <si>
    <t>-1709882554</t>
  </si>
  <si>
    <t>66</t>
  </si>
  <si>
    <t>5956122035</t>
  </si>
  <si>
    <t>Pražec dřevěný výhybkový dub skupina 4 2900x260x150</t>
  </si>
  <si>
    <t>1343810838</t>
  </si>
  <si>
    <t>67</t>
  </si>
  <si>
    <t>5956122040</t>
  </si>
  <si>
    <t>Pražec dřevěný výhybkový dub skupina 4 3000x260x150</t>
  </si>
  <si>
    <t>-2009689882</t>
  </si>
  <si>
    <t>68</t>
  </si>
  <si>
    <t>5956122045</t>
  </si>
  <si>
    <t>Pražec dřevěný výhybkový dub skupina 4 3100x260x150</t>
  </si>
  <si>
    <t>596242630</t>
  </si>
  <si>
    <t>69</t>
  </si>
  <si>
    <t>5956122050</t>
  </si>
  <si>
    <t>Pražec dřevěný výhybkový dub skupina 4 3200x260x150</t>
  </si>
  <si>
    <t>617723823</t>
  </si>
  <si>
    <t>70</t>
  </si>
  <si>
    <t>5956122055</t>
  </si>
  <si>
    <t>Pražec dřevěný výhybkový dub skupina 4 3300x260x150</t>
  </si>
  <si>
    <t>2031215480</t>
  </si>
  <si>
    <t>71</t>
  </si>
  <si>
    <t>5956122060</t>
  </si>
  <si>
    <t>Pražec dřevěný výhybkový dub skupina 4 3400x260x150</t>
  </si>
  <si>
    <t>-774411602</t>
  </si>
  <si>
    <t>72</t>
  </si>
  <si>
    <t>5956122065</t>
  </si>
  <si>
    <t>Pražec dřevěný výhybkový dub skupina 4 3500x260x150</t>
  </si>
  <si>
    <t>-1218226519</t>
  </si>
  <si>
    <t>73</t>
  </si>
  <si>
    <t>5956122070</t>
  </si>
  <si>
    <t>Pražec dřevěný výhybkový dub skupina 4 3600x260x150</t>
  </si>
  <si>
    <t>-1573091468</t>
  </si>
  <si>
    <t>74</t>
  </si>
  <si>
    <t>5956122075</t>
  </si>
  <si>
    <t>Pražec dřevěný výhybkový dub skupina 4 3700x260x150</t>
  </si>
  <si>
    <t>-1612590442</t>
  </si>
  <si>
    <t>75</t>
  </si>
  <si>
    <t>5956122080</t>
  </si>
  <si>
    <t>Pražec dřevěný výhybkový dub skupina 4 3800x260x150</t>
  </si>
  <si>
    <t>215358810</t>
  </si>
  <si>
    <t>76</t>
  </si>
  <si>
    <t>5956122085</t>
  </si>
  <si>
    <t>Pražec dřevěný výhybkový dub skupina 4 3900x260x150</t>
  </si>
  <si>
    <t>797637945</t>
  </si>
  <si>
    <t>77</t>
  </si>
  <si>
    <t>5956122090</t>
  </si>
  <si>
    <t>Pražec dřevěný výhybkový dub skupina 4 4000x260x150</t>
  </si>
  <si>
    <t>630816671</t>
  </si>
  <si>
    <t>78</t>
  </si>
  <si>
    <t>5956122095</t>
  </si>
  <si>
    <t>Pražec dřevěný výhybkový dub skupina 4 4100x260x150</t>
  </si>
  <si>
    <t>-320624220</t>
  </si>
  <si>
    <t>79</t>
  </si>
  <si>
    <t>5956122100</t>
  </si>
  <si>
    <t>Pražec dřevěný výhybkový dub skupina 4 4200x260x150</t>
  </si>
  <si>
    <t>-1333710631</t>
  </si>
  <si>
    <t>80</t>
  </si>
  <si>
    <t>5956122105</t>
  </si>
  <si>
    <t>Pražec dřevěný výhybkový dub skupina 4 4300x260x150</t>
  </si>
  <si>
    <t>-670311910</t>
  </si>
  <si>
    <t>81</t>
  </si>
  <si>
    <t>5956122110</t>
  </si>
  <si>
    <t>Pražec dřevěný výhybkový dub skupina 4 4400x260x150</t>
  </si>
  <si>
    <t>-2093962067</t>
  </si>
  <si>
    <t>82</t>
  </si>
  <si>
    <t>5956122115</t>
  </si>
  <si>
    <t>Pražec dřevěný výhybkový dub skupina 4 4500x260x150</t>
  </si>
  <si>
    <t>916310562</t>
  </si>
  <si>
    <t>83</t>
  </si>
  <si>
    <t>5956122120</t>
  </si>
  <si>
    <t>Pražec dřevěný výhybkový dub skupina 4 4600x260x150</t>
  </si>
  <si>
    <t>-333279846</t>
  </si>
  <si>
    <t>84</t>
  </si>
  <si>
    <t>5956122125</t>
  </si>
  <si>
    <t>Pražec dřevěný výhybkový dub skupina 4 4700x260x150</t>
  </si>
  <si>
    <t>1438813965</t>
  </si>
  <si>
    <t>85</t>
  </si>
  <si>
    <t>5956122130</t>
  </si>
  <si>
    <t>Pražec dřevěný výhybkový dub skupina 4 4800x260x150</t>
  </si>
  <si>
    <t>-591294267</t>
  </si>
  <si>
    <t>86</t>
  </si>
  <si>
    <t>5956122135</t>
  </si>
  <si>
    <t>Pražec dřevěný výhybkový dub skupina 4 4900x260x150</t>
  </si>
  <si>
    <t>-993717730</t>
  </si>
  <si>
    <t>87</t>
  </si>
  <si>
    <t>5956122140</t>
  </si>
  <si>
    <t>Pražec dřevěný výhybkový dub skupina 4 5000x260x150</t>
  </si>
  <si>
    <t>-837583276</t>
  </si>
  <si>
    <t>88</t>
  </si>
  <si>
    <t>5956122145</t>
  </si>
  <si>
    <t>Pražec dřevěný výhybkový dub skupina 4 5100x260x150</t>
  </si>
  <si>
    <t>-352929051</t>
  </si>
  <si>
    <t>89</t>
  </si>
  <si>
    <t>5956122150</t>
  </si>
  <si>
    <t>Pražec dřevěný výhybkový dub skupina 4 5200x260x150</t>
  </si>
  <si>
    <t>1537735297</t>
  </si>
  <si>
    <t>90</t>
  </si>
  <si>
    <t>5956122155</t>
  </si>
  <si>
    <t>Pražec dřevěný výhybkový dub skupina 4 5300x260x150</t>
  </si>
  <si>
    <t>-755529834</t>
  </si>
  <si>
    <t>91</t>
  </si>
  <si>
    <t>5956122160</t>
  </si>
  <si>
    <t>Pražec dřevěný výhybkový dub skupina 4 5400x260x150</t>
  </si>
  <si>
    <t>-443173039</t>
  </si>
  <si>
    <t>92</t>
  </si>
  <si>
    <t>5956122165</t>
  </si>
  <si>
    <t>Pražec dřevěný výhybkový dub skupina 4 5500x260x150</t>
  </si>
  <si>
    <t>359703386</t>
  </si>
  <si>
    <t>93</t>
  </si>
  <si>
    <t>5956122170</t>
  </si>
  <si>
    <t>Pražec dřevěný výhybkový dub skupina 4 5600x260x150</t>
  </si>
  <si>
    <t>-1035648688</t>
  </si>
  <si>
    <t>94</t>
  </si>
  <si>
    <t>5956122175</t>
  </si>
  <si>
    <t>Pražec dřevěný výhybkový dub skupina 4 5700x260x150</t>
  </si>
  <si>
    <t>-781599518</t>
  </si>
  <si>
    <t>95</t>
  </si>
  <si>
    <t>5956122180</t>
  </si>
  <si>
    <t>Pražec dřevěný výhybkový dub skupina 4 5800x260x150</t>
  </si>
  <si>
    <t>1805366160</t>
  </si>
  <si>
    <t>96</t>
  </si>
  <si>
    <t>5956122185</t>
  </si>
  <si>
    <t>Pražec dřevěný výhybkový dub skupina 4 5900x260x150</t>
  </si>
  <si>
    <t>-865835470</t>
  </si>
  <si>
    <t>97</t>
  </si>
  <si>
    <t>5956122190</t>
  </si>
  <si>
    <t>Pražec dřevěný výhybkový dub skupina 4 6000x260x150</t>
  </si>
  <si>
    <t>533324514</t>
  </si>
  <si>
    <t>98</t>
  </si>
  <si>
    <t>5956131000</t>
  </si>
  <si>
    <t>Vystrojení pražce dřevěného kolíčky do dřevěných pražců</t>
  </si>
  <si>
    <t>-61359462</t>
  </si>
  <si>
    <t>99</t>
  </si>
  <si>
    <t>5956131005</t>
  </si>
  <si>
    <t>Vystrojení pražce dřevěného protištěpná destička pro pražec (105x210)</t>
  </si>
  <si>
    <t>436261338</t>
  </si>
  <si>
    <t>100</t>
  </si>
  <si>
    <t>5956140000</t>
  </si>
  <si>
    <t>Pražec betonový příčný nevystrojený tv. B 91S/1 (UIC)</t>
  </si>
  <si>
    <t>-1560601097</t>
  </si>
  <si>
    <t>101</t>
  </si>
  <si>
    <t>5956140005</t>
  </si>
  <si>
    <t>Pražec betonový příčný nevystrojený tv. B 91S/2 (S)</t>
  </si>
  <si>
    <t>-660518337</t>
  </si>
  <si>
    <t>102</t>
  </si>
  <si>
    <t>5956140015</t>
  </si>
  <si>
    <t>Pražec betonový příčný nevystrojený tv. B03 (S)</t>
  </si>
  <si>
    <t>1990079940</t>
  </si>
  <si>
    <t>103</t>
  </si>
  <si>
    <t>5956140020</t>
  </si>
  <si>
    <t>Pražec betonový příčný nevystrojený tv. SB 8 P</t>
  </si>
  <si>
    <t>1983205642</t>
  </si>
  <si>
    <t>104</t>
  </si>
  <si>
    <t>5956140025</t>
  </si>
  <si>
    <t>Pražec betonový příčný vystrojený včetně kompletů tv. B 91S/1 (UIC)</t>
  </si>
  <si>
    <t>-2135010817</t>
  </si>
  <si>
    <t>105</t>
  </si>
  <si>
    <t>5956140030</t>
  </si>
  <si>
    <t>Pražec betonový příčný vystrojený včetně kompletů tv. B 91S/2 (S)</t>
  </si>
  <si>
    <t>-1208519033</t>
  </si>
  <si>
    <t>106</t>
  </si>
  <si>
    <t>5956140035</t>
  </si>
  <si>
    <t>Pražec betonový příčný vystrojený včetně kompletů tv. B 91P (UIC)</t>
  </si>
  <si>
    <t>-1111796511</t>
  </si>
  <si>
    <t>107</t>
  </si>
  <si>
    <t>5956140040</t>
  </si>
  <si>
    <t>Pražec betonový příčný vystrojený včetně kompletů tv. B03 (S)</t>
  </si>
  <si>
    <t>1387465327</t>
  </si>
  <si>
    <t>108</t>
  </si>
  <si>
    <t>5956140045</t>
  </si>
  <si>
    <t>Pražec betonový příčný vystrojený včetně kompletů tv. SB 8 P upevnění tuhé-ŽS4</t>
  </si>
  <si>
    <t>566576649</t>
  </si>
  <si>
    <t>109</t>
  </si>
  <si>
    <t>5956140050</t>
  </si>
  <si>
    <t>Pražec betonový příčný vystrojený včetně kompletů tv. SB 8 P upevnění pružné-Skl24</t>
  </si>
  <si>
    <t>26284458</t>
  </si>
  <si>
    <t>110</t>
  </si>
  <si>
    <t>5957101050</t>
  </si>
  <si>
    <t>Kolejnice třídy R260 tv. 49 E1 délky 25,000 m</t>
  </si>
  <si>
    <t>-863445315</t>
  </si>
  <si>
    <t>111</t>
  </si>
  <si>
    <t>5957101055</t>
  </si>
  <si>
    <t>Kolejnice třídy R260 tv. 49 E1 délky 24,950 m</t>
  </si>
  <si>
    <t>-1829747611</t>
  </si>
  <si>
    <t>112</t>
  </si>
  <si>
    <t>5957101060</t>
  </si>
  <si>
    <t>Kolejnice třídy R260 tv. 49 E1 délky 24,900 m</t>
  </si>
  <si>
    <t>715724345</t>
  </si>
  <si>
    <t>113</t>
  </si>
  <si>
    <t>5957101065</t>
  </si>
  <si>
    <t>Kolejnice třídy R260 tv. 49 E1 délky 24,850 m</t>
  </si>
  <si>
    <t>-1576868606</t>
  </si>
  <si>
    <t>114</t>
  </si>
  <si>
    <t>5957101070</t>
  </si>
  <si>
    <t>Kolejnice třídy R260 tv. 49 E1 délky 24,800 m</t>
  </si>
  <si>
    <t>1355153780</t>
  </si>
  <si>
    <t>115</t>
  </si>
  <si>
    <t>5957104020</t>
  </si>
  <si>
    <t>Kolejnicové pásy třídy R260 tv. 49 E1 délky 36 metrů</t>
  </si>
  <si>
    <t>1816885923</t>
  </si>
  <si>
    <t>116</t>
  </si>
  <si>
    <t>5957104025</t>
  </si>
  <si>
    <t>Kolejnicové pásy třídy R260 tv. 49 E1 délky 75 metrů</t>
  </si>
  <si>
    <t>-1703241748</t>
  </si>
  <si>
    <t>117</t>
  </si>
  <si>
    <t>5957110030</t>
  </si>
  <si>
    <t>Kolejnice tv. 49 E 1, třídy R260</t>
  </si>
  <si>
    <t>m</t>
  </si>
  <si>
    <t>-1563345877</t>
  </si>
  <si>
    <t>118</t>
  </si>
  <si>
    <t>5957110040</t>
  </si>
  <si>
    <t>Kolejnice tv. 49 E 1, třídy R350HT</t>
  </si>
  <si>
    <t>1163764917</t>
  </si>
  <si>
    <t>119</t>
  </si>
  <si>
    <t>5958116000</t>
  </si>
  <si>
    <t>Matice M24</t>
  </si>
  <si>
    <t>-1121560462</t>
  </si>
  <si>
    <t>120</t>
  </si>
  <si>
    <t>5958116005</t>
  </si>
  <si>
    <t>Matice M22</t>
  </si>
  <si>
    <t>1074803892</t>
  </si>
  <si>
    <t>121</t>
  </si>
  <si>
    <t>5958125000</t>
  </si>
  <si>
    <t>Komplety s antikorozní úpravou Skl 14 (svěrka Skl14, vrtule R1, podložka Uls7)</t>
  </si>
  <si>
    <t>263588487</t>
  </si>
  <si>
    <t>122</t>
  </si>
  <si>
    <t>5958125005</t>
  </si>
  <si>
    <t>Komplety s antikorozní úpravou Skl 24 (svěrka Skl24, šroub RS0, matice M22, podložka Uls6)</t>
  </si>
  <si>
    <t>-98927983</t>
  </si>
  <si>
    <t>123</t>
  </si>
  <si>
    <t>5958125010</t>
  </si>
  <si>
    <t>Komplety s antikorozní úpravou ŽS 4 (svěrka ŽS4, šroub RS 1, matice M24, podložka Fe6)</t>
  </si>
  <si>
    <t>-79250904</t>
  </si>
  <si>
    <t>124</t>
  </si>
  <si>
    <t>5958128000</t>
  </si>
  <si>
    <t>Komplety Skl 14  (svěrka Skl 14, vrtule R1,podložka Uls7)</t>
  </si>
  <si>
    <t>1225408451</t>
  </si>
  <si>
    <t>125</t>
  </si>
  <si>
    <t>5958128005</t>
  </si>
  <si>
    <t>Komplety Skl 24 (šroub RS 0, matice M 22, podložka Uls 6)</t>
  </si>
  <si>
    <t>-865221848</t>
  </si>
  <si>
    <t>126</t>
  </si>
  <si>
    <t>5958128010</t>
  </si>
  <si>
    <t>Komplety ŽS 4 (šroub RS 1, matice M 24, podložka Fe6, svěrka ŽS4)</t>
  </si>
  <si>
    <t>-1740125099</t>
  </si>
  <si>
    <t>127</t>
  </si>
  <si>
    <t>5958131000</t>
  </si>
  <si>
    <t>Součásti upevňovací s antikorozní úpravou svěrka Skl 14</t>
  </si>
  <si>
    <t>136776308</t>
  </si>
  <si>
    <t>128</t>
  </si>
  <si>
    <t>5958131015</t>
  </si>
  <si>
    <t>Součásti upevňovací s antikorozní úpravou svěrka Skl 24</t>
  </si>
  <si>
    <t>864689972</t>
  </si>
  <si>
    <t>129</t>
  </si>
  <si>
    <t>5958131020</t>
  </si>
  <si>
    <t>Součásti upevňovací s antikorozní úpravou svěrka ŽS 4</t>
  </si>
  <si>
    <t>-1391045523</t>
  </si>
  <si>
    <t>130</t>
  </si>
  <si>
    <t>5958131025</t>
  </si>
  <si>
    <t>Součásti upevňovací s antikorozní úpravou svěrka ŽS 4 úprava pro žlábek z kolejnic</t>
  </si>
  <si>
    <t>1524346133</t>
  </si>
  <si>
    <t>131</t>
  </si>
  <si>
    <t>5958131035</t>
  </si>
  <si>
    <t>Součásti upevňovací s antikorozní úpravou šroub svěrkový RS 0 (M22x70)</t>
  </si>
  <si>
    <t>48123642</t>
  </si>
  <si>
    <t>132</t>
  </si>
  <si>
    <t>5958131040</t>
  </si>
  <si>
    <t>Součásti upevňovací s antikorozní úpravou šroub svěrkový RS 1 (M22x80)</t>
  </si>
  <si>
    <t>-739887190</t>
  </si>
  <si>
    <t>133</t>
  </si>
  <si>
    <t>5958131050</t>
  </si>
  <si>
    <t>Součásti upevňovací s antikorozní úpravou vrtule R1(145)</t>
  </si>
  <si>
    <t>-1157548313</t>
  </si>
  <si>
    <t>134</t>
  </si>
  <si>
    <t>5958131055</t>
  </si>
  <si>
    <t>Součásti upevňovací s antikorozní úpravou vrtule R2 (160)</t>
  </si>
  <si>
    <t>-506879799</t>
  </si>
  <si>
    <t>135</t>
  </si>
  <si>
    <t>5958131060</t>
  </si>
  <si>
    <t>Součásti upevňovací s antikorozní úpravou matice M22</t>
  </si>
  <si>
    <t>-592278055</t>
  </si>
  <si>
    <t>136</t>
  </si>
  <si>
    <t>5958131065</t>
  </si>
  <si>
    <t>Součásti upevňovací s antikorozní úpravou matice M24</t>
  </si>
  <si>
    <t>-399565960</t>
  </si>
  <si>
    <t>137</t>
  </si>
  <si>
    <t>5958131070</t>
  </si>
  <si>
    <t>Součásti upevňovací s antikorozní úpravou kroužek pružný dvojitý Fe 6</t>
  </si>
  <si>
    <t>588123012</t>
  </si>
  <si>
    <t>138</t>
  </si>
  <si>
    <t>5958131075</t>
  </si>
  <si>
    <t>Součásti upevňovací s antikorozní úpravou podložka Uls 6</t>
  </si>
  <si>
    <t>-1502544478</t>
  </si>
  <si>
    <t>139</t>
  </si>
  <si>
    <t>5958131080</t>
  </si>
  <si>
    <t>Součásti upevňovací s antikorozní úpravou podložka Uls 7</t>
  </si>
  <si>
    <t>1085262912</t>
  </si>
  <si>
    <t>140</t>
  </si>
  <si>
    <t>5958134010</t>
  </si>
  <si>
    <t>Součásti upevňovací svěrka Skl 14</t>
  </si>
  <si>
    <t>-1835374537</t>
  </si>
  <si>
    <t>141</t>
  </si>
  <si>
    <t>5958134020</t>
  </si>
  <si>
    <t>Součásti upevňovací svěrka Skl 24</t>
  </si>
  <si>
    <t>1517960473</t>
  </si>
  <si>
    <t>142</t>
  </si>
  <si>
    <t>5958134025</t>
  </si>
  <si>
    <t>Součásti upevňovací svěrka ŽS 4</t>
  </si>
  <si>
    <t>-1849231576</t>
  </si>
  <si>
    <t>143</t>
  </si>
  <si>
    <t>5958134030</t>
  </si>
  <si>
    <t>Součásti upevňovací svěrka ŽS 4 úprava pro žlábek z kolejnic</t>
  </si>
  <si>
    <t>-404517121</t>
  </si>
  <si>
    <t>144</t>
  </si>
  <si>
    <t>5958134040</t>
  </si>
  <si>
    <t>Součásti upevňovací kroužek pružný dvojitý Fe 6</t>
  </si>
  <si>
    <t>829019649</t>
  </si>
  <si>
    <t>145</t>
  </si>
  <si>
    <t>5958134041</t>
  </si>
  <si>
    <t>Součásti upevňovací šroub svěrkový T5</t>
  </si>
  <si>
    <t>-550024335</t>
  </si>
  <si>
    <t>146</t>
  </si>
  <si>
    <t>5958134043</t>
  </si>
  <si>
    <t>Součásti upevňovací šroub svěrkový RS 0 (M22x70)</t>
  </si>
  <si>
    <t>-1203242130</t>
  </si>
  <si>
    <t>147</t>
  </si>
  <si>
    <t>5958134044</t>
  </si>
  <si>
    <t>Součásti upevňovací šroub svěrkový RS 1 (M24x80)</t>
  </si>
  <si>
    <t>-954987558</t>
  </si>
  <si>
    <t>148</t>
  </si>
  <si>
    <t>5958134045</t>
  </si>
  <si>
    <t>Součásti upevňovací šroub svěrkový RS 2 (M24x87)</t>
  </si>
  <si>
    <t>1208812100</t>
  </si>
  <si>
    <t>149</t>
  </si>
  <si>
    <t>5958134075</t>
  </si>
  <si>
    <t>Součásti upevňovací vrtule R1(145)</t>
  </si>
  <si>
    <t>579464492</t>
  </si>
  <si>
    <t>150</t>
  </si>
  <si>
    <t>5958134080</t>
  </si>
  <si>
    <t>Součásti upevňovací vrtule R2 (160)</t>
  </si>
  <si>
    <t>1291573206</t>
  </si>
  <si>
    <t>151</t>
  </si>
  <si>
    <t>5958134085</t>
  </si>
  <si>
    <t>Součásti upevňovací vrtule R3 (180)</t>
  </si>
  <si>
    <t>-1638640081</t>
  </si>
  <si>
    <t>152</t>
  </si>
  <si>
    <t>5958134110</t>
  </si>
  <si>
    <t>Součásti upevňovací matice M22</t>
  </si>
  <si>
    <t>-183599662</t>
  </si>
  <si>
    <t>153</t>
  </si>
  <si>
    <t>5958134115</t>
  </si>
  <si>
    <t>Součásti upevňovací matice M24</t>
  </si>
  <si>
    <t>-2075482006</t>
  </si>
  <si>
    <t>154</t>
  </si>
  <si>
    <t>5958134140</t>
  </si>
  <si>
    <t>Součásti upevňovací vložka M</t>
  </si>
  <si>
    <t>-177611096</t>
  </si>
  <si>
    <t>155</t>
  </si>
  <si>
    <t>5958140000</t>
  </si>
  <si>
    <t>Podkladnice žebrová tv. S4</t>
  </si>
  <si>
    <t>1963343365</t>
  </si>
  <si>
    <t>156</t>
  </si>
  <si>
    <t>5958140005</t>
  </si>
  <si>
    <t>Podkladnice žebrová tv. S4pl</t>
  </si>
  <si>
    <t>-580384257</t>
  </si>
  <si>
    <t>157</t>
  </si>
  <si>
    <t>5958140007</t>
  </si>
  <si>
    <t>Podkladnice žebrová tv. S4 dvojitá</t>
  </si>
  <si>
    <t>232256862</t>
  </si>
  <si>
    <t>158</t>
  </si>
  <si>
    <t>5958158005</t>
  </si>
  <si>
    <t>Podložka pryžová pod patu kolejnice S49  183/126/6</t>
  </si>
  <si>
    <t>1250522567</t>
  </si>
  <si>
    <t>159</t>
  </si>
  <si>
    <t>5958158020</t>
  </si>
  <si>
    <t>Podložka pryžová pod patu kolejnice R65 183/151/6</t>
  </si>
  <si>
    <t>356281214</t>
  </si>
  <si>
    <t>160</t>
  </si>
  <si>
    <t>5958158060</t>
  </si>
  <si>
    <t>Podložka polyetylenová pod podkladnici 330/170/2 (tv. T5)</t>
  </si>
  <si>
    <t>-1818245307</t>
  </si>
  <si>
    <t>161</t>
  </si>
  <si>
    <t>5958158070</t>
  </si>
  <si>
    <t>Podložka polyetylenová pod podkladnici 380/160/2 (S4, R4)</t>
  </si>
  <si>
    <t>1319655762</t>
  </si>
  <si>
    <t>162</t>
  </si>
  <si>
    <t>5958158075</t>
  </si>
  <si>
    <t>Podložka z penefolu pod podkladnici 390/170/5</t>
  </si>
  <si>
    <t>-1104774576</t>
  </si>
  <si>
    <t>163</t>
  </si>
  <si>
    <t>5958173000</t>
  </si>
  <si>
    <t>Polyetylenové pásy v kotoučích</t>
  </si>
  <si>
    <t>m2</t>
  </si>
  <si>
    <t>-1034910151</t>
  </si>
  <si>
    <t>164</t>
  </si>
  <si>
    <t>5958176000</t>
  </si>
  <si>
    <t>Penefolové  pásy folie 30x1x0,002</t>
  </si>
  <si>
    <t>-1248120841</t>
  </si>
  <si>
    <t>165</t>
  </si>
  <si>
    <t>5960101000</t>
  </si>
  <si>
    <t>Pražcové kotvy TDHB pro pražec betonový B 91</t>
  </si>
  <si>
    <t>-1963731084</t>
  </si>
  <si>
    <t>166</t>
  </si>
  <si>
    <t>5960101005</t>
  </si>
  <si>
    <t>Pražcové kotvy TDHB pro pražec betonový SB 8</t>
  </si>
  <si>
    <t>446372164</t>
  </si>
  <si>
    <t>167</t>
  </si>
  <si>
    <t>5960101010</t>
  </si>
  <si>
    <t>Pražcové kotvy TDHB pro pražec betonový SB 6</t>
  </si>
  <si>
    <t>1948827876</t>
  </si>
  <si>
    <t>168</t>
  </si>
  <si>
    <t>5960101015</t>
  </si>
  <si>
    <t>Pražcové kotvy TDHB pro pražec betonový SB 5</t>
  </si>
  <si>
    <t>1387720212</t>
  </si>
  <si>
    <t>169</t>
  </si>
  <si>
    <t>5960101020</t>
  </si>
  <si>
    <t>Pražcové kotvy TDHB pro pražec betonový PB 2</t>
  </si>
  <si>
    <t>794849097</t>
  </si>
  <si>
    <t>170</t>
  </si>
  <si>
    <t>5960101025</t>
  </si>
  <si>
    <t>Pražcové kotvy TDHB pro pražec betonový PB 3</t>
  </si>
  <si>
    <t>-1393281141</t>
  </si>
  <si>
    <t>171</t>
  </si>
  <si>
    <t>5960101030</t>
  </si>
  <si>
    <t>Pražcové kotvy TDHB pro pražec betonový B 03</t>
  </si>
  <si>
    <t>-1248712358</t>
  </si>
  <si>
    <t>172</t>
  </si>
  <si>
    <t>5960101040</t>
  </si>
  <si>
    <t>Pražcové kotvy TDHB pro pražec dřevěný</t>
  </si>
  <si>
    <t>-241740654</t>
  </si>
  <si>
    <t>173</t>
  </si>
  <si>
    <t>5963101000</t>
  </si>
  <si>
    <t>Přejezd celopryžový pro zatížené komunikace</t>
  </si>
  <si>
    <t>1034262109</t>
  </si>
  <si>
    <t>174</t>
  </si>
  <si>
    <t>5963101003</t>
  </si>
  <si>
    <t>Přejezd celopryžový pro zatížené komunikace se závěrnou zídkou tv. T</t>
  </si>
  <si>
    <t>-182972690</t>
  </si>
  <si>
    <t>175</t>
  </si>
  <si>
    <t>5963101005</t>
  </si>
  <si>
    <t>Přejezd celopryžový pro nezatížené komunikace</t>
  </si>
  <si>
    <t>2011804196</t>
  </si>
  <si>
    <t>176</t>
  </si>
  <si>
    <t>5963101007</t>
  </si>
  <si>
    <t>Přejezd celopryžový pro nezatížené komunikace se závěrnou zídkou tv. T</t>
  </si>
  <si>
    <t>-375355794</t>
  </si>
  <si>
    <t>177</t>
  </si>
  <si>
    <t>5963101010</t>
  </si>
  <si>
    <t>Přejezd celopryžový pro staniční komunikace</t>
  </si>
  <si>
    <t>1554026869</t>
  </si>
  <si>
    <t>181</t>
  </si>
  <si>
    <t>5963101035</t>
  </si>
  <si>
    <t>Přejezd celopryžový Strail panel vnitřní</t>
  </si>
  <si>
    <t>1081281886</t>
  </si>
  <si>
    <t>182</t>
  </si>
  <si>
    <t>5963101040</t>
  </si>
  <si>
    <t>Přejezd celopryžový Strail panel vnější</t>
  </si>
  <si>
    <t>189941506</t>
  </si>
  <si>
    <t>183</t>
  </si>
  <si>
    <t>5963101045</t>
  </si>
  <si>
    <t>Přejezd celopryžový Strail kolejová opěrka</t>
  </si>
  <si>
    <t>-1652986882</t>
  </si>
  <si>
    <t>184</t>
  </si>
  <si>
    <t>5963101050</t>
  </si>
  <si>
    <t>Přejezd celopryžový Strail spínací táhlo střední 1200 mm</t>
  </si>
  <si>
    <t>-1309363313</t>
  </si>
  <si>
    <t>185</t>
  </si>
  <si>
    <t>5963101055</t>
  </si>
  <si>
    <t>Přejezd celopryžový Strail náběhový klín pero</t>
  </si>
  <si>
    <t>-343288511</t>
  </si>
  <si>
    <t>186</t>
  </si>
  <si>
    <t>5963101060</t>
  </si>
  <si>
    <t>Přejezd celopryžový Strail náběhový klín drážka</t>
  </si>
  <si>
    <t>-582896647</t>
  </si>
  <si>
    <t>187</t>
  </si>
  <si>
    <t>5963101065</t>
  </si>
  <si>
    <t>Přejezd celopryžový Strail panel vnitřní pedeStrail</t>
  </si>
  <si>
    <t>-1338858089</t>
  </si>
  <si>
    <t>188</t>
  </si>
  <si>
    <t>5963101070</t>
  </si>
  <si>
    <t>Přejezd celopryžový Strail panel vnější pedeStrail</t>
  </si>
  <si>
    <t>-595479644</t>
  </si>
  <si>
    <t>189</t>
  </si>
  <si>
    <t>5963101075</t>
  </si>
  <si>
    <t>Přejezd celopryžový Strail spínací táhlo střední 1800 mm</t>
  </si>
  <si>
    <t>-1462507956</t>
  </si>
  <si>
    <t>190</t>
  </si>
  <si>
    <t>5963101080</t>
  </si>
  <si>
    <t>Přejezd celopryžový Strail spínací táhlo 1800 mm</t>
  </si>
  <si>
    <t>-1369973644</t>
  </si>
  <si>
    <t>191</t>
  </si>
  <si>
    <t>5963101085</t>
  </si>
  <si>
    <t>Přejezd celopryžový Strail spínací táhlo 1200 mm</t>
  </si>
  <si>
    <t>1269815594</t>
  </si>
  <si>
    <t>192</t>
  </si>
  <si>
    <t>5963101090</t>
  </si>
  <si>
    <t>Přejezd celopryžový Strail spínací táhlo 900 mm</t>
  </si>
  <si>
    <t>1039671818</t>
  </si>
  <si>
    <t>193</t>
  </si>
  <si>
    <t>5963101095</t>
  </si>
  <si>
    <t>Přejezd celopryžový Strail panel vnitřní ecoStrail</t>
  </si>
  <si>
    <t>-967947395</t>
  </si>
  <si>
    <t>194</t>
  </si>
  <si>
    <t>5963101100</t>
  </si>
  <si>
    <t>Přejezd celopryžový Strail panel vnější ecoStrail</t>
  </si>
  <si>
    <t>-1667948372</t>
  </si>
  <si>
    <t>195</t>
  </si>
  <si>
    <t>5963101105</t>
  </si>
  <si>
    <t>Přejezd celopryžový Strail závěrná zídka tvaru T délky 1200 mm</t>
  </si>
  <si>
    <t>-960728760</t>
  </si>
  <si>
    <t>196</t>
  </si>
  <si>
    <t>5963101110</t>
  </si>
  <si>
    <t>Přejezd celopryžový Strail závěrná zídka tvaru T délky 600 mm</t>
  </si>
  <si>
    <t>2116385202</t>
  </si>
  <si>
    <t>197</t>
  </si>
  <si>
    <t>5963101115</t>
  </si>
  <si>
    <t>Přejezd celopryžový Strail závěrná zídka tvaru T délky 1800 mm</t>
  </si>
  <si>
    <t>957075792</t>
  </si>
  <si>
    <t>198</t>
  </si>
  <si>
    <t>5963101120</t>
  </si>
  <si>
    <t>Přejezd celopryžový Strail betonový základ délky 1500 mm</t>
  </si>
  <si>
    <t>1194829051</t>
  </si>
  <si>
    <t>199</t>
  </si>
  <si>
    <t>5963101125</t>
  </si>
  <si>
    <t>Přejezd celopryžový Strail pojistný díl vnitřní</t>
  </si>
  <si>
    <t>1547981926</t>
  </si>
  <si>
    <t>200</t>
  </si>
  <si>
    <t>5963101130</t>
  </si>
  <si>
    <t>Přejezd celopryžový Strail pojistný díl vnější</t>
  </si>
  <si>
    <t>-564626221</t>
  </si>
  <si>
    <t>201</t>
  </si>
  <si>
    <t>5963101135</t>
  </si>
  <si>
    <t>Přejezd celopryžový Strail pojistka proti posuvu</t>
  </si>
  <si>
    <t>460667485</t>
  </si>
  <si>
    <t>202</t>
  </si>
  <si>
    <t>5963110010</t>
  </si>
  <si>
    <t>Přejezd Intermont panel 1285x3000x170 ŽPP 1</t>
  </si>
  <si>
    <t>-615839350</t>
  </si>
  <si>
    <t>203</t>
  </si>
  <si>
    <t>5963110015</t>
  </si>
  <si>
    <t>Přejezd Intermont panel 600x3000x170 ŽPP 2</t>
  </si>
  <si>
    <t>-226895728</t>
  </si>
  <si>
    <t>204</t>
  </si>
  <si>
    <t>5963110020</t>
  </si>
  <si>
    <t>Přejezd Intermont panel 1284x1480x170 ŽPP 3 pro pěší</t>
  </si>
  <si>
    <t>-607985972</t>
  </si>
  <si>
    <t>205</t>
  </si>
  <si>
    <t>5963110025</t>
  </si>
  <si>
    <t>Přejezd Intermont panel 600x1480x170 ŽPP 4 pro pěší</t>
  </si>
  <si>
    <t>-201907392</t>
  </si>
  <si>
    <t>206</t>
  </si>
  <si>
    <t>5963110030</t>
  </si>
  <si>
    <t>Přejezd Intermont panel 350x3000x170 ŽPP 5</t>
  </si>
  <si>
    <t>-896274428</t>
  </si>
  <si>
    <t>207</t>
  </si>
  <si>
    <t>5963131000</t>
  </si>
  <si>
    <t>Přechod pro pěší dřevěný z fošen</t>
  </si>
  <si>
    <t>1189402703</t>
  </si>
  <si>
    <t>208</t>
  </si>
  <si>
    <t>5963134000</t>
  </si>
  <si>
    <t>Náběhový klín dřevěný</t>
  </si>
  <si>
    <t>-1317694253</t>
  </si>
  <si>
    <t>209</t>
  </si>
  <si>
    <t>5963134005</t>
  </si>
  <si>
    <t>Náběhový klín ocelový pozink.</t>
  </si>
  <si>
    <t>-403069391</t>
  </si>
  <si>
    <t>210</t>
  </si>
  <si>
    <t>5963134010</t>
  </si>
  <si>
    <t>Náběhový klín ocelový</t>
  </si>
  <si>
    <t>644507960</t>
  </si>
  <si>
    <t>211</t>
  </si>
  <si>
    <t>5963146000</t>
  </si>
  <si>
    <t>Asfaltový beton ACO 11S 50/70 střednězrnný-obrusná vrstva</t>
  </si>
  <si>
    <t>757488277</t>
  </si>
  <si>
    <t>5963146025</t>
  </si>
  <si>
    <t>Asfaltový beton ACP 22S 50/70 hrubozrnný podkladní vrstva</t>
  </si>
  <si>
    <t>1864707434</t>
  </si>
  <si>
    <t>213</t>
  </si>
  <si>
    <t>5963149000</t>
  </si>
  <si>
    <t>Asfalt litý jemnozrnný (LAJ)</t>
  </si>
  <si>
    <t>147804349</t>
  </si>
  <si>
    <t>214</t>
  </si>
  <si>
    <t>5963149005</t>
  </si>
  <si>
    <t>Asfalt litý střednězrnný (LAS)</t>
  </si>
  <si>
    <t>114441692</t>
  </si>
  <si>
    <t>215</t>
  </si>
  <si>
    <t>5963152000</t>
  </si>
  <si>
    <t>Asfaltová zálivka pro trhliny a spáry</t>
  </si>
  <si>
    <t>kg</t>
  </si>
  <si>
    <t>206646004</t>
  </si>
  <si>
    <t>216</t>
  </si>
  <si>
    <t>5964103000</t>
  </si>
  <si>
    <t>Drenážní plastové díly trubka celoperforovaná DN 100 mm</t>
  </si>
  <si>
    <t>-1972857860</t>
  </si>
  <si>
    <t>217</t>
  </si>
  <si>
    <t>5964103005</t>
  </si>
  <si>
    <t>Drenážní plastové díly trubka celoperforovaná DN 150 mm</t>
  </si>
  <si>
    <t>-550879880</t>
  </si>
  <si>
    <t>218</t>
  </si>
  <si>
    <t>5964103010</t>
  </si>
  <si>
    <t>Drenážní plastové díly trubka celoperforovaná DN 200 mm</t>
  </si>
  <si>
    <t>2034599428</t>
  </si>
  <si>
    <t>219</t>
  </si>
  <si>
    <t>5964103015</t>
  </si>
  <si>
    <t>Drenážní plastové díly trubka celoperforovaná DN 250 mm</t>
  </si>
  <si>
    <t>-1967014449</t>
  </si>
  <si>
    <t>220</t>
  </si>
  <si>
    <t>5964103040</t>
  </si>
  <si>
    <t>Drenážní plastové díly spojka-spojovací nátrubek DN 100 mm</t>
  </si>
  <si>
    <t>-892139941</t>
  </si>
  <si>
    <t>221</t>
  </si>
  <si>
    <t>5964103045</t>
  </si>
  <si>
    <t>Drenážní plastové díly spojka-spojovací nátrubek DN 150 mm</t>
  </si>
  <si>
    <t>1097815628</t>
  </si>
  <si>
    <t>222</t>
  </si>
  <si>
    <t>5964103050</t>
  </si>
  <si>
    <t>Drenážní plastové díly spojka-spojovací nátrubek DN 200 mm</t>
  </si>
  <si>
    <t>1573060081</t>
  </si>
  <si>
    <t>223</t>
  </si>
  <si>
    <t>5964103055</t>
  </si>
  <si>
    <t>Drenážní plastové díly spojka-spojovací nátrubek DN 250 mm</t>
  </si>
  <si>
    <t>-657296059</t>
  </si>
  <si>
    <t>224</t>
  </si>
  <si>
    <t>5964115000</t>
  </si>
  <si>
    <t>Příkopový žlab tvaru J</t>
  </si>
  <si>
    <t>1569245942</t>
  </si>
  <si>
    <t>225</t>
  </si>
  <si>
    <t>5964115005</t>
  </si>
  <si>
    <t>Příkopový žlab tvaru J velký</t>
  </si>
  <si>
    <t>1203789523</t>
  </si>
  <si>
    <t>226</t>
  </si>
  <si>
    <t>5964115010</t>
  </si>
  <si>
    <t>Příkopový žlab tvaru U</t>
  </si>
  <si>
    <t>-1977735690</t>
  </si>
  <si>
    <t>227</t>
  </si>
  <si>
    <t>5964117000</t>
  </si>
  <si>
    <t>Poklop příkopového žlabu tvaru J</t>
  </si>
  <si>
    <t>-1925997744</t>
  </si>
  <si>
    <t>228</t>
  </si>
  <si>
    <t>5964117005</t>
  </si>
  <si>
    <t>Poklop příkopového žlabu tvaru J velký</t>
  </si>
  <si>
    <t>-1017570316</t>
  </si>
  <si>
    <t>229</t>
  </si>
  <si>
    <t>5964117010</t>
  </si>
  <si>
    <t>Poklop příkopového žlabu tvaru U</t>
  </si>
  <si>
    <t>-1227352877</t>
  </si>
  <si>
    <t>230</t>
  </si>
  <si>
    <t>5964119000</t>
  </si>
  <si>
    <t>Příkopová tvárnice TZZ 3</t>
  </si>
  <si>
    <t>-2109168804</t>
  </si>
  <si>
    <t>231</t>
  </si>
  <si>
    <t>5964119005</t>
  </si>
  <si>
    <t>Příkopová tvárnice TZZ 5</t>
  </si>
  <si>
    <t>99215646</t>
  </si>
  <si>
    <t>232</t>
  </si>
  <si>
    <t>5964119010</t>
  </si>
  <si>
    <t>Příkopová tvárnice TZZ 4a</t>
  </si>
  <si>
    <t>-896883606</t>
  </si>
  <si>
    <t>233</t>
  </si>
  <si>
    <t>5964119015</t>
  </si>
  <si>
    <t>Příkopová tvárnice TZZ 4b</t>
  </si>
  <si>
    <t>1651981686</t>
  </si>
  <si>
    <t>234</t>
  </si>
  <si>
    <t>5964121000</t>
  </si>
  <si>
    <t>Prahová vpusť výztužné vč. mříží</t>
  </si>
  <si>
    <t>1319649413</t>
  </si>
  <si>
    <t>235</t>
  </si>
  <si>
    <t>5964123000</t>
  </si>
  <si>
    <t>Odvodňovací žlab s mříží</t>
  </si>
  <si>
    <t>-127292376</t>
  </si>
  <si>
    <t>236</t>
  </si>
  <si>
    <t>5964123005</t>
  </si>
  <si>
    <t>Odvodňovací žlab s mříží koncový</t>
  </si>
  <si>
    <t>-2140966559</t>
  </si>
  <si>
    <t>237</t>
  </si>
  <si>
    <t>5964123010</t>
  </si>
  <si>
    <t>Odvodňovací žlab s mříží a vývodem</t>
  </si>
  <si>
    <t>-2052139364</t>
  </si>
  <si>
    <t>238</t>
  </si>
  <si>
    <t>5964125000</t>
  </si>
  <si>
    <t>Mřížka (rošt) odvodňovací plast 200x200 mm</t>
  </si>
  <si>
    <t>777274775</t>
  </si>
  <si>
    <t>239</t>
  </si>
  <si>
    <t>5964125005</t>
  </si>
  <si>
    <t>Mřížka (rošt) odvodňovací pozink</t>
  </si>
  <si>
    <t>-1198509536</t>
  </si>
  <si>
    <t>240</t>
  </si>
  <si>
    <t>5964125010</t>
  </si>
  <si>
    <t>Mřížka (rošt) odvodňovací litina</t>
  </si>
  <si>
    <t>-477145966</t>
  </si>
  <si>
    <t>241</t>
  </si>
  <si>
    <t>5964133005</t>
  </si>
  <si>
    <t>Geotextilie separační</t>
  </si>
  <si>
    <t>-1724356269</t>
  </si>
  <si>
    <t>242</t>
  </si>
  <si>
    <t>5964133010</t>
  </si>
  <si>
    <t>Geotextilie ochranné</t>
  </si>
  <si>
    <t>-991128829</t>
  </si>
  <si>
    <t>243</t>
  </si>
  <si>
    <t>5964147005</t>
  </si>
  <si>
    <t>Nástupištní díly blok úložný U85</t>
  </si>
  <si>
    <t>-1537754462</t>
  </si>
  <si>
    <t>244</t>
  </si>
  <si>
    <t>5964147010</t>
  </si>
  <si>
    <t>Nástupištní díly blok úložný U95</t>
  </si>
  <si>
    <t>1546702119</t>
  </si>
  <si>
    <t>245</t>
  </si>
  <si>
    <t>5964147105</t>
  </si>
  <si>
    <t>Nástupištní díly výplňová deska D3</t>
  </si>
  <si>
    <t>1035348435</t>
  </si>
  <si>
    <t>246</t>
  </si>
  <si>
    <t>5964159000</t>
  </si>
  <si>
    <t>Obrubník krajový</t>
  </si>
  <si>
    <t>1429265712</t>
  </si>
  <si>
    <t>247</t>
  </si>
  <si>
    <t>5964159005</t>
  </si>
  <si>
    <t>Obrubník chodníkový</t>
  </si>
  <si>
    <t>-2080251963</t>
  </si>
  <si>
    <t>248</t>
  </si>
  <si>
    <t>5964161000</t>
  </si>
  <si>
    <t>Beton lehce zhutnitelný C 12/15;X0 F5 2 080 2 517</t>
  </si>
  <si>
    <t>-35558197</t>
  </si>
  <si>
    <t>249</t>
  </si>
  <si>
    <t>5964161005</t>
  </si>
  <si>
    <t>Beton lehce zhutnitelný C 16/20;X0 F5 2 200 2 662</t>
  </si>
  <si>
    <t>-516368528</t>
  </si>
  <si>
    <t>250</t>
  </si>
  <si>
    <t>5964161010</t>
  </si>
  <si>
    <t>Beton lehce zhutnitelný C 20/25;X0 F5 2 285 2 765</t>
  </si>
  <si>
    <t>1834067501</t>
  </si>
  <si>
    <t>251</t>
  </si>
  <si>
    <t>5964163000</t>
  </si>
  <si>
    <t>Řezivo fošny</t>
  </si>
  <si>
    <t>-1230736488</t>
  </si>
  <si>
    <t>252</t>
  </si>
  <si>
    <t>5964163005</t>
  </si>
  <si>
    <t>Řezivo hranoly</t>
  </si>
  <si>
    <t>-2023047917</t>
  </si>
  <si>
    <t>253</t>
  </si>
  <si>
    <t>5964163010</t>
  </si>
  <si>
    <t>Řezivo prkna</t>
  </si>
  <si>
    <t>1306228206</t>
  </si>
  <si>
    <t>HSV</t>
  </si>
  <si>
    <t xml:space="preserve"> Práce a dodávky HSV</t>
  </si>
  <si>
    <t xml:space="preserve"> Komunikace pozemní</t>
  </si>
  <si>
    <t>254</t>
  </si>
  <si>
    <t>K</t>
  </si>
  <si>
    <t>5902005010</t>
  </si>
  <si>
    <t>Operativní odstranění závad na železničním spodku nebo svršku. Poznámka: 1. V cenách jsou započteny náklady na odstranění závad nebo překážek v dohodnutém časovém limitu. 2. V cenách nejsou obsaženy náklady na odstranění překážky způsobené sněhem nebo ledem.</t>
  </si>
  <si>
    <t>hod</t>
  </si>
  <si>
    <t>-1743236944</t>
  </si>
  <si>
    <t>PSC</t>
  </si>
  <si>
    <t>Poznámka k souboru cen:_x000D_
1. V cenách jsou započteny náklady na odstranění závad nebo překážek v dohodnutém časovém limitu._x000D_
2. V cenách nejsou obsaženy náklady na odstranění překážky způsobené sněhem nebo ledem.</t>
  </si>
  <si>
    <t>255</t>
  </si>
  <si>
    <t>5903020010</t>
  </si>
  <si>
    <t>Odstranění sněhu a ledu z nástupišť a komunikací ručně. Poznámka: 1. V cenách jsou započteny náklady na práce v zimních podmínkách, manipulaci, naložení sněhu na dopravní prostředek a uložení na úložišti.</t>
  </si>
  <si>
    <t>-2011034012</t>
  </si>
  <si>
    <t>Poznámka k souboru cen:_x000D_
1. V cenách jsou započteny náklady na práce v zimních podmínkách, manipulaci, naložení sněhu na dopravní prostředek a uložení na úložišti.</t>
  </si>
  <si>
    <t>256</t>
  </si>
  <si>
    <t>5903020020</t>
  </si>
  <si>
    <t>Odstranění sněhu a ledu z kolejí ručně. Poznámka: 1. V cenách jsou započteny náklady na práce v zimních podmínkách, manipulaci, naložení sněhu na dopravní prostředek a uložení na úložišti.</t>
  </si>
  <si>
    <t>816539996</t>
  </si>
  <si>
    <t>257</t>
  </si>
  <si>
    <t>5903020110</t>
  </si>
  <si>
    <t>Odstranění sněhu a ledu z výhybek ručně. Poznámka: 1. V cenách jsou započteny náklady na práce v zimních podmínkách, manipulaci, naložení sněhu na dopravní prostředek a uložení na úložišti.</t>
  </si>
  <si>
    <t>109089282</t>
  </si>
  <si>
    <t>258</t>
  </si>
  <si>
    <t>5904020010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</si>
  <si>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</si>
  <si>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904753518</t>
  </si>
  <si>
    <t>Poznámka k souboru cen:_x000D_
1. V cenách jsou započteny náklady na vyřezání a likvidaci výřezu spálením, štěpkováním nebo jeho naložení na dopravní prostředek a uložení na skládku._x000D_
2. V cenách nejsou obsaženy náklady na dopravu a skládkovné.</t>
  </si>
  <si>
    <t>259</t>
  </si>
  <si>
    <t>5904020020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</si>
  <si>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</si>
  <si>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1465147790</t>
  </si>
  <si>
    <t>260</t>
  </si>
  <si>
    <t>5904020110</t>
  </si>
  <si>
    <t>Vyřezání křovin porost hustý 6 a více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</si>
  <si>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1543490121</t>
  </si>
  <si>
    <t>261</t>
  </si>
  <si>
    <t>5904020120</t>
  </si>
  <si>
    <t>Vyřezání křovin porost hustý 6 a více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</si>
  <si>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774037450</t>
  </si>
  <si>
    <t>262</t>
  </si>
  <si>
    <t>5904025010</t>
  </si>
  <si>
    <t>Ořez větví místně ručně do výšky nad terénem do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</si>
  <si>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-1687332777</t>
  </si>
  <si>
    <t>Poznámka k souboru cen:_x000D_
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skládku._x000D_
2. V cenách nejsou obsaženy náklady na dopravu výzisku a skládkovné.</t>
  </si>
  <si>
    <t>263</t>
  </si>
  <si>
    <t>5904025020</t>
  </si>
  <si>
    <t>Ořez větví místně ručně do výšky nad terénem přes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</si>
  <si>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-531606902</t>
  </si>
  <si>
    <t>264</t>
  </si>
  <si>
    <t>5904025110</t>
  </si>
  <si>
    <t>Ořez větví místně ručně kontinuálně strojně v šíři 3 metry od osy koleje.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</si>
  <si>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km</t>
  </si>
  <si>
    <t>-1964500</t>
  </si>
  <si>
    <t>265</t>
  </si>
  <si>
    <t>5904030010</t>
  </si>
  <si>
    <t>Likvidace porostu odhrnutí včetně kořenů. Poznámka: 1. V cenách jsou započteny náklady na naložení na dopravní prostředek a uložení na skládku. 2. V cenách nejsou obsaženy náklady na dopravu a skládkovné.</t>
  </si>
  <si>
    <t>1046601105</t>
  </si>
  <si>
    <t>Poznámka k souboru cen:_x000D_
1. V cenách jsou započteny náklady na naložení na dopravní prostředek a uložení na skládku._x000D_
2. V cenách nejsou obsaženy náklady na dopravu a skládkovné.</t>
  </si>
  <si>
    <t>266</t>
  </si>
  <si>
    <t>5904035010</t>
  </si>
  <si>
    <t>Kácení stromů se sklonem terénu do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</si>
  <si>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-1336514519</t>
  </si>
  <si>
    <t>Poznámka k souboru cen:_x000D_
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terénu._x000D_
2. V cenách nejsou obsaženy náklady na dopravu a skládkovné.</t>
  </si>
  <si>
    <t>P</t>
  </si>
  <si>
    <t>Poznámka k položce:_x000D_
Strom=kus, průměr 10-20 cm</t>
  </si>
  <si>
    <t>267</t>
  </si>
  <si>
    <t>5904035020</t>
  </si>
  <si>
    <t>Kácení stromů se sklonem terénu do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</si>
  <si>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-1997060788</t>
  </si>
  <si>
    <t>Poznámka k položce:_x000D_
Strom=kus, průměr 21-25 cm</t>
  </si>
  <si>
    <t>268</t>
  </si>
  <si>
    <t>5904035030</t>
  </si>
  <si>
    <t>Kácení stromů se sklonem terénu do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</si>
  <si>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-1720285697</t>
  </si>
  <si>
    <t>Poznámka k položce:_x000D_
Strom=kus, průměr 26-50 cm</t>
  </si>
  <si>
    <t>269</t>
  </si>
  <si>
    <t>5904035040</t>
  </si>
  <si>
    <t>Kácení stromů se sklonem terénu do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</si>
  <si>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1841989146</t>
  </si>
  <si>
    <t>Poznámka k položce:_x000D_
Strom=kus, průměr 51-70 cm</t>
  </si>
  <si>
    <t>270</t>
  </si>
  <si>
    <t>5904035050</t>
  </si>
  <si>
    <t>Kácení stromů se sklonem terénu do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</si>
  <si>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-1244929582</t>
  </si>
  <si>
    <t>Poznámka k položce:_x000D_
Strom=kus, průměr 71-90 cm</t>
  </si>
  <si>
    <t>271</t>
  </si>
  <si>
    <t>5904035060</t>
  </si>
  <si>
    <t>Kácení stromů se sklonem terénu do 1:2 obvodem kmene přes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</si>
  <si>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1138663698</t>
  </si>
  <si>
    <t>Poznámka k položce:_x000D_
Strom=kus, průměr přes 91 cm</t>
  </si>
  <si>
    <t>272</t>
  </si>
  <si>
    <t>5904035110</t>
  </si>
  <si>
    <t>Kácení stromů se sklonem terénu přes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</si>
  <si>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-944567763</t>
  </si>
  <si>
    <t>273</t>
  </si>
  <si>
    <t>5904035120</t>
  </si>
  <si>
    <t>Kácení stromů se sklonem terénu přes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</si>
  <si>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-13849375</t>
  </si>
  <si>
    <t>274</t>
  </si>
  <si>
    <t>5904035130</t>
  </si>
  <si>
    <t>Kácení stromů se sklonem terénu přes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</si>
  <si>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-1034375045</t>
  </si>
  <si>
    <t>275</t>
  </si>
  <si>
    <t>5904035140</t>
  </si>
  <si>
    <t>Kácení stromů se sklonem terénu přes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</si>
  <si>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7609983</t>
  </si>
  <si>
    <t>276</t>
  </si>
  <si>
    <t>5904035150</t>
  </si>
  <si>
    <t>Kácení stromů se sklonem terénu přes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</si>
  <si>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363143429</t>
  </si>
  <si>
    <t>277</t>
  </si>
  <si>
    <t>5904035160</t>
  </si>
  <si>
    <t>Kácení stromů se sklonem terénu přes 1:2 obvodem kmene přes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</si>
  <si>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-380542522</t>
  </si>
  <si>
    <t>278</t>
  </si>
  <si>
    <t>5904040010</t>
  </si>
  <si>
    <t>Rizikové kácení stromů listnatých se sklonem terénu do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</si>
  <si>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225921862</t>
  </si>
  <si>
    <t>Poznámka k souboru cen:_x000D_
1. V cenách jsou započteny náklady na použití lanové nebo podobné techniky na odvětvení, kácení, rozřezání a snesení kmene, spálení, štěpkování a rozprostření nebo naložení odpadu na dopravní prostředek a uložení na skládku._x000D_
2. V cenách nejsou obsaženy náklady na dopravu a skládkovné.</t>
  </si>
  <si>
    <t>279</t>
  </si>
  <si>
    <t>5904040020</t>
  </si>
  <si>
    <t>Rizikové kácení stromů listnatých se sklonem terénu do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</si>
  <si>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1257348174</t>
  </si>
  <si>
    <t>280</t>
  </si>
  <si>
    <t>5904040030</t>
  </si>
  <si>
    <t>Rizikové kácení stromů listnatých se sklonem terénu do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</si>
  <si>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-1114271079</t>
  </si>
  <si>
    <t>281</t>
  </si>
  <si>
    <t>5904040040</t>
  </si>
  <si>
    <t>Rizikové kácení stromů listnatých se sklonem terénu do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</si>
  <si>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-472272987</t>
  </si>
  <si>
    <t>282</t>
  </si>
  <si>
    <t>5904040050</t>
  </si>
  <si>
    <t>Rizikové kácení stromů listnatých se sklonem terénu do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</si>
  <si>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715847096</t>
  </si>
  <si>
    <t>283</t>
  </si>
  <si>
    <t>5904040060</t>
  </si>
  <si>
    <t>Rizikové kácení stromů listnatých se sklonem terénu do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</si>
  <si>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1924081626</t>
  </si>
  <si>
    <t>284</t>
  </si>
  <si>
    <t>5904040110</t>
  </si>
  <si>
    <t>Rizikové kácení stromů listnatých se sklonem terénu přes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</si>
  <si>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-659596139</t>
  </si>
  <si>
    <t>285</t>
  </si>
  <si>
    <t>5904040120</t>
  </si>
  <si>
    <t>Rizikové kácení stromů listnatých se sklonem terénu přes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</si>
  <si>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-622920057</t>
  </si>
  <si>
    <t>286</t>
  </si>
  <si>
    <t>5904040130</t>
  </si>
  <si>
    <t>Rizikové kácení stromů listnatých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</si>
  <si>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-499171396</t>
  </si>
  <si>
    <t>287</t>
  </si>
  <si>
    <t>5904040140</t>
  </si>
  <si>
    <t>Rizikové kácení stromů listnatých se sklonem terénu přes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</si>
  <si>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-1575409840</t>
  </si>
  <si>
    <t>288</t>
  </si>
  <si>
    <t>5904040150</t>
  </si>
  <si>
    <t>Rizikové kácení stromů listnatých se sklonem terénu přes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</si>
  <si>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923794335</t>
  </si>
  <si>
    <t>289</t>
  </si>
  <si>
    <t>5904040160</t>
  </si>
  <si>
    <t>Rizikové kácení stromů listnatých se sklonem terénu přes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</si>
  <si>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-633600022</t>
  </si>
  <si>
    <t>290</t>
  </si>
  <si>
    <t>5904040210</t>
  </si>
  <si>
    <t>Rizikové kácení stromů jehličnatých se sklonem terénu do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</si>
  <si>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821628478</t>
  </si>
  <si>
    <t>291</t>
  </si>
  <si>
    <t>5904040220</t>
  </si>
  <si>
    <t>Rizikové kácení stromů jehličnatých se sklonem terénu do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</si>
  <si>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262631418</t>
  </si>
  <si>
    <t>292</t>
  </si>
  <si>
    <t>5904040230</t>
  </si>
  <si>
    <t>Rizikové kácení stromů jehličnatých se sklonem terénu do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</si>
  <si>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916548530</t>
  </si>
  <si>
    <t>293</t>
  </si>
  <si>
    <t>5904040240</t>
  </si>
  <si>
    <t>Rizikové kácení stromů jehličnatých se sklonem terénu do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</si>
  <si>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23291470</t>
  </si>
  <si>
    <t>294</t>
  </si>
  <si>
    <t>5904040250</t>
  </si>
  <si>
    <t>Rizikové kácení stromů jehličnatých se sklonem terénu do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</si>
  <si>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-370694102</t>
  </si>
  <si>
    <t>295</t>
  </si>
  <si>
    <t>5904040260</t>
  </si>
  <si>
    <t>Rizikové kácení stromů jehličnatých se sklonem terénu do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</si>
  <si>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-1984022321</t>
  </si>
  <si>
    <t>296</t>
  </si>
  <si>
    <t>5904040310</t>
  </si>
  <si>
    <t>Rizikové kácení stromů jehličnatých se sklonem terénu přes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</si>
  <si>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2086982854</t>
  </si>
  <si>
    <t>297</t>
  </si>
  <si>
    <t>5904040320</t>
  </si>
  <si>
    <t>Rizikové kácení stromů jehličnatých se sklonem terénu přes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</si>
  <si>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-138539912</t>
  </si>
  <si>
    <t>298</t>
  </si>
  <si>
    <t>5904040330</t>
  </si>
  <si>
    <t>Rizikové kácení stromů jehličnatých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</si>
  <si>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-34919788</t>
  </si>
  <si>
    <t>299</t>
  </si>
  <si>
    <t>5904040340</t>
  </si>
  <si>
    <t>Rizikové kácení stromů jehličnatých se sklonem terénu přes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</si>
  <si>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1441497570</t>
  </si>
  <si>
    <t>300</t>
  </si>
  <si>
    <t>5904040350</t>
  </si>
  <si>
    <t>Rizikové kácení stromů jehličnatých se sklonem terénu přes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</si>
  <si>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1785572810</t>
  </si>
  <si>
    <t>301</t>
  </si>
  <si>
    <t>5904040360</t>
  </si>
  <si>
    <t>Rizikové kácení stromů jehličnatých se sklonem terénu přes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</si>
  <si>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-1510946321</t>
  </si>
  <si>
    <t>302</t>
  </si>
  <si>
    <t>5904055110</t>
  </si>
  <si>
    <t>Hubení travního porostu postřikovačem strojně v profilu koleje šíře záběru 5 m. Poznámka: 1. V cenách jsou započteny náklady na postřik travního porostu nebo náletové dřevité vegetace, potřebné manipulace a aplikací herbicidu. 2. V cenách nejsou obsaženy náklady na vodu a dodávku herbicidu.</t>
  </si>
  <si>
    <t>-657505485</t>
  </si>
  <si>
    <t>Poznámka k souboru cen:_x000D_
1. V cenách jsou započteny náklady na postřik travního porostu nebo náletové dřevité vegetace, potřebné manipulace a aplikací herbicidu._x000D_
2. V cenách nejsou obsaženy náklady na vodu a dodávku herbicidu.</t>
  </si>
  <si>
    <t>303</t>
  </si>
  <si>
    <t>5904055120</t>
  </si>
  <si>
    <t>Hubení travního porostu postřikovačem strojně v profilu koleje šíře záběru 6 m. Poznámka: 1. V cenách jsou započteny náklady na postřik travního porostu nebo náletové dřevité vegetace, potřebné manipulace a aplikací herbicidu. 2. V cenách nejsou obsaženy náklady na vodu a dodávku herbicidu.</t>
  </si>
  <si>
    <t>274413610</t>
  </si>
  <si>
    <t>304</t>
  </si>
  <si>
    <t>5905010010</t>
  </si>
  <si>
    <t>Odstranění nánosu nad horní plochou pražce. Poznámka: 1. V cenách jsou započteny náklady na ruční odstranění plevelů a nánosu nad horní plochou pražce, úprava rozrušeného KL, ometení pražců a upevňovadel, rozprostření výzisku na terén nebo naložení na dopravní prostředek.</t>
  </si>
  <si>
    <t>-1153782114</t>
  </si>
  <si>
    <t>Poznámka k souboru cen:_x000D_
1. V cenách jsou započteny náklady na ruční odstranění plevelů a nánosu nad horní plochou pražce, úprava rozrušeného KL, ometení pražců a upevňovadel, rozprostření výzisku na terén nebo naložení na dopravní prostředek.</t>
  </si>
  <si>
    <t>305</t>
  </si>
  <si>
    <t>5905015010</t>
  </si>
  <si>
    <t>Oprava stezky ručně s odstraněním drnu a nánosu do 10 cm.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</si>
  <si>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-1014155814</t>
  </si>
  <si>
    <t>Poznámka k souboru cen:_x000D_
1. V cenách jsou započteny náklady na ruční odstranění drnu a nánosu a rozprostření výzisku na terén nebo naložení na dopravní prostředek a urovnání povrchu stezky._x000D_
2. V cenách nejsou obsaženy náklady na doplnění a úpravu štěrkodrtě.</t>
  </si>
  <si>
    <t>306</t>
  </si>
  <si>
    <t>5905015020</t>
  </si>
  <si>
    <t>Oprava stezky ručně s odstraněním drnu a nánosu přes 10 cm do 20 cm.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</si>
  <si>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-1660929170</t>
  </si>
  <si>
    <t>307</t>
  </si>
  <si>
    <t>5905015030</t>
  </si>
  <si>
    <t>Oprava stezky ručně s odstraněním drnu a nánosu přes 20 cm.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</si>
  <si>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-528464645</t>
  </si>
  <si>
    <t>308</t>
  </si>
  <si>
    <t>5905020010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</si>
  <si>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</si>
  <si>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-924274337</t>
  </si>
  <si>
    <t>Poznámka k souboru cen:_x000D_
1. V cenách jsou započteny náklady na odtěžení nánosu stezky a rozprostření výzisku na terén nebo naložení na dopravní prostředek a úprava povrchu stezky.</t>
  </si>
  <si>
    <t>309</t>
  </si>
  <si>
    <t>5905020020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</si>
  <si>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</si>
  <si>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-1365842883</t>
  </si>
  <si>
    <t>310</t>
  </si>
  <si>
    <t>5905023010</t>
  </si>
  <si>
    <t>Úprava povrchu stezky rozprostřením štěrkodrtě do 3 cm. Poznámka: 1. V cenách jsou započteny náklady na rozprostření a urovnání kameniva včetně zhutnění povrchu stezky. Platí pro nový i stávající stav. 2. V cenách nejsou obsaženy náklady na dodávku drtě její doplnění a rozprostření.</t>
  </si>
  <si>
    <t>-1851940646</t>
  </si>
  <si>
    <t>Poznámka k souboru cen:_x000D_
1. V cenách jsou započteny náklady na rozprostření a urovnání kameniva včetně zhutnění povrchu stezky. Platí pro nový i stávající stav._x000D_
2. V cenách nejsou obsaženy náklady na dodávku drtě její doplnění a rozprostření.</t>
  </si>
  <si>
    <t>311</t>
  </si>
  <si>
    <t>5905023020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</si>
  <si>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 její doplnění a rozprostření.</t>
  </si>
  <si>
    <t>1146945740</t>
  </si>
  <si>
    <t>312</t>
  </si>
  <si>
    <t>5905023030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</si>
  <si>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 její doplnění a rozprostření.</t>
  </si>
  <si>
    <t>251154690</t>
  </si>
  <si>
    <t>313</t>
  </si>
  <si>
    <t>5905025010</t>
  </si>
  <si>
    <t>Doplnění stezky štěrkodrtí ojediněle ručně. Poznámka: 1. V cenách jsou započteny náklady na doplnění kameniva stezky ojediněle ručně z vozíku nebo souvisle mechanizací z vozíků nebo železničních vozů. 2. V cenách nejsou obsaženy náklady na dodávku kameniva.</t>
  </si>
  <si>
    <t>-151717329</t>
  </si>
  <si>
    <t>Poznámka k souboru cen:_x000D_
1. V cenách jsou započteny náklady na doplnění kameniva stezky ojediněle ručně z vozíku nebo souvisle mechanizací z vozíků nebo železničních vozů._x000D_
2. V cenách nejsou obsaženy náklady na dodávku kameniva.</t>
  </si>
  <si>
    <t>314</t>
  </si>
  <si>
    <t>5905025110</t>
  </si>
  <si>
    <t>Doplnění stezky štěrkodrtí souvislé. Poznámka: 1. V cenách jsou započteny náklady na doplnění kameniva stezky ojediněle ručně z vozíku nebo souvisle mechanizací z vozíků nebo železničních vozů. 2. V cenách nejsou obsaženy náklady na dodávku kameniva.</t>
  </si>
  <si>
    <t>1871752728</t>
  </si>
  <si>
    <t>315</t>
  </si>
  <si>
    <t>5905030010</t>
  </si>
  <si>
    <t>Ojedinělá výměna KL mimo lavičku lože otevřené.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</si>
  <si>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-406631305</t>
  </si>
  <si>
    <t>Poznámka k souboru cen:_x000D_
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pražce._x000D_
2. V cenách nejsou obsaženy náklady na podbití pražce, dodávku a doplnění kameniva.</t>
  </si>
  <si>
    <t>316</t>
  </si>
  <si>
    <t>5905030020</t>
  </si>
  <si>
    <t>Ojedinělá výměna KL mimo lavičku lože zapuštěné.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</si>
  <si>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-631584837</t>
  </si>
  <si>
    <t>317</t>
  </si>
  <si>
    <t>5905030110</t>
  </si>
  <si>
    <t>Ojedinělá výměna KL včetně lavičky pod ložnou plochou pražce lože otevřené.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</si>
  <si>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1445304829</t>
  </si>
  <si>
    <t>318</t>
  </si>
  <si>
    <t>5905030120</t>
  </si>
  <si>
    <t>Ojedinělá výměna KL včetně lavičky pod ložnou plochou pražce lože zapuštěné.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</si>
  <si>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30515012</t>
  </si>
  <si>
    <t>319</t>
  </si>
  <si>
    <t>5905035010</t>
  </si>
  <si>
    <t>Výměna KL malou těžící mechanizací mimo lavičku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</si>
  <si>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1587663488</t>
  </si>
  <si>
    <t>Poznámka k souboru cen:_x000D_
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pražce._x000D_
2. V cenách nejsou obsaženy náklady na podbití pražce, dodávku a doplnění kameniva.</t>
  </si>
  <si>
    <t>320</t>
  </si>
  <si>
    <t>5905035020</t>
  </si>
  <si>
    <t>Výměna KL malou těžící mechanizací mimo lavičku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</si>
  <si>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-605356035</t>
  </si>
  <si>
    <t>321</t>
  </si>
  <si>
    <t>5905035110</t>
  </si>
  <si>
    <t>Výměna KL malou těžící mechanizací včetně lavičky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</si>
  <si>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1724472329</t>
  </si>
  <si>
    <t>322</t>
  </si>
  <si>
    <t>5905035120</t>
  </si>
  <si>
    <t>Výměna KL malou těžící mechanizací včetně lavičky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</si>
  <si>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1104892497</t>
  </si>
  <si>
    <t>323</t>
  </si>
  <si>
    <t>5905040010</t>
  </si>
  <si>
    <t>Souvislá výměna KL bez snesení KR koleje pražce dřevěné rozdělení "c". Poznámka: 1. V cenách jsou započteny náklady na kontinuálmí odtěžení KL kolejovou mechanizací a uložení výzisku na terén nebo jeho naložení na dopravní prostředek, současné vložení geosyntetika, rozprostření kameniva, zdvih KR, úpravu směrového a výškového uspořádání včetně měření mezních stavebních odchylek dle ČSN a technologických veličin, předání tištěných výstupů a úpravu KL do profilu. 2. V cenách nejsou obsaženy náklady na snížení KL pod patou kolejnice, následnou úpravu směrového a výškového uspořádání dodávku, dodávku a doplnění kameniva a dopravu výzisku na skládku a skládkovné.</t>
  </si>
  <si>
    <t>254388305</t>
  </si>
  <si>
    <t>Poznámka k souboru cen:_x000D_
1. V cenách jsou započteny náklady na kontinuálmí odtěžení KL kolejovou mechanizací a uložení výzisku na terén nebo jeho naložení na dopravní prostředek, současné vložení geosyntetika, rozprostření kameniva, zdvih KR, úpravu směrového a výškového uspořádání včetně měření mezních stavebních odchylek dle ČSN a technologických veličin, předání tištěných výstupů a úpravu KL do profilu._x000D_
2. V cenách nejsou obsaženy náklady na snížení KL pod patou kolejnice, následnou úpravu směrového a výškového uspořádání dodávku, dodávku a doplnění kameniva a dopravu výzisku na skládku a skládkovné.</t>
  </si>
  <si>
    <t>324</t>
  </si>
  <si>
    <t>5905040020</t>
  </si>
  <si>
    <t>Souvislá výměna KL bez snesení KR koleje pražce dřevěné rozdělení "d". Poznámka: 1. V cenách jsou započteny náklady na kontinuálmí odtěžení KL kolejovou mechanizací a uložení výzisku na terén nebo jeho naložení na dopravní prostředek, současné vložení geosyntetika, rozprostření kameniva, zdvih KR, úpravu směrového a výškového uspořádání včetně měření mezních stavebních odchylek dle ČSN a technologických veličin, předání tištěných výstupů a úpravu KL do profilu. 2. V cenách nejsou obsaženy náklady na snížení KL pod patou kolejnice, následnou úpravu směrového a výškového uspořádání dodávku, dodávku a doplnění kameniva a dopravu výzisku na skládku a skládkovné.</t>
  </si>
  <si>
    <t>529596256</t>
  </si>
  <si>
    <t>325</t>
  </si>
  <si>
    <t>5905040030</t>
  </si>
  <si>
    <t>Souvislá výměna KL bez snesení KR koleje pražce dřevěné rozdělení "u". Poznámka: 1. V cenách jsou započteny náklady na kontinuálmí odtěžení KL kolejovou mechanizací a uložení výzisku na terén nebo jeho naložení na dopravní prostředek, současné vložení geosyntetika, rozprostření kameniva, zdvih KR, úpravu směrového a výškového uspořádání včetně měření mezních stavebních odchylek dle ČSN a technologických veličin, předání tištěných výstupů a úpravu KL do profilu. 2. V cenách nejsou obsaženy náklady na snížení KL pod patou kolejnice, následnou úpravu směrového a výškového uspořádání dodávku, dodávku a doplnění kameniva a dopravu výzisku na skládku a skládkovné.</t>
  </si>
  <si>
    <t>296446750</t>
  </si>
  <si>
    <t>326</t>
  </si>
  <si>
    <t>5905040040</t>
  </si>
  <si>
    <t>Souvislá výměna KL bez snesení KR koleje pražce dřevěné rozdělení "e". Poznámka: 1. V cenách jsou započteny náklady na kontinuálmí odtěžení KL kolejovou mechanizací a uložení výzisku na terén nebo jeho naložení na dopravní prostředek, současné vložení geosyntetika, rozprostření kameniva, zdvih KR, úpravu směrového a výškového uspořádání včetně měření mezních stavebních odchylek dle ČSN a technologických veličin, předání tištěných výstupů a úpravu KL do profilu. 2. V cenách nejsou obsaženy náklady na snížení KL pod patou kolejnice, následnou úpravu směrového a výškového uspořádání dodávku, dodávku a doplnění kameniva a dopravu výzisku na skládku a skládkovné.</t>
  </si>
  <si>
    <t>-1814770663</t>
  </si>
  <si>
    <t>327</t>
  </si>
  <si>
    <t>5905040050</t>
  </si>
  <si>
    <t>Souvislá výměna KL bez snesení KR koleje pražce betonové rozdělení "c". Poznámka: 1. V cenách jsou započteny náklady na kontinuálmí odtěžení KL kolejovou mechanizací a uložení výzisku na terén nebo jeho naložení na dopravní prostředek, současné vložení geosyntetika, rozprostření kameniva, zdvih KR, úpravu směrového a výškového uspořádání včetně měření mezních stavebních odchylek dle ČSN a technologických veličin, předání tištěných výstupů a úpravu KL do profilu. 2. V cenách nejsou obsaženy náklady na snížení KL pod patou kolejnice, následnou úpravu směrového a výškového uspořádání dodávku, dodávku a doplnění kameniva a dopravu výzisku na skládku a skládkovné.</t>
  </si>
  <si>
    <t>-1427148257</t>
  </si>
  <si>
    <t>328</t>
  </si>
  <si>
    <t>5905040060</t>
  </si>
  <si>
    <t>Souvislá výměna KL bez snesení KR koleje pražce betonové rozdělení "d". Poznámka: 1. V cenách jsou započteny náklady na kontinuálmí odtěžení KL kolejovou mechanizací a uložení výzisku na terén nebo jeho naložení na dopravní prostředek, současné vložení geosyntetika, rozprostření kameniva, zdvih KR, úpravu směrového a výškového uspořádání včetně měření mezních stavebních odchylek dle ČSN a technologických veličin, předání tištěných výstupů a úpravu KL do profilu. 2. V cenách nejsou obsaženy náklady na snížení KL pod patou kolejnice, následnou úpravu směrového a výškového uspořádání dodávku, dodávku a doplnění kameniva a dopravu výzisku na skládku a skládkovné.</t>
  </si>
  <si>
    <t>418336277</t>
  </si>
  <si>
    <t>329</t>
  </si>
  <si>
    <t>5905040070</t>
  </si>
  <si>
    <t>Souvislá výměna KL bez snesení KR koleje pražce betonové rozdělení "u". Poznámka: 1. V cenách jsou započteny náklady na kontinuálmí odtěžení KL kolejovou mechanizací a uložení výzisku na terén nebo jeho naložení na dopravní prostředek, současné vložení geosyntetika, rozprostření kameniva, zdvih KR, úpravu směrového a výškového uspořádání včetně měření mezních stavebních odchylek dle ČSN a technologických veličin, předání tištěných výstupů a úpravu KL do profilu. 2. V cenách nejsou obsaženy náklady na snížení KL pod patou kolejnice, následnou úpravu směrového a výškového uspořádání dodávku, dodávku a doplnění kameniva a dopravu výzisku na skládku a skládkovné.</t>
  </si>
  <si>
    <t>1606979868</t>
  </si>
  <si>
    <t>330</t>
  </si>
  <si>
    <t>5905040080</t>
  </si>
  <si>
    <t>Souvislá výměna KL bez snesení KR koleje pražce betonové rozdělení "e". Poznámka: 1. V cenách jsou započteny náklady na kontinuálmí odtěžení KL kolejovou mechanizací a uložení výzisku na terén nebo jeho naložení na dopravní prostředek, současné vložení geosyntetika, rozprostření kameniva, zdvih KR, úpravu směrového a výškového uspořádání včetně měření mezních stavebních odchylek dle ČSN a technologických veličin, předání tištěných výstupů a úpravu KL do profilu. 2. V cenách nejsou obsaženy náklady na snížení KL pod patou kolejnice, následnou úpravu směrového a výškového uspořádání dodávku, dodávku a doplnění kameniva a dopravu výzisku na skládku a skládkovné.</t>
  </si>
  <si>
    <t>-1036252679</t>
  </si>
  <si>
    <t>331</t>
  </si>
  <si>
    <t>5905050010</t>
  </si>
  <si>
    <t>Souvislá výměna KL se snesením KR koleje pražce dřevěné rozdělení "c".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</si>
  <si>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326986995</t>
  </si>
  <si>
    <t>Poznámka k souboru cen:_x000D_
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prostředek._x000D_
2. V cenách nejsou obsaženy náklady na vyjmutí a vložení KR, dodávku a doplnění kameniva, následnou úpravu směrového a výškového uspořádání, snížení KL pod patou kolejnice a dopravu výzisku na skládku a skládkovné.</t>
  </si>
  <si>
    <t>332</t>
  </si>
  <si>
    <t>5905050020</t>
  </si>
  <si>
    <t>Souvislá výměna KL se snesením KR koleje pražce dřevěné rozdělení "d".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</si>
  <si>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-1400888510</t>
  </si>
  <si>
    <t>333</t>
  </si>
  <si>
    <t>5905050030</t>
  </si>
  <si>
    <t>Souvislá výměna KL se snesením KR koleje pražce dřevěné rozdělení "u".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</si>
  <si>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-1640917971</t>
  </si>
  <si>
    <t>334</t>
  </si>
  <si>
    <t>5905050040</t>
  </si>
  <si>
    <t>Souvislá výměna KL se snesením KR koleje pražce dřevěné rozdělení "e".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</si>
  <si>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-75222235</t>
  </si>
  <si>
    <t>335</t>
  </si>
  <si>
    <t>5905050050</t>
  </si>
  <si>
    <t>Souvislá výměna KL se snesením KR koleje pražce betonové rozdělení "c".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</si>
  <si>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340815440</t>
  </si>
  <si>
    <t>336</t>
  </si>
  <si>
    <t>5905050060</t>
  </si>
  <si>
    <t>Souvislá výměna KL se snesením KR koleje pražce betonové rozdělení "d".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</si>
  <si>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-142770532</t>
  </si>
  <si>
    <t>337</t>
  </si>
  <si>
    <t>5905050070</t>
  </si>
  <si>
    <t>Souvislá výměna KL se snesením KR koleje pražce betonové rozdělení "u".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</si>
  <si>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-2050811219</t>
  </si>
  <si>
    <t>338</t>
  </si>
  <si>
    <t>5905050080</t>
  </si>
  <si>
    <t>Souvislá výměna KL se snesením KR koleje pražce betonové rozdělení "e".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</si>
  <si>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-1589222245</t>
  </si>
  <si>
    <t>339</t>
  </si>
  <si>
    <t>5905055010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</si>
  <si>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</si>
  <si>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-757570879</t>
  </si>
  <si>
    <t>Poznámka k souboru cen:_x000D_
1. V cenách jsou započteny náklady na odstranění KL, úpravu pláně a rozprostření výzisku na terén nebo jeho naložení na dopravní prostředek._x000D_
2. Položka se použije v případech, kdy se nové KL nezřizuje.</t>
  </si>
  <si>
    <t>340</t>
  </si>
  <si>
    <t>5905055020</t>
  </si>
  <si>
    <t>Odstranění stávajícího kolejového lože odtěžením ve výhybce. Poznámka: 1. V cenách jsou započteny náklady na odstranění KL, úpravu pláně a rozprostření výzisku na terén nebo jeho naložení na dopravní prostředek. 2. Položka se použije v případech, kdy se nové KL nezřizuje.</t>
  </si>
  <si>
    <t>1298089991</t>
  </si>
  <si>
    <t>341</t>
  </si>
  <si>
    <t>5905060010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</si>
  <si>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kolejnice.3. Položka se použije v případech nově zřizované koleje nebo výhybky.</t>
  </si>
  <si>
    <t>1268243310</t>
  </si>
  <si>
    <t>Poznámka k souboru cen:_x000D_
1. V cenách jsou započteny náklady na zřízení KL nově zřizované koleje, vložení geosyntetika, rozprostření vrstvy kameniva, zřízení homogenizované vrstvy kameniva a úprava KL do profilu._x000D_
2. V cenách nejsou obsaženy náklady na položení KR, úpravu směrového a výškového uspořádání, doplnění a dodávku kameniva a snížení KL pod patou kolejnice._x000D_
3. Položka se použije v případech nově zřizované koleje nebo výhybky.</t>
  </si>
  <si>
    <t>342</t>
  </si>
  <si>
    <t>5905060020</t>
  </si>
  <si>
    <t>Zřízení nového kolejového lože ve výhybce.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kolejnice.3. Položka se použije v případech nově zřizované koleje nebo výhybky.</t>
  </si>
  <si>
    <t>1042763273</t>
  </si>
  <si>
    <t>343</t>
  </si>
  <si>
    <t>5905065010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</si>
  <si>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</si>
  <si>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1073634204</t>
  </si>
  <si>
    <t>Poznámka k souboru cen:_x000D_
1. V cenách jsou započteny náklady na urovnání a homogenizaci vrstvy kameniva._x000D_
2. V cenách nejsou obsaženy náklady na dodávku a doplnění kameniva.</t>
  </si>
  <si>
    <t>344</t>
  </si>
  <si>
    <t>5905065020</t>
  </si>
  <si>
    <t>Samostatná úprava vrstvy kolejového lože pod ložnou plochou pražců ve výhybce. Poznámka: 1. V cenách jsou započteny náklady na urovnání a homogenizaci vrstvy kameniva. 2. V cenách nejsou obsaženy náklady na dodávku a doplnění kameniva.</t>
  </si>
  <si>
    <t>86342192</t>
  </si>
  <si>
    <t>345</t>
  </si>
  <si>
    <t>5905070010</t>
  </si>
  <si>
    <t>Odsunutí koleje od osy do 0,50 m. Poznámka: 1. V cenách jsou započteny náklady na odstranění kameniva za hlavami, podél pražců a odsun koleje od osy.</t>
  </si>
  <si>
    <t>-1490434713</t>
  </si>
  <si>
    <t>Poznámka k souboru cen:_x000D_
1. V cenách jsou započteny náklady na odstranění kameniva za hlavami, podél pražců a odsun koleje od osy.</t>
  </si>
  <si>
    <t>346</t>
  </si>
  <si>
    <t>5905070020</t>
  </si>
  <si>
    <t>Odsunutí koleje od osy přes 0,50 m. Poznámka: 1. V cenách jsou započteny náklady na odstranění kameniva za hlavami, podél pražců a odsun koleje od osy.</t>
  </si>
  <si>
    <t>-112641186</t>
  </si>
  <si>
    <t>347</t>
  </si>
  <si>
    <t>5905075010</t>
  </si>
  <si>
    <t>Zasunutí koleje do osy do 0,50 m. Poznámka: 1. V cenách jsou započteny náklady na vrácení koleje zpět do osy, dohození kameniva, úprava KL a zhutnění KL za hlavami pražců.</t>
  </si>
  <si>
    <t>-397037243</t>
  </si>
  <si>
    <t>Poznámka k souboru cen:_x000D_
1. V cenách jsou započteny náklady na vrácení koleje zpět do osy, dohození kameniva, úprava KL a zhutnění KL za hlavami pražců.</t>
  </si>
  <si>
    <t>348</t>
  </si>
  <si>
    <t>5905075020</t>
  </si>
  <si>
    <t>Zasunutí koleje do osy přes 0,50 m. Poznámka: 1. V cenách jsou započteny náklady na vrácení koleje zpět do osy, dohození kameniva, úprava KL a zhutnění KL za hlavami pražců.</t>
  </si>
  <si>
    <t>2095861263</t>
  </si>
  <si>
    <t>349</t>
  </si>
  <si>
    <t>5905080010</t>
  </si>
  <si>
    <t>Ojedinělé čištění KL mimo lavičku lože otevřené.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</si>
  <si>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-11486860</t>
  </si>
  <si>
    <t>Poznámka k souboru cen:_x000D_
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pražce._x000D_
2. V cenách nejsou obsaženy náklady na podbití pražce, dodávku a doplnění kameniva.</t>
  </si>
  <si>
    <t>350</t>
  </si>
  <si>
    <t>5905080020</t>
  </si>
  <si>
    <t>Ojedinělé čištění KL mimo lavičku lože zapuštěné.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</si>
  <si>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-1442229802</t>
  </si>
  <si>
    <t>351</t>
  </si>
  <si>
    <t>5905080110</t>
  </si>
  <si>
    <t>Ojedinělé čištění KL včetně lavičky (pod ložnou plochou pražce) lože otevřené.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</si>
  <si>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1313080925</t>
  </si>
  <si>
    <t>352</t>
  </si>
  <si>
    <t>5905080120</t>
  </si>
  <si>
    <t>Ojedinělé čištění KL včetně lavičky (pod ložnou plochou pražce) lože zapuštěné.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</si>
  <si>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410800085</t>
  </si>
  <si>
    <t>353</t>
  </si>
  <si>
    <t>5905095010</t>
  </si>
  <si>
    <t>Úprava kolejového lože ojediněle ručně v koleji lože otevřené. Poznámka: 1. V cenách jsou započteny náklady na úpravu KL koleje a výhybek ojedině vidlemi. 2. V cenách nejsou obsaženy náklady na doplnění a dodávku kameniva.</t>
  </si>
  <si>
    <t>-1541512627</t>
  </si>
  <si>
    <t>Poznámka k souboru cen:_x000D_
1. V cenách jsou započteny náklady na úpravu KL koleje a výhybek ojedině vidlemi._x000D_
2. V cenách nejsou obsaženy náklady na doplnění a dodávku kameniva.</t>
  </si>
  <si>
    <t>Poznámka k položce:_x000D_
Metr koleje=m</t>
  </si>
  <si>
    <t>354</t>
  </si>
  <si>
    <t>5905095020</t>
  </si>
  <si>
    <t>Úprava kolejového lože ojediněle ručně v koleji lože zapuštěné. Poznámka: 1. V cenách jsou započteny náklady na úpravu KL koleje a výhybek ojedině vidlemi. 2. V cenách nejsou obsaženy náklady na doplnění a dodávku kameniva.</t>
  </si>
  <si>
    <t>-520736628</t>
  </si>
  <si>
    <t>355</t>
  </si>
  <si>
    <t>5905095030</t>
  </si>
  <si>
    <t>Úprava kolejového lože ojediněle ručně ve výhybce lože otevřené. Poznámka: 1. V cenách jsou započteny náklady na úpravu KL koleje a výhybek ojedině vidlemi. 2. V cenách nejsou obsaženy náklady na doplnění a dodávku kameniva.</t>
  </si>
  <si>
    <t>1183858304</t>
  </si>
  <si>
    <t>Poznámka k položce:_x000D_
Rozvinutá délka výhybky=m</t>
  </si>
  <si>
    <t>356</t>
  </si>
  <si>
    <t>5905095040</t>
  </si>
  <si>
    <t>Úprava kolejového lože ojediněle ručně ve výhybce lože zapuštěné. Poznámka: 1. V cenách jsou započteny náklady na úpravu KL koleje a výhybek ojedině vidlemi. 2. V cenách nejsou obsaženy náklady na doplnění a dodávku kameniva.</t>
  </si>
  <si>
    <t>1647255089</t>
  </si>
  <si>
    <t>357</t>
  </si>
  <si>
    <t>5905100010</t>
  </si>
  <si>
    <t>Úprava kolejového lože souvisle strojně v koleji lože otevřené. Poznámka: 1. V cenách jsou započteny náklady na úpravu KL koleje a výhybek kontinuálně strojně pluhem, u výhybek ruční dokončení úpravy. 2. V cenách nejsou obsaženy náklady na doplnění a dodávku kameniva.</t>
  </si>
  <si>
    <t>-396375137</t>
  </si>
  <si>
    <t>Poznámka k souboru cen:_x000D_
1. V cenách jsou započteny náklady na úpravu KL koleje a výhybek kontinuálně strojně pluhem, u výhybek ruční dokončení úpravy._x000D_
2. V cenách nejsou obsaženy náklady na doplnění a dodávku kameniva.</t>
  </si>
  <si>
    <t>Poznámka k položce:_x000D_
Kilometr koleje=km</t>
  </si>
  <si>
    <t>358</t>
  </si>
  <si>
    <t>5905100020</t>
  </si>
  <si>
    <t>Úprava kolejového lože souvisle strojně v koleji lože zapuštěné. Poznámka: 1. V cenách jsou započteny náklady na úpravu KL koleje a výhybek kontinuálně strojně pluhem, u výhybek ruční dokončení úpravy. 2. V cenách nejsou obsaženy náklady na doplnění a dodávku kameniva.</t>
  </si>
  <si>
    <t>-9217633</t>
  </si>
  <si>
    <t>359</t>
  </si>
  <si>
    <t>5905100030</t>
  </si>
  <si>
    <t>Úprava kolejového lože souvisle strojně ve výhybce lože otevřené. Poznámka: 1. V cenách jsou započteny náklady na úpravu KL koleje a výhybek kontinuálně strojně pluhem, u výhybek ruční dokončení úpravy. 2. V cenách nejsou obsaženy náklady na doplnění a dodávku kameniva.</t>
  </si>
  <si>
    <t>-1925308687</t>
  </si>
  <si>
    <t>360</t>
  </si>
  <si>
    <t>5905100040</t>
  </si>
  <si>
    <t>Úprava kolejového lože souvisle strojně ve výhybce lože zapuštěné. Poznámka: 1. V cenách jsou započteny náklady na úpravu KL koleje a výhybek kontinuálně strojně pluhem, u výhybek ruční dokončení úpravy. 2. V cenách nejsou obsaženy náklady na doplnění a dodávku kameniva.</t>
  </si>
  <si>
    <t>1375752179</t>
  </si>
  <si>
    <t>361</t>
  </si>
  <si>
    <t>5905105010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</si>
  <si>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</si>
  <si>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>1368161941</t>
  </si>
  <si>
    <t>Poznámka k souboru cen:_x000D_
1. V cenách jsou započteny náklady na doplnění kameniva ojediněle ručně vidlemi a/nebo souvisle strojně z výsypných vozů případně nakladačem._x000D_
2. V cenách nejsou obsaženy náklady na dodávku kameniva.</t>
  </si>
  <si>
    <t>362</t>
  </si>
  <si>
    <t>5905105020</t>
  </si>
  <si>
    <t>Doplnění KL kamenivem ojediněle ručně ve výhybce. Poznámka: 1. V cenách jsou započteny náklady na doplnění kameniva ojediněle ručně vidlemi a/nebo souvisle strojně z výsypných vozů případně nakladačem. 2. V cenách nejsou obsaženy náklady na dodávku kameniva.</t>
  </si>
  <si>
    <t>126882436</t>
  </si>
  <si>
    <t>363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</si>
  <si>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</si>
  <si>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</si>
  <si>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276434754</t>
  </si>
  <si>
    <t>364</t>
  </si>
  <si>
    <t>5905105040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</si>
  <si>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</si>
  <si>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-1597803223</t>
  </si>
  <si>
    <t>365</t>
  </si>
  <si>
    <t>5905110010</t>
  </si>
  <si>
    <t>Snížení KL pod patou kolejnice v koleji. Poznámka: 1. V cenách jsou započteny náklady na snížení KL pod patou kolejnice ručně vidlemi. 2. V cenách nejsou obsaženy náklady na doplnění a dodávku kameniva.</t>
  </si>
  <si>
    <t>-1436240349</t>
  </si>
  <si>
    <t>Poznámka k souboru cen:_x000D_
1. V cenách jsou započteny náklady na snížení KL pod patou kolejnice ručně vidlemi._x000D_
2. V cenách nejsou obsaženy náklady na doplnění a dodávku kameniva.</t>
  </si>
  <si>
    <t>366</t>
  </si>
  <si>
    <t>5905110020</t>
  </si>
  <si>
    <t>Snížení KL pod patou kolejnice ve výhybce. Poznámka: 1. V cenách jsou započteny náklady na snížení KL pod patou kolejnice ručně vidlemi. 2. V cenách nejsou obsaženy náklady na doplnění a dodávku kameniva.</t>
  </si>
  <si>
    <t>-2066471184</t>
  </si>
  <si>
    <t>367</t>
  </si>
  <si>
    <t>5905115010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</si>
  <si>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</si>
  <si>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186748337</t>
  </si>
  <si>
    <t>Poznámka k souboru cen:_x000D_
1. V cenách jsou započteny náklady na úpravu nadvýšení KL ručně._x000D_
2. V cenách nejsou obsaženy náklady na doplnění a zřízení nadvýšení z vozů a na dodávku kameniva.</t>
  </si>
  <si>
    <t>368</t>
  </si>
  <si>
    <t>5906005010</t>
  </si>
  <si>
    <t>Ruční výměna pražce v KL otevřeném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</si>
  <si>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-1394070210</t>
  </si>
  <si>
    <t>Poznámka k souboru cen:_x000D_
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vrtule._x000D_
2. V cenách nejsou obsaženy náklady na dodávku materiálu, dopravu výzisku na skládku a skládkovné.</t>
  </si>
  <si>
    <t>Poznámka k položce:_x000D_
Pražec=kus</t>
  </si>
  <si>
    <t>369</t>
  </si>
  <si>
    <t>5906005020</t>
  </si>
  <si>
    <t>Ruční výměna pražce v KL otevřeném pražec dřevěný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</si>
  <si>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-83832880</t>
  </si>
  <si>
    <t>370</t>
  </si>
  <si>
    <t>5906005030</t>
  </si>
  <si>
    <t>Ruční výměna pražce v KL otevřeném pražec dřevěný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</si>
  <si>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898513443</t>
  </si>
  <si>
    <t>371</t>
  </si>
  <si>
    <t>5906005040</t>
  </si>
  <si>
    <t>Ruční výměna pražce v KL otevřeném pražec dřevěný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</si>
  <si>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-406468755</t>
  </si>
  <si>
    <t>372</t>
  </si>
  <si>
    <t>5906005050</t>
  </si>
  <si>
    <t>Ruční výměna pražce v KL otevřeném pražec dřevěný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</si>
  <si>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-1652717079</t>
  </si>
  <si>
    <t>373</t>
  </si>
  <si>
    <t>5906005060</t>
  </si>
  <si>
    <t>Ruční výměna pražce v KL otevřeném pražec dřevěný výhybkový délky přes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</si>
  <si>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-806660391</t>
  </si>
  <si>
    <t>374</t>
  </si>
  <si>
    <t>5906005120</t>
  </si>
  <si>
    <t>Ruční výměna pražce v KL otevřeném pražec betonový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</si>
  <si>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1167885735</t>
  </si>
  <si>
    <t>375</t>
  </si>
  <si>
    <t>5906005125</t>
  </si>
  <si>
    <t>Ruční výměna pražce v KL otevřeném pražec betonový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</si>
  <si>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620231769</t>
  </si>
  <si>
    <t>376</t>
  </si>
  <si>
    <t>5906010010</t>
  </si>
  <si>
    <t>Ruční výměna pražce v KL zapuštěném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</si>
  <si>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-1487450107</t>
  </si>
  <si>
    <t>377</t>
  </si>
  <si>
    <t>5906010020</t>
  </si>
  <si>
    <t>Ruční výměna pražce v KL zapuštěném pražec dřevěný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</si>
  <si>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2004756702</t>
  </si>
  <si>
    <t>378</t>
  </si>
  <si>
    <t>5906010030</t>
  </si>
  <si>
    <t>Ruční výměna pražce v KL zapuštěném pražec dřevěný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</si>
  <si>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880800547</t>
  </si>
  <si>
    <t>379</t>
  </si>
  <si>
    <t>5906010040</t>
  </si>
  <si>
    <t>Ruční výměna pražce v KL zapuštěném pražec dřevěný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</si>
  <si>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-1440840543</t>
  </si>
  <si>
    <t>380</t>
  </si>
  <si>
    <t>5906010050</t>
  </si>
  <si>
    <t>Ruční výměna pražce v KL zapuštěném pražec dřevěný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</si>
  <si>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391306304</t>
  </si>
  <si>
    <t>381</t>
  </si>
  <si>
    <t>5906010060</t>
  </si>
  <si>
    <t>Ruční výměna pražce v KL zapuštěném pražec dřevěný výhybkový délky přes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</si>
  <si>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-799084667</t>
  </si>
  <si>
    <t>382</t>
  </si>
  <si>
    <t>5906010120</t>
  </si>
  <si>
    <t>Ruční výměna pražce v KL zapuštěném pražec betonový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</si>
  <si>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1753202948</t>
  </si>
  <si>
    <t>383</t>
  </si>
  <si>
    <t>5906010125</t>
  </si>
  <si>
    <t>Ruční výměna pražce v KL zapuštěném pražec betonový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</si>
  <si>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804159172</t>
  </si>
  <si>
    <t>384</t>
  </si>
  <si>
    <t>5906015010</t>
  </si>
  <si>
    <t>Výměna pražce malou těžící mechanizací v KL otevřeném i zapuštěném pražec dřevěný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</si>
  <si>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-744736279</t>
  </si>
  <si>
    <t>Poznámka k souboru cen:_x000D_
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vrtule._x000D_
2. V cenách nejsou obsaženy náklady na dodávku materiálu, dopravu výzisku na skládku a skládkovné.</t>
  </si>
  <si>
    <t>385</t>
  </si>
  <si>
    <t>5906015020</t>
  </si>
  <si>
    <t>Výměna pražce malou těžící mechanizací v KL otevřeném i zapuštěném pražec dřevěný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</si>
  <si>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317881087</t>
  </si>
  <si>
    <t>386</t>
  </si>
  <si>
    <t>5906015030</t>
  </si>
  <si>
    <t>Výměna pražce malou těžící mechanizací v KL otevřeném i zapuštěném pražec dřevěný výhybkový délky do 3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</si>
  <si>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-757384409</t>
  </si>
  <si>
    <t>387</t>
  </si>
  <si>
    <t>5906015040</t>
  </si>
  <si>
    <t>Výměna pražce malou těžící mechanizací v KL otevřeném i zapuštěném pražec dřevěný výhybkový délky přes 3 do 4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</si>
  <si>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-699046363</t>
  </si>
  <si>
    <t>388</t>
  </si>
  <si>
    <t>5906015050</t>
  </si>
  <si>
    <t>Výměna pražce malou těžící mechanizací v KL otevřeném i zapuštěném pražec dřevěný výhybkový délky přes 4 do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</si>
  <si>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-289918507</t>
  </si>
  <si>
    <t>389</t>
  </si>
  <si>
    <t>5906015060</t>
  </si>
  <si>
    <t>Výměna pražce malou těžící mechanizací v KL otevřeném i zapuštěném pražec dřevěný výhybkový délky přes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</si>
  <si>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325714875</t>
  </si>
  <si>
    <t>390</t>
  </si>
  <si>
    <t>5906015110</t>
  </si>
  <si>
    <t>Výměna pražce malou těžící mechanizací v KL otevřeném i zapuštěném pražec betonový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</si>
  <si>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-371418274</t>
  </si>
  <si>
    <t>391</t>
  </si>
  <si>
    <t>5906015120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</si>
  <si>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</si>
  <si>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1641700940</t>
  </si>
  <si>
    <t>392</t>
  </si>
  <si>
    <t>5906020010</t>
  </si>
  <si>
    <t>Souvislá výměna pražců v KL otevřeném i zapuštěném pražce dřevěné příčné nevystrojené.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</si>
  <si>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-988004062</t>
  </si>
  <si>
    <t>Poznámka k souboru cen:_x000D_
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vrtule._x000D_
2. V cenách nejsou obsaženy náklady na podbití pražců, snížení KL pod patou kolejnice, dodávku materiálu, dopravu výzisku na skládku a skládkovné.</t>
  </si>
  <si>
    <t>393</t>
  </si>
  <si>
    <t>5906020020</t>
  </si>
  <si>
    <t>Souvislá výměna pražců v KL otevřeném i zapuštěném pražce dřevěné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</si>
  <si>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1053313227</t>
  </si>
  <si>
    <t>394</t>
  </si>
  <si>
    <t>5906020030</t>
  </si>
  <si>
    <t>Souvislá výměna pražců v KL otevřeném i zapuštěném pražce dřevěné výhybkové délky do 3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</si>
  <si>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-1206977934</t>
  </si>
  <si>
    <t>395</t>
  </si>
  <si>
    <t>5906020040</t>
  </si>
  <si>
    <t>Souvislá výměna pražců v KL otevřeném i zapuštěném pražce dřevěné výhybkové délky přes 3 do 4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</si>
  <si>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-432745349</t>
  </si>
  <si>
    <t>396</t>
  </si>
  <si>
    <t>5906020050</t>
  </si>
  <si>
    <t>Souvislá výměna pražců v KL otevřeném i zapuštěném pražce dřevěné výhybkové délky přes 4 do 5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</si>
  <si>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-667516885</t>
  </si>
  <si>
    <t>397</t>
  </si>
  <si>
    <t>5906020060</t>
  </si>
  <si>
    <t>Souvislá výměna pražců v KL otevřeném i zapuštěném pražce dřevěné výhybkové délky přes 5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</si>
  <si>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-371260657</t>
  </si>
  <si>
    <t>398</t>
  </si>
  <si>
    <t>5906020110</t>
  </si>
  <si>
    <t>Souvislá výměna pražců v KL otevřeném i zapuštěném pražce betonové příčné nevystrojené.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</si>
  <si>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-566470568</t>
  </si>
  <si>
    <t>399</t>
  </si>
  <si>
    <t>5906020120</t>
  </si>
  <si>
    <t>Souvislá výměna pražců v KL otevřeném i zapuštěném pražce betonové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</si>
  <si>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1050768723</t>
  </si>
  <si>
    <t>400</t>
  </si>
  <si>
    <t>5906030010</t>
  </si>
  <si>
    <t>Ojedinělá výměna pražce současně s výměnou nebo čištěním KL pražec dřevěný příčný nevystrojený.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</si>
  <si>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-1083519934</t>
  </si>
  <si>
    <t>Poznámka k souboru cen:_x000D_
1. V cenách jsou započteny náklady na demontáž upevňovadel, výměnu a podbití pražce, montáž upevňovadel a ošetření součástí mazivem. U nevystrojených a výhybkových pražců dřevěných vrtání otvorů pro vrtule._x000D_
2. V cenách nejsou obsaženy náklady na odstranění KL, rozrušení lavičky, úpravu KL do profilu, snížení KL pod patou kolejnice, doplnění kameniva, dodávku materiálu, dopravu výzisku na skládku a skládkovné.</t>
  </si>
  <si>
    <t>401</t>
  </si>
  <si>
    <t>5906030020</t>
  </si>
  <si>
    <t>Ojedinělá výměna pražce současně s výměnou nebo čištěním KL pražec dřevěný příčný 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</si>
  <si>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2112854952</t>
  </si>
  <si>
    <t>402</t>
  </si>
  <si>
    <t>5906030030</t>
  </si>
  <si>
    <t>Ojedinělá výměna pražce současně s výměnou nebo čištěním KL pražec dřevěný výhybkový délky do 3 m.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</si>
  <si>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-2110262718</t>
  </si>
  <si>
    <t>403</t>
  </si>
  <si>
    <t>5906030040</t>
  </si>
  <si>
    <t>Ojedinělá výměna pražce současně s výměnou nebo čištěním KL pražec dřevěný výhybkový délky přes 3 do 4 m.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</si>
  <si>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632320200</t>
  </si>
  <si>
    <t>404</t>
  </si>
  <si>
    <t>5906030050</t>
  </si>
  <si>
    <t>Ojedinělá výměna pražce současně s výměnou nebo čištěním KL pražec dřevěný výhybkový délky přes 4 do 5 m.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</si>
  <si>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1377236244</t>
  </si>
  <si>
    <t>405</t>
  </si>
  <si>
    <t>5906030060</t>
  </si>
  <si>
    <t>Ojedinělá výměna pražce současně s výměnou nebo čištěním KL pražec dřevěný výhybkový délky přes 5 m.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</si>
  <si>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1280266544</t>
  </si>
  <si>
    <t>406</t>
  </si>
  <si>
    <t>5906030110</t>
  </si>
  <si>
    <t>Ojedinělá výměna pražce současně s výměnou nebo čištěním KL pražec betonový příčný nevystrojený.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</si>
  <si>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-1012707121</t>
  </si>
  <si>
    <t>407</t>
  </si>
  <si>
    <t>5906030120</t>
  </si>
  <si>
    <t>Ojedinělá výměna pražce současně s výměnou nebo čištěním KL pražec betonový příčný 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</si>
  <si>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-868584878</t>
  </si>
  <si>
    <t>408</t>
  </si>
  <si>
    <t>5906035010</t>
  </si>
  <si>
    <t>Souvislá výměna pražců současně s výměnou nebo čištěním KL pražce dřevěné příčné nevystrojené.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</si>
  <si>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1341127756</t>
  </si>
  <si>
    <t>Poznámka k souboru cen:_x000D_
1. V cenách jsou započteny náklady na demontáž upevňovadel, výměnu pražců, montáž upevňovadel. U nevystrojených a výhybkových pražců dřevěných vrtání otvorů pro vrtule._x000D_
2. V cenách nejsou obsaženy náklady na odstranění KL, rozrušení lavičky, podbití pražce, úpravu KL do profilu, snížení KL pod patou kolejnice, doplnění kameniva, dodávku materiálu, dopravu výzisku na skládku a skládkovné.</t>
  </si>
  <si>
    <t>409</t>
  </si>
  <si>
    <t>5906035020</t>
  </si>
  <si>
    <t>Souvislá výměna pražců současně s výměnou nebo čištěním KL pražce dřevěné příčné 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</si>
  <si>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797355066</t>
  </si>
  <si>
    <t>410</t>
  </si>
  <si>
    <t>5906035030</t>
  </si>
  <si>
    <t>Souvislá výměna pražců současně s výměnou nebo čištěním KL pražce dřevěné výhybkové délky do 3 m.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</si>
  <si>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1426459005</t>
  </si>
  <si>
    <t>411</t>
  </si>
  <si>
    <t>5906035040</t>
  </si>
  <si>
    <t>Souvislá výměna pražců současně s výměnou nebo čištěním KL pražce dřevěné výhybkové délky přes 3 do 4 m.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</si>
  <si>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1723010817</t>
  </si>
  <si>
    <t>412</t>
  </si>
  <si>
    <t>5906035050</t>
  </si>
  <si>
    <t>Souvislá výměna pražců současně s výměnou nebo čištěním KL pražce dřevěné výhybkové délky přes 4 do 5 m.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</si>
  <si>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873715801</t>
  </si>
  <si>
    <t>413</t>
  </si>
  <si>
    <t>5906035060</t>
  </si>
  <si>
    <t>Souvislá výměna pražců současně s výměnou nebo čištěním KL pražce dřevěné výhybkové délky přes 5 m.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</si>
  <si>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474318631</t>
  </si>
  <si>
    <t>414</t>
  </si>
  <si>
    <t>5906035110</t>
  </si>
  <si>
    <t>Souvislá výměna pražců současně s výměnou nebo čištěním KL pražce betonové příčné nevystrojené.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</si>
  <si>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900805144</t>
  </si>
  <si>
    <t>415</t>
  </si>
  <si>
    <t>5906035120</t>
  </si>
  <si>
    <t>Souvislá výměna pražců současně s výměnou nebo čištěním KL pražce betonové příčné 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</si>
  <si>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241213776</t>
  </si>
  <si>
    <t>416</t>
  </si>
  <si>
    <t>5906045010</t>
  </si>
  <si>
    <t>Příplatek za překážku po jedné straně koleje. Poznámka: 1. V cenách jsou započteny náklady na obtížnou manipulaci u překážky dlouhé alespoň 0,5 metru a vzdálené méně než 2,5 metru od osy koleje. Pro výkon se stanoví délka nezbytně nutná.</t>
  </si>
  <si>
    <t>-151271223</t>
  </si>
  <si>
    <t>Poznámka k souboru cen:_x000D_
1. V cenách jsou započteny náklady na obtížnou manipulaci u překážky dlouhé alespoň 0,5 metru a vzdálené méně než 2,5 metru od osy koleje. Pro výkon se stanoví délka nezbytně nutná.</t>
  </si>
  <si>
    <t>417</t>
  </si>
  <si>
    <t>5906045020</t>
  </si>
  <si>
    <t>Příplatek za překážku po obou stranách koleje. Poznámka: 1. V cenách jsou započteny náklady na obtížnou manipulaci u překážky dlouhé alespoň 0,5 metru a vzdálené méně než 2,5 metru od osy koleje. Pro výkon se stanoví délka nezbytně nutná.</t>
  </si>
  <si>
    <t>440908114</t>
  </si>
  <si>
    <t>418</t>
  </si>
  <si>
    <t>5906050010</t>
  </si>
  <si>
    <t>Příplatek za obtížnost ruční výměny pražce dřevěný za betonový. Poznámka: 1. V cenách jsou započteny náklady na manipulaci s pražci.</t>
  </si>
  <si>
    <t>1039563881</t>
  </si>
  <si>
    <t>Poznámka k souboru cen:_x000D_
1. V cenách jsou započteny náklady na manipulaci s pražci.</t>
  </si>
  <si>
    <t>419</t>
  </si>
  <si>
    <t>5906050020</t>
  </si>
  <si>
    <t>Příplatek za obtížnost ruční výměny pražce betonový za dřevěný. Poznámka: 1. V cenách jsou započteny náklady na manipulaci s pražci.</t>
  </si>
  <si>
    <t>-136327228</t>
  </si>
  <si>
    <t>420</t>
  </si>
  <si>
    <t>5906052010</t>
  </si>
  <si>
    <t>Příplatek za výměnu pražce současně s podkladnicemi. Poznámka: 1. V cenách jsou započteny náklady na výměnu pražce včetně upevňovadel.</t>
  </si>
  <si>
    <t>1112034880</t>
  </si>
  <si>
    <t>Poznámka k souboru cen:_x000D_
1. V cenách jsou započteny náklady na výměnu pražce včetně upevňovadel.</t>
  </si>
  <si>
    <t>421</t>
  </si>
  <si>
    <t>5906055010</t>
  </si>
  <si>
    <t>Příplatek za současnou výměnu pražce s podkladnicovým upevněním a kompletů.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</si>
  <si>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-702889314</t>
  </si>
  <si>
    <t>Poznámka k souboru cen:_x000D_
1. V cenách jsou započteny náklady na potřebnou manipulaci, demontáž, výměnu a montáž součásti současně s výměnou pražce včetně případného ošetření mazivem. Položka platí pro všechny typy podpor._x000D_
2. V cenách nejsou obsaženy náklady na dodávku materiálu, dopravu výzisku na skládku a skládkovné.</t>
  </si>
  <si>
    <t>422</t>
  </si>
  <si>
    <t>5906055020</t>
  </si>
  <si>
    <t>Příplatek za současnou výměnu pražce s podkladnicovým upevněním a kompletů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</si>
  <si>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1575308941</t>
  </si>
  <si>
    <t>423</t>
  </si>
  <si>
    <t>5906055030</t>
  </si>
  <si>
    <t>Příplatek za současnou výměnu pražce s podkladnicovým upevněním a kompletů, pryžových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</si>
  <si>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297584125</t>
  </si>
  <si>
    <t>424</t>
  </si>
  <si>
    <t>5906055040</t>
  </si>
  <si>
    <t>Příplatek za současnou výměnu pražce s podkladnicovým upevněním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</si>
  <si>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-289910340</t>
  </si>
  <si>
    <t>425</t>
  </si>
  <si>
    <t>5906055050</t>
  </si>
  <si>
    <t>Příplatek za současnou výměnu pražce s podkladnicovým upevněním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</si>
  <si>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636208512</t>
  </si>
  <si>
    <t>426</t>
  </si>
  <si>
    <t>5906055060</t>
  </si>
  <si>
    <t>Příplatek za současnou výměnu pražce s podkladnicovým upevněním a pryžových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</si>
  <si>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-1674985388</t>
  </si>
  <si>
    <t>427</t>
  </si>
  <si>
    <t>5906055070</t>
  </si>
  <si>
    <t>Příplatek za současnou výměnu pražce s podkladnicovým upevněním a svěrkových šroubů.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</si>
  <si>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-1180485393</t>
  </si>
  <si>
    <t>428</t>
  </si>
  <si>
    <t>5906055080</t>
  </si>
  <si>
    <t>Příplatek za současnou výměnu pražce s podkladnicovým upevněním a svěrek.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</si>
  <si>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1241171499</t>
  </si>
  <si>
    <t>429</t>
  </si>
  <si>
    <t>5906055090</t>
  </si>
  <si>
    <t>Příplatek za současnou výměnu pražce s podkladnicovým upevněním a svěrek a svěrkových šroubů.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</si>
  <si>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-416802730</t>
  </si>
  <si>
    <t>430</t>
  </si>
  <si>
    <t>5906055110</t>
  </si>
  <si>
    <t>Příplatek za současnou výměnu pražce s bezpodkladnicovým upevněním a kompletů.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</si>
  <si>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-368407719</t>
  </si>
  <si>
    <t>431</t>
  </si>
  <si>
    <t>5906055120</t>
  </si>
  <si>
    <t>Příplatek za současnou výměnu pražce s bezpodkladnicovým upevněním a vodicích vložek.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</si>
  <si>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-1186818354</t>
  </si>
  <si>
    <t>432</t>
  </si>
  <si>
    <t>5906055130</t>
  </si>
  <si>
    <t>Příplatek za současnou výměnu pražce s bezpodkladnicovým upevněním a kompletů a vodicích vložek.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</si>
  <si>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1398129805</t>
  </si>
  <si>
    <t>433</t>
  </si>
  <si>
    <t>5906055140</t>
  </si>
  <si>
    <t>Příplatek za současnou výměnu pražce s bezpodkladnicovým upevněním a kompletů a vodicích vložek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</si>
  <si>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-795015295</t>
  </si>
  <si>
    <t>434</t>
  </si>
  <si>
    <t>5906055150</t>
  </si>
  <si>
    <t>Příplatek za současnou výměnu pražce s bezpodkladnicovým upevněním a kompletů a bočních izolátorů.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</si>
  <si>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-1120738224</t>
  </si>
  <si>
    <t>435</t>
  </si>
  <si>
    <t>5906055170</t>
  </si>
  <si>
    <t>Příplatek za současnou výměnu pražce s bezpodkladnicovým upevněním a kompletů bočních izolátorů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</si>
  <si>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-449471516</t>
  </si>
  <si>
    <t>436</t>
  </si>
  <si>
    <t>5906060010</t>
  </si>
  <si>
    <t>Vrtání pražce dřevěného do 8 otvorů. Poznámka: 1. V cenách jsou započteny náklady na potřebnou manipulaci, označení, vyvrtání otvorů a jejich ošetření impregnací.</t>
  </si>
  <si>
    <t>-1069847616</t>
  </si>
  <si>
    <t>Poznámka k souboru cen:_x000D_
1. V cenách jsou započteny náklady na potřebnou manipulaci, označení, vyvrtání otvorů a jejich ošetření impregnací.</t>
  </si>
  <si>
    <t>437</t>
  </si>
  <si>
    <t>5906060020</t>
  </si>
  <si>
    <t>Vrtání pražce dřevěného přes 8 otvorů. Poznámka: 1. V cenách jsou započteny náklady na potřebnou manipulaci, označení, vyvrtání otvorů a jejich ošetření impregnací.</t>
  </si>
  <si>
    <t>1335983638</t>
  </si>
  <si>
    <t>438</t>
  </si>
  <si>
    <t>5906075010</t>
  </si>
  <si>
    <t>Regenerace úložné plochy komplety. Poznámka: 1. V cenách jsou započteny náklady na zakolíčkování otvorů, úpravu teslováním nebo frézováním, impregnaci úložné plochy a potřebnou manipulaci. 2. V cenách nejsou obsaženy náklady na demontáž nebo montáž kolejiva a dodávku materiálu.</t>
  </si>
  <si>
    <t>úl.pl.</t>
  </si>
  <si>
    <t>981585275</t>
  </si>
  <si>
    <t>Poznámka k souboru cen:_x000D_
1. V cenách jsou započteny náklady na zakolíčkování otvorů, úpravu teslováním nebo frézováním, impregnaci úložné plochy a potřebnou manipulaci._x000D_
2. V cenách nejsou obsaženy náklady na demontáž nebo montáž kolejiva a dodávku materiálu.</t>
  </si>
  <si>
    <t>439</t>
  </si>
  <si>
    <t>5906080015</t>
  </si>
  <si>
    <t>Vystrojení pražce dřevěného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</si>
  <si>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85806811</t>
  </si>
  <si>
    <t>Poznámka k souboru cen:_x000D_
1. V cenách jsou započteny náklady na montáž výstroje, potřebnou manipulaci a ošetření součástí mazivem._x000D_
2. V cenách nejsou obsaženy náklady na vrtání dřevěných pražců a dodávku materiálu.</t>
  </si>
  <si>
    <t>440</t>
  </si>
  <si>
    <t>5906080115</t>
  </si>
  <si>
    <t>Vystrojení pražce betonového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</si>
  <si>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833848181</t>
  </si>
  <si>
    <t>441</t>
  </si>
  <si>
    <t>5906105010</t>
  </si>
  <si>
    <t>Demontáž pražce dřevěný. Poznámka: 1. V cenách jsou započteny náklady na manipulaci, demontáž, odstrojení do součástí a uložení pražců.</t>
  </si>
  <si>
    <t>1790004967</t>
  </si>
  <si>
    <t>Poznámka k souboru cen:_x000D_
1. V cenách jsou započteny náklady na manipulaci, demontáž, odstrojení do součástí a uložení pražců.</t>
  </si>
  <si>
    <t>442</t>
  </si>
  <si>
    <t>5906105020</t>
  </si>
  <si>
    <t>Demontáž pražce betonový. Poznámka: 1. V cenách jsou započteny náklady na manipulaci, demontáž, odstrojení do součástí a uložení pražců.</t>
  </si>
  <si>
    <t>874474447</t>
  </si>
  <si>
    <t>443</t>
  </si>
  <si>
    <t>5906110005</t>
  </si>
  <si>
    <t>Oprava rozdělení pražců příčných dřevěných posun do 5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</si>
  <si>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-1515678355</t>
  </si>
  <si>
    <t>Poznámka k souboru cen:_x000D_
1. V cenách jsou započteny náklady na uvolnění upevňovadel, odstranění kameniva v míře dostatečné pro posun pražce, jeho posunutí, dotažení upevňovadel, dohození a úprava KL._x000D_
2. V cenách nejsou obsaženy náklady na podbití pražce, doplnění a dodávku kameniva.</t>
  </si>
  <si>
    <t>444</t>
  </si>
  <si>
    <t>5906110007</t>
  </si>
  <si>
    <t>Oprava rozdělení pražců příčných dřevěných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</si>
  <si>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190682917</t>
  </si>
  <si>
    <t>445</t>
  </si>
  <si>
    <t>5906110010</t>
  </si>
  <si>
    <t>Oprava rozdělení pražců příčných dřevěných posun přes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</si>
  <si>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-88813835</t>
  </si>
  <si>
    <t>446</t>
  </si>
  <si>
    <t>5906110015</t>
  </si>
  <si>
    <t>Oprava rozdělení pražců příčných betonových posun do 5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</si>
  <si>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190721864</t>
  </si>
  <si>
    <t>447</t>
  </si>
  <si>
    <t>5906110017</t>
  </si>
  <si>
    <t>Oprava rozdělení pražců příčných betonových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</si>
  <si>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800908530</t>
  </si>
  <si>
    <t>448</t>
  </si>
  <si>
    <t>5906110020</t>
  </si>
  <si>
    <t>Oprava rozdělení pražců příčných betonových posun přes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</si>
  <si>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-1178765228</t>
  </si>
  <si>
    <t>449</t>
  </si>
  <si>
    <t>5906110050</t>
  </si>
  <si>
    <t>Oprava rozdělení pražců výhybkových dřevěných délky do 3,5 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</si>
  <si>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-1864749241</t>
  </si>
  <si>
    <t>450</t>
  </si>
  <si>
    <t>5906110060</t>
  </si>
  <si>
    <t>Oprava rozdělení pražců výhybkových dřevěných délky přes 3,5 m do 4 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</si>
  <si>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415767778</t>
  </si>
  <si>
    <t>451</t>
  </si>
  <si>
    <t>5906110070</t>
  </si>
  <si>
    <t>Oprava rozdělení pražců výhybkových dřevěných délky přes 4 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</si>
  <si>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1503230103</t>
  </si>
  <si>
    <t>452</t>
  </si>
  <si>
    <t>5906115010</t>
  </si>
  <si>
    <t>Odsunutí pražce pro umožnění provedení svaru. Poznámka: 1. V cenách jsou započteny náklady na odstranění kameniva, odsunutí pražce, jeho vrácení do původní polohy a dohození kameniva.</t>
  </si>
  <si>
    <t>-1773038566</t>
  </si>
  <si>
    <t>Poznámka k souboru cen:_x000D_
1. V cenách jsou započteny náklady na odstranění kameniva, odsunutí pražce, jeho vrácení do původní polohy a dohození kameniva.</t>
  </si>
  <si>
    <t>453</t>
  </si>
  <si>
    <t>5906120010</t>
  </si>
  <si>
    <t>Zkrácení dřevěného pražce odřezáním. Poznámka: 1. V cenách jsou započteny náklady na odstranění mřížky, zkrácení, ošetření čela pražce impregnačním prostředkem a osazení mřížky</t>
  </si>
  <si>
    <t>-806206110</t>
  </si>
  <si>
    <t>Poznámka k souboru cen:_x000D_
1. V cenách jsou započteny náklady na odstranění mřížky, zkrácení, ošetření čela pražce impregnačním prostředkem a osazení mřížky</t>
  </si>
  <si>
    <t>454</t>
  </si>
  <si>
    <t>5906125160</t>
  </si>
  <si>
    <t>Montáž kolejového roštu na úložišti pražce dřevěné vystrojené tv. S49 rozdělení "c". Poznámka: 1. V cenách jsou započteny náklady na úpravu plochy pro montáž, vrtání pražců dřevěných nevystrojených, manipulaci a montáž KR. 2. V cenách nejsou obsaženy náklady na dodávku materiálu.</t>
  </si>
  <si>
    <t>599929239</t>
  </si>
  <si>
    <t>Poznámka k souboru cen:_x000D_
1. V cenách jsou započteny náklady na úpravu plochy pro montáž, vrtání pražců dřevěných nevystrojených, manipulaci a montáž KR._x000D_
2. V cenách nejsou obsaženy náklady na dodávku materiálu.</t>
  </si>
  <si>
    <t>455</t>
  </si>
  <si>
    <t>5906125170</t>
  </si>
  <si>
    <t>Montáž kolejového roštu na úložišti pražce dřevěné vystrojené tv. S49 rozdělení "d". Poznámka: 1. V cenách jsou započteny náklady na úpravu plochy pro montáž, vrtání pražců dřevěných nevystrojených, manipulaci a montáž KR. 2. V cenách nejsou obsaženy náklady na dodávku materiálu.</t>
  </si>
  <si>
    <t>-1798492270</t>
  </si>
  <si>
    <t>456</t>
  </si>
  <si>
    <t>5906125180</t>
  </si>
  <si>
    <t>Montáž kolejového roštu na úložišti pražce dřevěné vystrojené tv. S49 rozdělení "u". Poznámka: 1. V cenách jsou započteny náklady na úpravu plochy pro montáž, vrtání pražců dřevěných nevystrojených, manipulaci a montáž KR. 2. V cenách nejsou obsaženy náklady na dodávku materiálu.</t>
  </si>
  <si>
    <t>555987404</t>
  </si>
  <si>
    <t>457</t>
  </si>
  <si>
    <t>5906125260</t>
  </si>
  <si>
    <t>Montáž kolejového roštu na úložišti pražce betonové nevystrojené tv. S49 rozdělení "c". Poznámka: 1. V cenách jsou započteny náklady na úpravu plochy pro montáž, vrtání pražců dřevěných nevystrojených, manipulaci a montáž KR. 2. V cenách nejsou obsaženy náklady na dodávku materiálu.</t>
  </si>
  <si>
    <t>668817705</t>
  </si>
  <si>
    <t>458</t>
  </si>
  <si>
    <t>5906125270</t>
  </si>
  <si>
    <t>Montáž kolejového roštu na úložišti pražce betonové nevystrojené tv. S49 rozdělení "d". Poznámka: 1. V cenách jsou započteny náklady na úpravu plochy pro montáž, vrtání pražců dřevěných nevystrojených, manipulaci a montáž KR. 2. V cenách nejsou obsaženy náklady na dodávku materiálu.</t>
  </si>
  <si>
    <t>-1916151327</t>
  </si>
  <si>
    <t>459</t>
  </si>
  <si>
    <t>5906125280</t>
  </si>
  <si>
    <t>Montáž kolejového roštu na úložišti pražce betonové nevystrojené tv. S49 rozdělení "u". Poznámka: 1. V cenách jsou započteny náklady na úpravu plochy pro montáž, vrtání pražců dřevěných nevystrojených, manipulaci a montáž KR. 2. V cenách nejsou obsaženy náklady na dodávku materiálu.</t>
  </si>
  <si>
    <t>1299640123</t>
  </si>
  <si>
    <t>460</t>
  </si>
  <si>
    <t>5906125360</t>
  </si>
  <si>
    <t>Montáž kolejového roštu na úložišti pražce betonové vystrojené tv. S49 rozdělení "c". Poznámka: 1. V cenách jsou započteny náklady na úpravu plochy pro montáž, vrtání pražců dřevěných nevystrojených, manipulaci a montáž KR. 2. V cenách nejsou obsaženy náklady na dodávku materiálu.</t>
  </si>
  <si>
    <t>-1476996515</t>
  </si>
  <si>
    <t>461</t>
  </si>
  <si>
    <t>5906125370</t>
  </si>
  <si>
    <t>Montáž kolejového roštu na úložišti pražce betonové vystrojené tv. S49 rozdělení"d". Poznámka: 1. V cenách jsou započteny náklady na úpravu plochy pro montáž, vrtání pražců dřevěných nevystrojených, manipulaci a montáž KR. 2. V cenách nejsou obsaženy náklady na dodávku materiálu.</t>
  </si>
  <si>
    <t>1963720805</t>
  </si>
  <si>
    <t>462</t>
  </si>
  <si>
    <t>5906125380</t>
  </si>
  <si>
    <t>Montáž kolejového roštu na úložišti pražce betonové vystrojené tv. S49 rozdělení "u". Poznámka: 1. V cenách jsou započteny náklady na úpravu plochy pro montáž, vrtání pražců dřevěných nevystrojených, manipulaci a montáž KR. 2. V cenách nejsou obsaženy náklady na dodávku materiálu.</t>
  </si>
  <si>
    <t>-1695034088</t>
  </si>
  <si>
    <t>463</t>
  </si>
  <si>
    <t>5906130070</t>
  </si>
  <si>
    <t>Montáž kolejového roštu v ose koleje pražce dřevěné nevystrojené tv. S49 rozdělení "c". Poznámka: 1. V cenách jsou započteny náklady na vrtání pražců dřevěných nevystrojených, manipulaci a montáž KR. 2. V cenách nejsou obsaženy náklady na dodávku materiálu.</t>
  </si>
  <si>
    <t>-878794491</t>
  </si>
  <si>
    <t>Poznámka k souboru cen:_x000D_
1. V cenách jsou započteny náklady na vrtání pražců dřevěných nevystrojených, manipulaci a montáž KR._x000D_
2. V cenách nejsou obsaženy náklady na dodávku materiálu.</t>
  </si>
  <si>
    <t>464</t>
  </si>
  <si>
    <t>5906130080</t>
  </si>
  <si>
    <t>Montáž kolejového roštu v ose koleje pražce dřevěné nevystrojené tv. S49 rozdělení "d". Poznámka: 1. V cenách jsou započteny náklady na vrtání pražců dřevěných nevystrojených, manipulaci a montáž KR. 2. V cenách nejsou obsaženy náklady na dodávku materiálu.</t>
  </si>
  <si>
    <t>1361045705</t>
  </si>
  <si>
    <t>465</t>
  </si>
  <si>
    <t>5906130090</t>
  </si>
  <si>
    <t>Montáž kolejového roštu v ose koleje pražce dřevěné nevystrojené tv. S49 rozdělení "u". Poznámka: 1. V cenách jsou započteny náklady na vrtání pražců dřevěných nevystrojených, manipulaci a montáž KR. 2. V cenách nejsou obsaženy náklady na dodávku materiálu.</t>
  </si>
  <si>
    <t>-929960196</t>
  </si>
  <si>
    <t>466</t>
  </si>
  <si>
    <t>5906130170</t>
  </si>
  <si>
    <t>Montáž kolejového roštu v ose koleje pražce dřevěné vystrojené tv. S49 rozdělení "c". Poznámka: 1. V cenách jsou započteny náklady na vrtání pražců dřevěných nevystrojených, manipulaci a montáž KR. 2. V cenách nejsou obsaženy náklady na dodávku materiálu.</t>
  </si>
  <si>
    <t>433264974</t>
  </si>
  <si>
    <t>467</t>
  </si>
  <si>
    <t>5906130180</t>
  </si>
  <si>
    <t>Montáž kolejového roštu v ose koleje pražce dřevěné vystrojené tv. S49 rozdělení "d". Poznámka: 1. V cenách jsou započteny náklady na vrtání pražců dřevěných nevystrojených, manipulaci a montáž KR. 2. V cenách nejsou obsaženy náklady na dodávku materiálu.</t>
  </si>
  <si>
    <t>457929952</t>
  </si>
  <si>
    <t>468</t>
  </si>
  <si>
    <t>5906130190</t>
  </si>
  <si>
    <t>Montáž kolejového roštu v ose koleje pražce dřevěné vystrojené tv. S49 rozdělení"u". Poznámka: 1. V cenách jsou započteny náklady na vrtání pražců dřevěných nevystrojených, manipulaci a montáž KR. 2. V cenách nejsou obsaženy náklady na dodávku materiálu.</t>
  </si>
  <si>
    <t>-1062488690</t>
  </si>
  <si>
    <t>469</t>
  </si>
  <si>
    <t>5906130270</t>
  </si>
  <si>
    <t>Montáž kolejového roštu v ose koleje pražce betonové nevystrojené tv. S49 rozdělení "c". Poznámka: 1. V cenách jsou započteny náklady na vrtání pražců dřevěných nevystrojených, manipulaci a montáž KR. 2. V cenách nejsou obsaženy náklady na dodávku materiálu.</t>
  </si>
  <si>
    <t>817349586</t>
  </si>
  <si>
    <t>470</t>
  </si>
  <si>
    <t>5906130280</t>
  </si>
  <si>
    <t>Montáž kolejového roštu v ose koleje pražce betonové nevystrojené tv. S49 rozdělení "d". Poznámka: 1. V cenách jsou započteny náklady na vrtání pražců dřevěných nevystrojených, manipulaci a montáž KR. 2. V cenách nejsou obsaženy náklady na dodávku materiálu.</t>
  </si>
  <si>
    <t>-595792787</t>
  </si>
  <si>
    <t>471</t>
  </si>
  <si>
    <t>5906130290</t>
  </si>
  <si>
    <t>Montáž kolejového roštu v ose koleje pražce betonové nevystrojené tv. S49 rozdělení "u". Poznámka: 1. V cenách jsou započteny náklady na vrtání pražců dřevěných nevystrojených, manipulaci a montáž KR. 2. V cenách nejsou obsaženy náklady na dodávku materiálu.</t>
  </si>
  <si>
    <t>-364743655</t>
  </si>
  <si>
    <t>472</t>
  </si>
  <si>
    <t>5906130380</t>
  </si>
  <si>
    <t>Montáž kolejového roštu v ose koleje pražce betonové vystrojené tv. S49 rozdělení "c". Poznámka: 1. V cenách jsou započteny náklady na vrtání pražců dřevěných nevystrojených, manipulaci a montáž KR. 2. V cenách nejsou obsaženy náklady na dodávku materiálu.</t>
  </si>
  <si>
    <t>-924400568</t>
  </si>
  <si>
    <t>473</t>
  </si>
  <si>
    <t>5906130390</t>
  </si>
  <si>
    <t>Montáž kolejového roštu v ose koleje pražce betonové vystrojené tv. S49 rozdělení "d". Poznámka: 1. V cenách jsou započteny náklady na vrtání pražců dřevěných nevystrojených, manipulaci a montáž KR. 2. V cenách nejsou obsaženy náklady na dodávku materiálu.</t>
  </si>
  <si>
    <t>1016764617</t>
  </si>
  <si>
    <t>474</t>
  </si>
  <si>
    <t>5906130400</t>
  </si>
  <si>
    <t>Montáž kolejového roštu v ose koleje pražce betonové vystrojené tv. S49 rozdělení "u". Poznámka: 1. V cenách jsou započteny náklady na vrtání pražců dřevěných nevystrojených, manipulaci a montáž KR. 2. V cenách nejsou obsaženy náklady na dodávku materiálu.</t>
  </si>
  <si>
    <t>-1008740648</t>
  </si>
  <si>
    <t>475</t>
  </si>
  <si>
    <t>5906135070</t>
  </si>
  <si>
    <t>Demontáž kolejového roštu koleje na úložišti pražce dřevěné tv. S49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</si>
  <si>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-663621670</t>
  </si>
  <si>
    <t>Poznámka k souboru cen:_x000D_
1. V cenách jsou započteny náklady na demontáž a rozebrání kolejového roštu do součástí, manipulaci, naložení výzisku na dopravní prostředek a uložení na úložišti._x000D_
2. V cenách nejsou obsaženy náklady na dopravu a vytřídění.</t>
  </si>
  <si>
    <t>476</t>
  </si>
  <si>
    <t>5906135080</t>
  </si>
  <si>
    <t>Demontáž kolejového roštu koleje na úložišti pražce dřevěné tv. S49 rozdělení "d".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</si>
  <si>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1239786030</t>
  </si>
  <si>
    <t>477</t>
  </si>
  <si>
    <t>5906135090</t>
  </si>
  <si>
    <t>Demontáž kolejového roštu koleje na úložišti pražce dřevěné tv. S49 rozdělení "u".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</si>
  <si>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148571036</t>
  </si>
  <si>
    <t>478</t>
  </si>
  <si>
    <t>5906135095</t>
  </si>
  <si>
    <t>Demontáž kolejového roštu koleje na úložišti pražce dřevěné tv. S49 rozdělení "e".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</si>
  <si>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-536445030</t>
  </si>
  <si>
    <t>479</t>
  </si>
  <si>
    <t>5906135100</t>
  </si>
  <si>
    <t>Demontáž kolejového roštu koleje na úložišti pražce dřevěné tv. T nebo A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</si>
  <si>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-1823418561</t>
  </si>
  <si>
    <t>480</t>
  </si>
  <si>
    <t>5906135110</t>
  </si>
  <si>
    <t>Demontáž kolejového roštu koleje na úložišti pražce dřevěné tv. T nebo A rozdělení "d".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</si>
  <si>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1440343953</t>
  </si>
  <si>
    <t>481</t>
  </si>
  <si>
    <t>5906135190</t>
  </si>
  <si>
    <t>Demontáž kolejového roštu koleje na úložišti pražce betonové tv. S49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</si>
  <si>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-1093429290</t>
  </si>
  <si>
    <t>482</t>
  </si>
  <si>
    <t>5906135200</t>
  </si>
  <si>
    <t>Demontáž kolejového roštu koleje na úložišti pražce betonové tv. S49 "d".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</si>
  <si>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-1098753095</t>
  </si>
  <si>
    <t>483</t>
  </si>
  <si>
    <t>5906135210</t>
  </si>
  <si>
    <t>Demontáž kolejového roštu koleje na úložišti pražce betonové tv. S49 "u".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</si>
  <si>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1334285380</t>
  </si>
  <si>
    <t>484</t>
  </si>
  <si>
    <t>5906135215</t>
  </si>
  <si>
    <t>Demontáž kolejového roštu koleje na úložišti pražce betonové tv. S49 "e".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</si>
  <si>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496801244</t>
  </si>
  <si>
    <t>485</t>
  </si>
  <si>
    <t>5906135220</t>
  </si>
  <si>
    <t>Demontáž kolejového roštu koleje na úložišti pražce betonové tv. T nebo A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</si>
  <si>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2121092620</t>
  </si>
  <si>
    <t>486</t>
  </si>
  <si>
    <t>5906135230</t>
  </si>
  <si>
    <t>Demontáž kolejového roštu koleje na úložišti pražce betonové tv. T nebo A rozdělení "d".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</si>
  <si>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-1532891495</t>
  </si>
  <si>
    <t>487</t>
  </si>
  <si>
    <t>5906140070</t>
  </si>
  <si>
    <t>Demontáž kolejového roštu koleje v ose koleje pražce dřevěné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</si>
  <si>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65556145</t>
  </si>
  <si>
    <t>Poznámka k souboru cen:_x000D_
1. V cenách jsou započteny náklady na případné odstranění kameniva, rozebrání roštu do součástí, manipulaci, naložení výzisku na dopravní prostředek a uložení na úložišti._x000D_
2. V cenách nejsou obsaženy náklady na dopravu a vytřídění.</t>
  </si>
  <si>
    <t>488</t>
  </si>
  <si>
    <t>5906140080</t>
  </si>
  <si>
    <t>Demontáž kolejového roštu koleje v ose koleje pražce dřevěné tv. S49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</si>
  <si>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-274870046</t>
  </si>
  <si>
    <t>489</t>
  </si>
  <si>
    <t>5906140090</t>
  </si>
  <si>
    <t>Demontáž kolejového roštu koleje v ose koleje pražce dřevěné tv. S49 rozdělení "u".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</si>
  <si>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-93706303</t>
  </si>
  <si>
    <t>490</t>
  </si>
  <si>
    <t>5906140095</t>
  </si>
  <si>
    <t>Demontáž kolejového roštu koleje v ose koleje pražce dřevěné tv. S49 rozdělení "e".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</si>
  <si>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1674780031</t>
  </si>
  <si>
    <t>491</t>
  </si>
  <si>
    <t>5906140100</t>
  </si>
  <si>
    <t>Demontáž kolejového roštu koleje v ose koleje pražce dřevěné tv. T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</si>
  <si>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1666993068</t>
  </si>
  <si>
    <t>492</t>
  </si>
  <si>
    <t>5906140105</t>
  </si>
  <si>
    <t>Demontáž kolejového roštu koleje v ose koleje pražce dřevěné tv. T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</si>
  <si>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-670609679</t>
  </si>
  <si>
    <t>493</t>
  </si>
  <si>
    <t>5906140110</t>
  </si>
  <si>
    <t>Demontáž kolejového roštu koleje v ose koleje pražce dřevěné tv. A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</si>
  <si>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-1633730039</t>
  </si>
  <si>
    <t>494</t>
  </si>
  <si>
    <t>5906140120</t>
  </si>
  <si>
    <t>Demontáž kolejového roštu koleje v ose koleje pražce dřevěné tv. A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</si>
  <si>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-1978765310</t>
  </si>
  <si>
    <t>495</t>
  </si>
  <si>
    <t>5906140190</t>
  </si>
  <si>
    <t>Demontáž kolejového roštu koleje v ose koleje pražce betonové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</si>
  <si>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-1186907879</t>
  </si>
  <si>
    <t>496</t>
  </si>
  <si>
    <t>5906140200</t>
  </si>
  <si>
    <t>Demontáž kolejového roštu koleje v ose koleje pražce betonové tv. S49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</si>
  <si>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2128789241</t>
  </si>
  <si>
    <t>497</t>
  </si>
  <si>
    <t>5906140210</t>
  </si>
  <si>
    <t>Demontáž kolejového roštu koleje v ose koleje pražce betonové tv. S49 rozdělení "u".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</si>
  <si>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-1463935586</t>
  </si>
  <si>
    <t>498</t>
  </si>
  <si>
    <t>5906140220</t>
  </si>
  <si>
    <t>Demontáž kolejového roštu koleje v ose koleje pražce betonové tv. S49 rozdělení "e".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</si>
  <si>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-2003805822</t>
  </si>
  <si>
    <t>499</t>
  </si>
  <si>
    <t>5906140235</t>
  </si>
  <si>
    <t>Demontáž kolejového roštu koleje v ose koleje pražce betonové tv. T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</si>
  <si>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90534600</t>
  </si>
  <si>
    <t>500</t>
  </si>
  <si>
    <t>5906140240</t>
  </si>
  <si>
    <t>Demontáž kolejového roštu koleje v ose koleje pražce betonové tv. T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</si>
  <si>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-1174904092</t>
  </si>
  <si>
    <t>501</t>
  </si>
  <si>
    <t>5906140243</t>
  </si>
  <si>
    <t>Demontáž kolejového roštu koleje v ose koleje pražce betonové tv. A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</si>
  <si>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-1301520922</t>
  </si>
  <si>
    <t>502</t>
  </si>
  <si>
    <t>5906140247</t>
  </si>
  <si>
    <t>Demontáž kolejového roštu koleje v ose koleje pražce betonové tv. A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</si>
  <si>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-100061540</t>
  </si>
  <si>
    <t>503</t>
  </si>
  <si>
    <t>5907010070</t>
  </si>
  <si>
    <t>Výměna LISŮ tv. S49 rozdělení "c".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</si>
  <si>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-1595478815</t>
  </si>
  <si>
    <t>Poznámka k souboru cen:_x000D_
1. V cenách jsou započteny náklady na demontáž upevňovadel, výměnu LISU, montáž upevňovadel, případnou úpravu dilatačních spár, zřízení nebo demontáž prozatímních styků a ošetření součástí mazivem._x000D_
2. V cenách nejsou započteny náklady na dělení kolejnic, zřízení svaru, demontáž nebo montáž styků.</t>
  </si>
  <si>
    <t>Poznámka k položce:_x000D_
Metr kolejnice=m</t>
  </si>
  <si>
    <t>504</t>
  </si>
  <si>
    <t>5907010080</t>
  </si>
  <si>
    <t>Výměna LISŮ tv. S49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</si>
  <si>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-1445081290</t>
  </si>
  <si>
    <t>505</t>
  </si>
  <si>
    <t>5907010090</t>
  </si>
  <si>
    <t>Výměna LISŮ tv. S49 rozdělení "u".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</si>
  <si>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-1626333162</t>
  </si>
  <si>
    <t>506</t>
  </si>
  <si>
    <t>5907010095</t>
  </si>
  <si>
    <t>Výměna LISŮ tv. S49 rozdělení "e".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</si>
  <si>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-530554649</t>
  </si>
  <si>
    <t>507</t>
  </si>
  <si>
    <t>5907015035</t>
  </si>
  <si>
    <t>Ojedinělá výměna kolejnic stávající upevnění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</si>
  <si>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-499375753</t>
  </si>
  <si>
    <t>Poznámka k souboru cen:_x000D_
1. V cenách jsou započteny náklady na demontáž upevňovadel, výměnu kolejnic, dílů a součástí, úpravu dilatačních spár, pryžových podložek, montáž upevňovadel, zřízení nebo demontáž prozatímních styků a ošetření součástí mazivem._x000D_
2. V cenách nejsou započteny náklady na dělení kolejnic, zřízení svaru, demontáž nebo montáž styků.</t>
  </si>
  <si>
    <t>508</t>
  </si>
  <si>
    <t>5907015040</t>
  </si>
  <si>
    <t>Ojedinělá výměna kolejnic stávající upevnění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</si>
  <si>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-1581332985</t>
  </si>
  <si>
    <t>509</t>
  </si>
  <si>
    <t>5907015045</t>
  </si>
  <si>
    <t>Ojedinělá výměna kolejnic stávající upevnění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</si>
  <si>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1505435747</t>
  </si>
  <si>
    <t>510</t>
  </si>
  <si>
    <t>5907015047</t>
  </si>
  <si>
    <t>Ojedinělá výměna kolejnic stávající upevnění tv. S49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</si>
  <si>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1938687373</t>
  </si>
  <si>
    <t>511</t>
  </si>
  <si>
    <t>5907015060</t>
  </si>
  <si>
    <t>Ojedinělá výměna kolejnic stávající upevnění tv. A rozdělení "b".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</si>
  <si>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1710460311</t>
  </si>
  <si>
    <t>512</t>
  </si>
  <si>
    <t>5907015065</t>
  </si>
  <si>
    <t>Ojedinělá výměna kolejnic stávající upevnění tv. A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</si>
  <si>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1842011601</t>
  </si>
  <si>
    <t>513</t>
  </si>
  <si>
    <t>5907015070</t>
  </si>
  <si>
    <t>Ojedinělá výměna kolejnic stávající upevnění tv. A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</si>
  <si>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-1608543457</t>
  </si>
  <si>
    <t>514</t>
  </si>
  <si>
    <t>5907015110</t>
  </si>
  <si>
    <t>Ojedinělá výměna kolejnic současně s výměnou pražců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</si>
  <si>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641387225</t>
  </si>
  <si>
    <t>515</t>
  </si>
  <si>
    <t>5907015115</t>
  </si>
  <si>
    <t>Ojedinělá výměna kolejnic současně s výměnou pražců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</si>
  <si>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1392471922</t>
  </si>
  <si>
    <t>516</t>
  </si>
  <si>
    <t>5907015120</t>
  </si>
  <si>
    <t>Ojedinělá výměna kolejnic současně s výměnou pražců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</si>
  <si>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-1727112042</t>
  </si>
  <si>
    <t>517</t>
  </si>
  <si>
    <t>5907015122</t>
  </si>
  <si>
    <t>Ojedinělá výměna kolejnic současně s výměnou pražců tv. S49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</si>
  <si>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-484323382</t>
  </si>
  <si>
    <t>518</t>
  </si>
  <si>
    <t>5907015135</t>
  </si>
  <si>
    <t>Ojedinělá výměna kolejnic současně s výměnou pražců tv. A rozdělení "b".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</si>
  <si>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737506358</t>
  </si>
  <si>
    <t>519</t>
  </si>
  <si>
    <t>5907015140</t>
  </si>
  <si>
    <t>Ojedinělá výměna kolejnic současně s výměnou pražců tv. A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</si>
  <si>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545385577</t>
  </si>
  <si>
    <t>520</t>
  </si>
  <si>
    <t>5907015145</t>
  </si>
  <si>
    <t>Ojedinělá výměna kolejnic současně s výměnou pražců tv. A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</si>
  <si>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-600821349</t>
  </si>
  <si>
    <t>521</t>
  </si>
  <si>
    <t>5907015185</t>
  </si>
  <si>
    <t>Ojedinělá výměna kolejnic současně s výměnou kompletů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</si>
  <si>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1215951861</t>
  </si>
  <si>
    <t>522</t>
  </si>
  <si>
    <t>5907015190</t>
  </si>
  <si>
    <t>Ojedinělá výměna kolejnic současně s výměnou kompletů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</si>
  <si>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-1599127553</t>
  </si>
  <si>
    <t>523</t>
  </si>
  <si>
    <t>5907015195</t>
  </si>
  <si>
    <t>Ojedinělá výměna kolejnic současně s výměnou kompletů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</si>
  <si>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1767667096</t>
  </si>
  <si>
    <t>524</t>
  </si>
  <si>
    <t>5907015197</t>
  </si>
  <si>
    <t>Ojedinělá výměna kolejnic současně s výměnou kompletů tv. S49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</si>
  <si>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-1189324530</t>
  </si>
  <si>
    <t>525</t>
  </si>
  <si>
    <t>5907015260</t>
  </si>
  <si>
    <t>Ojedinělá výměna kolejnic současně s výměnou svěrek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</si>
  <si>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-1716640480</t>
  </si>
  <si>
    <t>526</t>
  </si>
  <si>
    <t>5907015265</t>
  </si>
  <si>
    <t>Ojedinělá výměna kolejnic současně s výměnou svěrek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</si>
  <si>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-300852640</t>
  </si>
  <si>
    <t>527</t>
  </si>
  <si>
    <t>5907015270</t>
  </si>
  <si>
    <t>Ojedinělá výměna kolejnic současně s výměnou svěrek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</si>
  <si>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795040294</t>
  </si>
  <si>
    <t>528</t>
  </si>
  <si>
    <t>5907015272</t>
  </si>
  <si>
    <t>Ojedinělá výměna kolejnic současně s výměnou svěrek tv. S49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</si>
  <si>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1923964872</t>
  </si>
  <si>
    <t>529</t>
  </si>
  <si>
    <t>5907015285</t>
  </si>
  <si>
    <t>Ojedinělá výměna kolejnic současně s výměnou svěrek tv. A rozdělení "b".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</si>
  <si>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-1265903121</t>
  </si>
  <si>
    <t>530</t>
  </si>
  <si>
    <t>5907015290</t>
  </si>
  <si>
    <t>Ojedinělá výměna kolejnic současně s výměnou svěrek tv. A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</si>
  <si>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279309044</t>
  </si>
  <si>
    <t>531</t>
  </si>
  <si>
    <t>5907015295</t>
  </si>
  <si>
    <t>Ojedinělá výměna kolejnic současně s výměnou svěrek tv. A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</si>
  <si>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-605960687</t>
  </si>
  <si>
    <t>532</t>
  </si>
  <si>
    <t>5907015335</t>
  </si>
  <si>
    <t>Ojedinělá výměna kolejnic současně s výměnou svěrkových šroubů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</si>
  <si>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-1004486685</t>
  </si>
  <si>
    <t>533</t>
  </si>
  <si>
    <t>5907015340</t>
  </si>
  <si>
    <t>Ojedinělá výměna kolejnic současně s výměnou svěrkových šroubů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</si>
  <si>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191875817</t>
  </si>
  <si>
    <t>534</t>
  </si>
  <si>
    <t>5907015345</t>
  </si>
  <si>
    <t>Ojedinělá výměna kolejnic současně s výměnou svěrkových šroubů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</si>
  <si>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44388889</t>
  </si>
  <si>
    <t>535</t>
  </si>
  <si>
    <t>5907015347</t>
  </si>
  <si>
    <t>Ojedinělá výměna kolejnic současně s výměnou svěrkových šroubů tv. S49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</si>
  <si>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1251697347</t>
  </si>
  <si>
    <t>536</t>
  </si>
  <si>
    <t>5907015360</t>
  </si>
  <si>
    <t>Ojedinělá výměna kolejnic současně s výměnou svěrkových šroubů tv. A rozdělení "b".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</si>
  <si>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-1679489842</t>
  </si>
  <si>
    <t>537</t>
  </si>
  <si>
    <t>5907015365</t>
  </si>
  <si>
    <t>Ojedinělá výměna kolejnic současně s výměnou svěrkových šroubů tv. A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</si>
  <si>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1941284234</t>
  </si>
  <si>
    <t>538</t>
  </si>
  <si>
    <t>5907015370</t>
  </si>
  <si>
    <t>Ojedinělá výměna kolejnic současně s výměnou svěrkových šroubů tv. A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</si>
  <si>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-1920861667</t>
  </si>
  <si>
    <t>539</t>
  </si>
  <si>
    <t>5907015410</t>
  </si>
  <si>
    <t>Ojedinělá výměna kolejnic současně s výměnou kompletů a pryžové podložky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</si>
  <si>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-2129258878</t>
  </si>
  <si>
    <t>540</t>
  </si>
  <si>
    <t>5907015415</t>
  </si>
  <si>
    <t>Ojedinělá výměna kolejnic současně s výměnou kompletů a pryžové podložky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</si>
  <si>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-1493030665</t>
  </si>
  <si>
    <t>541</t>
  </si>
  <si>
    <t>5907015420</t>
  </si>
  <si>
    <t>Ojedinělá výměna kolejnic současně s výměnou kompletů a pryžové podložky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</si>
  <si>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-1201799454</t>
  </si>
  <si>
    <t>542</t>
  </si>
  <si>
    <t>5907015422</t>
  </si>
  <si>
    <t>Ojedinělá výměna kolejnic současně s výměnou kompletů a pryžové podložky tv. S49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</si>
  <si>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1942769177</t>
  </si>
  <si>
    <t>543</t>
  </si>
  <si>
    <t>5907015435</t>
  </si>
  <si>
    <t>Ojedinělá výměna kolejnic současně s výměnou kompletů a pryžové podložky tv. A rozdělení "b".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</si>
  <si>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1668603861</t>
  </si>
  <si>
    <t>544</t>
  </si>
  <si>
    <t>5907015440</t>
  </si>
  <si>
    <t>Ojedinělá výměna kolejnic současně s výměnou kompletů a pryžové podložky tv. A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</si>
  <si>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-2009702175</t>
  </si>
  <si>
    <t>545</t>
  </si>
  <si>
    <t>5907015445</t>
  </si>
  <si>
    <t>Ojedinělá výměna kolejnic současně s výměnou kompletů a pryžové podložky tv. A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</si>
  <si>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2085473767</t>
  </si>
  <si>
    <t>546</t>
  </si>
  <si>
    <t>5907015485</t>
  </si>
  <si>
    <t>Ojedinělá výměna kolejnic současně s výměnou pryžové podložky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</si>
  <si>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1044489149</t>
  </si>
  <si>
    <t>547</t>
  </si>
  <si>
    <t>5907015490</t>
  </si>
  <si>
    <t>Ojedinělá výměna kolejnic současně s výměnou pryžové podložky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</si>
  <si>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1368777651</t>
  </si>
  <si>
    <t>548</t>
  </si>
  <si>
    <t>5907015495</t>
  </si>
  <si>
    <t>Ojedinělá výměna kolejnic současně s výměnou pryžové podložky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</si>
  <si>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1278668713</t>
  </si>
  <si>
    <t>549</t>
  </si>
  <si>
    <t>5907015497</t>
  </si>
  <si>
    <t>Ojedinělá výměna kolejnic současně s výměnou pryžové podložky tv. S49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</si>
  <si>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-456060227</t>
  </si>
  <si>
    <t>550</t>
  </si>
  <si>
    <t>5907015510</t>
  </si>
  <si>
    <t>Ojedinělá výměna kolejnic současně s výměnou pryžové podložky tv. A rozdělení"b".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</si>
  <si>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-1572965865</t>
  </si>
  <si>
    <t>551</t>
  </si>
  <si>
    <t>5907015515</t>
  </si>
  <si>
    <t>Ojedinělá výměna kolejnic současně s výměnou pryžové podložky tv. A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</si>
  <si>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458323243</t>
  </si>
  <si>
    <t>552</t>
  </si>
  <si>
    <t>5907015520</t>
  </si>
  <si>
    <t>Ojedinělá výměna kolejnic současně s výměnou pryžové podložky tv. A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</si>
  <si>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616343054</t>
  </si>
  <si>
    <t>553</t>
  </si>
  <si>
    <t>5907020035</t>
  </si>
  <si>
    <t>Souvislá výměna kolejnic stávající upevnění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</si>
  <si>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-732622757</t>
  </si>
  <si>
    <t>Poznámka k souboru cen:_x000D_
1. V cenách jsou započteny náklady na demontáž upevňovadel, výměnu kolejnic, dílů a součástí, montáž upevňovadel, úpravu dilatačních spár, pryžových podložek, zřízení nebo demontáž prozatímních styků a ošetření součástí mazivem._x000D_
2. V cenách nejsou započteny náklady na dělení kolejnic, zřízení svaru, demontáž nebo montáž styků.</t>
  </si>
  <si>
    <t>554</t>
  </si>
  <si>
    <t>5907020040</t>
  </si>
  <si>
    <t>Souvislá výměna kolejnic stávající upevnění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</si>
  <si>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-422256290</t>
  </si>
  <si>
    <t>555</t>
  </si>
  <si>
    <t>5907020045</t>
  </si>
  <si>
    <t>Souvislá výměna kolejnic stávající upevnění tv. S49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</si>
  <si>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-1619133248</t>
  </si>
  <si>
    <t>556</t>
  </si>
  <si>
    <t>5907020047</t>
  </si>
  <si>
    <t>Souvislá výměna kolejnic stávající upevnění tv. S49 rozdělení "e".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</si>
  <si>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1557625732</t>
  </si>
  <si>
    <t>557</t>
  </si>
  <si>
    <t>5907020060</t>
  </si>
  <si>
    <t>Souvislá výměna kolejnic stávající upevnění tv. A rozdělení "b".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</si>
  <si>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-749615615</t>
  </si>
  <si>
    <t>558</t>
  </si>
  <si>
    <t>5907020065</t>
  </si>
  <si>
    <t>Souvislá výměna kolejnic stávající upevnění tv. A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</si>
  <si>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-708210281</t>
  </si>
  <si>
    <t>559</t>
  </si>
  <si>
    <t>5907020070</t>
  </si>
  <si>
    <t>Souvislá výměna kolejnic stávající upevnění tv. A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</si>
  <si>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-838278074</t>
  </si>
  <si>
    <t>560</t>
  </si>
  <si>
    <t>5907020110</t>
  </si>
  <si>
    <t>Souvislá výměna kolejnic současně s výměnou pražců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</si>
  <si>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-2052873783</t>
  </si>
  <si>
    <t>561</t>
  </si>
  <si>
    <t>5907020115</t>
  </si>
  <si>
    <t>Souvislá výměna kolejnic současně s výměnou pražců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</si>
  <si>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-1183324082</t>
  </si>
  <si>
    <t>562</t>
  </si>
  <si>
    <t>5907020120</t>
  </si>
  <si>
    <t>Souvislá výměna kolejnic současně s výměnou pražců tv. S49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</si>
  <si>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1542947861</t>
  </si>
  <si>
    <t>563</t>
  </si>
  <si>
    <t>5907020122</t>
  </si>
  <si>
    <t>Souvislá výměna kolejnic současně s výměnou pražců tv. S49 rozdělení "e".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</si>
  <si>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-1371730633</t>
  </si>
  <si>
    <t>564</t>
  </si>
  <si>
    <t>5907020135</t>
  </si>
  <si>
    <t>Souvislá výměna kolejnic současně s výměnou pražců tv. A rozdělení "b".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</si>
  <si>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562789808</t>
  </si>
  <si>
    <t>565</t>
  </si>
  <si>
    <t>5907020140</t>
  </si>
  <si>
    <t>Souvislá výměna kolejnic současně s výměnou pražců tv. A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</si>
  <si>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-973935290</t>
  </si>
  <si>
    <t>566</t>
  </si>
  <si>
    <t>5907020145</t>
  </si>
  <si>
    <t>Souvislá výměna kolejnic současně s výměnou pražců tv. A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</si>
  <si>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500857898</t>
  </si>
  <si>
    <t>567</t>
  </si>
  <si>
    <t>5907020185</t>
  </si>
  <si>
    <t>Souvislá výměna kolejnic současně s výměnou kompletů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</si>
  <si>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-224741125</t>
  </si>
  <si>
    <t>568</t>
  </si>
  <si>
    <t>5907020190</t>
  </si>
  <si>
    <t>Souvislá výměna kolejnic současně s výměnou kompletů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</si>
  <si>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-610337970</t>
  </si>
  <si>
    <t>569</t>
  </si>
  <si>
    <t>5907020195</t>
  </si>
  <si>
    <t>Souvislá výměna kolejnic současně s výměnou kompletů tv. S49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</si>
  <si>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-2002356365</t>
  </si>
  <si>
    <t>570</t>
  </si>
  <si>
    <t>5907020197</t>
  </si>
  <si>
    <t>Souvislá výměna kolejnic současně s výměnou kompletů tv. S49 rozdělení "e".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</si>
  <si>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-1000672035</t>
  </si>
  <si>
    <t>571</t>
  </si>
  <si>
    <t>5907020260</t>
  </si>
  <si>
    <t>Souvislá výměna kolejnic současně s výměnou svěrek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</si>
  <si>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2066001929</t>
  </si>
  <si>
    <t>572</t>
  </si>
  <si>
    <t>5907020265</t>
  </si>
  <si>
    <t>Souvislá výměna kolejnic současně s výměnou svěrek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</si>
  <si>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-1526219790</t>
  </si>
  <si>
    <t>573</t>
  </si>
  <si>
    <t>5907020270</t>
  </si>
  <si>
    <t>Souvislá výměna kolejnic současně s výměnou svěrek tv. S49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</si>
  <si>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400812949</t>
  </si>
  <si>
    <t>574</t>
  </si>
  <si>
    <t>5907020272</t>
  </si>
  <si>
    <t>Souvislá výměna kolejnic současně s výměnou svěrek tv. S49 rozdělení "e".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</si>
  <si>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-1458074071</t>
  </si>
  <si>
    <t>575</t>
  </si>
  <si>
    <t>5907020335</t>
  </si>
  <si>
    <t>Souvislá výměna kolejnic současně s výměnou svěrkových šroubů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</si>
  <si>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888341536</t>
  </si>
  <si>
    <t>576</t>
  </si>
  <si>
    <t>5907020340</t>
  </si>
  <si>
    <t>Souvislá výměna kolejnic současně s výměnou svěrkových šroubů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</si>
  <si>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-1420067119</t>
  </si>
  <si>
    <t>577</t>
  </si>
  <si>
    <t>5907020345</t>
  </si>
  <si>
    <t>Souvislá výměna kolejnic současně s výměnou svěrkových šroubů tv. S49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</si>
  <si>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1376557089</t>
  </si>
  <si>
    <t>578</t>
  </si>
  <si>
    <t>5907020347</t>
  </si>
  <si>
    <t>Souvislá výměna kolejnic současně s výměnou svěrkových šroubů tv. S49 rozdělení "e".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</si>
  <si>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-795987315</t>
  </si>
  <si>
    <t>579</t>
  </si>
  <si>
    <t>5907020360</t>
  </si>
  <si>
    <t>Souvislá výměna kolejnic současně s výměnou svěrkových šroubů tv. A rozdělení "b".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</si>
  <si>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1957781976</t>
  </si>
  <si>
    <t>580</t>
  </si>
  <si>
    <t>5907020365</t>
  </si>
  <si>
    <t>Souvislá výměna kolejnic současně s výměnou svěrkových šroubů tv. A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</si>
  <si>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1819254838</t>
  </si>
  <si>
    <t>581</t>
  </si>
  <si>
    <t>5907020410</t>
  </si>
  <si>
    <t>Souvislá výměna kolejnic současně s výměnou kompletů a pryžové podložky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</si>
  <si>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305694119</t>
  </si>
  <si>
    <t>582</t>
  </si>
  <si>
    <t>5907020415</t>
  </si>
  <si>
    <t>Souvislá výměna kolejnic současně s výměnou kompletů a pryžové podložky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</si>
  <si>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1581252850</t>
  </si>
  <si>
    <t>583</t>
  </si>
  <si>
    <t>5907020420</t>
  </si>
  <si>
    <t>Souvislá výměna kolejnic současně s výměnou kompletů a pryžové podložky tv. S49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</si>
  <si>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1289477131</t>
  </si>
  <si>
    <t>584</t>
  </si>
  <si>
    <t>5907020422</t>
  </si>
  <si>
    <t>Souvislá výměna kolejnic současně s výměnou kompletů a pryžové podložky tv. S49 rozdělení "e".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</si>
  <si>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-1470195589</t>
  </si>
  <si>
    <t>585</t>
  </si>
  <si>
    <t>5907020485</t>
  </si>
  <si>
    <t>Souvislá výměna kolejnic současně s výměnou pryžové podložky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</si>
  <si>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-1364904486</t>
  </si>
  <si>
    <t>586</t>
  </si>
  <si>
    <t>5907020490</t>
  </si>
  <si>
    <t>Souvislá výměna kolejnic současně s výměnou pryžové podložky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</si>
  <si>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-1997434200</t>
  </si>
  <si>
    <t>587</t>
  </si>
  <si>
    <t>5907020495</t>
  </si>
  <si>
    <t>Souvislá výměna kolejnic současně s výměnou pryžové podložky tv. S49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</si>
  <si>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-439915020</t>
  </si>
  <si>
    <t>588</t>
  </si>
  <si>
    <t>5907020497</t>
  </si>
  <si>
    <t>Souvislá výměna kolejnic současně s výměnou pryžové podložky tv. S49 rozdělení "e".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</si>
  <si>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1436251169</t>
  </si>
  <si>
    <t>589</t>
  </si>
  <si>
    <t>5907020510</t>
  </si>
  <si>
    <t>Souvislá výměna kolejnic současně s výměnou pryžové podložky tv. A rozdělení "b".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</si>
  <si>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-694687849</t>
  </si>
  <si>
    <t>590</t>
  </si>
  <si>
    <t>5907020515</t>
  </si>
  <si>
    <t>Souvislá výměna kolejnic současně s výměnou pryžové podložky tv. A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</si>
  <si>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954156009</t>
  </si>
  <si>
    <t>591</t>
  </si>
  <si>
    <t>5907020540</t>
  </si>
  <si>
    <t>Souvislá výměna kolejnic současně s výměnou vodicích vložek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</si>
  <si>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1664456674</t>
  </si>
  <si>
    <t>592</t>
  </si>
  <si>
    <t>5907020545</t>
  </si>
  <si>
    <t>Souvislá výměna kolejnic současně s výměnou vodicích vložek tv. S49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</si>
  <si>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1074221391</t>
  </si>
  <si>
    <t>593</t>
  </si>
  <si>
    <t>5907020565</t>
  </si>
  <si>
    <t>Souvislá výměna kolejnic současně s výměnou kompletů a vodicích vložek tv. UIC60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</si>
  <si>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-924255377</t>
  </si>
  <si>
    <t>594</t>
  </si>
  <si>
    <t>5907020570</t>
  </si>
  <si>
    <t>Souvislá výměna kolejnic současně s výměnou kompletů a vodicích vložek tv. UIC60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</si>
  <si>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2144141805</t>
  </si>
  <si>
    <t>595</t>
  </si>
  <si>
    <t>5907020575</t>
  </si>
  <si>
    <t>Souvislá výměna kolejnic současně s výměnou kompletů a vodicích vložek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</si>
  <si>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-696052570</t>
  </si>
  <si>
    <t>596</t>
  </si>
  <si>
    <t>5907020580</t>
  </si>
  <si>
    <t>Souvislá výměna kolejnic současně s výměnou kompletů a vodicích vložek tv. S49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</si>
  <si>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-1805371363</t>
  </si>
  <si>
    <t>597</t>
  </si>
  <si>
    <t>5907020610</t>
  </si>
  <si>
    <t>Souvislá výměna kolejnic současně s výměnou kompletů, vodicích vložek a pryžové podložky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</si>
  <si>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-1623735554</t>
  </si>
  <si>
    <t>598</t>
  </si>
  <si>
    <t>5907020615</t>
  </si>
  <si>
    <t>Souvislá výměna kolejnic současně s výměnou kompletů, vodicích vložek a pryžové podložky tv. S49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</si>
  <si>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1987861785</t>
  </si>
  <si>
    <t>599</t>
  </si>
  <si>
    <t>5907025035</t>
  </si>
  <si>
    <t>Výměna kolejnicových pásů stávající upevnění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</si>
  <si>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858833709</t>
  </si>
  <si>
    <t>Poznámka k souboru cen:_x000D_
1. V cenách jsou započteny náklady na demontáž upevňovadel, výměnu kolejnicových pásů, dílů a součástí, montáž upevňovadel, úpravu dilatačních spár, pryžových podložek, zřízení nebo demontáž prozatímních styků a ošetření součástí mazivem._x000D_
2. V cenách nejsou započteny náklady na dělení kolejnic, zřízení svaru, demontáž nebo montáž styků.</t>
  </si>
  <si>
    <t>600</t>
  </si>
  <si>
    <t>5907025040</t>
  </si>
  <si>
    <t>Výměna kolejnicových pásů stávající upevnění tv. S49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</si>
  <si>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1912410896</t>
  </si>
  <si>
    <t>601</t>
  </si>
  <si>
    <t>5907025045</t>
  </si>
  <si>
    <t>Výměna kolejnicových pásů stávající upevnění tv. S49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</si>
  <si>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-2011881698</t>
  </si>
  <si>
    <t>602</t>
  </si>
  <si>
    <t>5907025047</t>
  </si>
  <si>
    <t>Výměna kolejnicových pásů stávající upevnění tv. S49 rozdělení "e".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</si>
  <si>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1484817055</t>
  </si>
  <si>
    <t>603</t>
  </si>
  <si>
    <t>5907025110</t>
  </si>
  <si>
    <t>Výměna kolejnicových pásů současně s výměnou pražců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</si>
  <si>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224732607</t>
  </si>
  <si>
    <t>604</t>
  </si>
  <si>
    <t>5907025115</t>
  </si>
  <si>
    <t>Výměna kolejnicových pásů současně s výměnou pražců tv. S49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</si>
  <si>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-41350005</t>
  </si>
  <si>
    <t>605</t>
  </si>
  <si>
    <t>5907025120</t>
  </si>
  <si>
    <t>Výměna kolejnicových pásů současně s výměnou pražců tv. S49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</si>
  <si>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812491761</t>
  </si>
  <si>
    <t>606</t>
  </si>
  <si>
    <t>5907025122</t>
  </si>
  <si>
    <t>Výměna kolejnicových pásů současně s výměnou pražců tv. S49 rozdělení "e".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</si>
  <si>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-613758314</t>
  </si>
  <si>
    <t>607</t>
  </si>
  <si>
    <t>5907025185</t>
  </si>
  <si>
    <t>Výměna kolejnicových pásů současně s výměnou kompletů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</si>
  <si>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-302285348</t>
  </si>
  <si>
    <t>608</t>
  </si>
  <si>
    <t>5907025190</t>
  </si>
  <si>
    <t>Výměna kolejnicových pásů současně s výměnou kompletů tv. S49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</si>
  <si>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-793550180</t>
  </si>
  <si>
    <t>609</t>
  </si>
  <si>
    <t>5907025195</t>
  </si>
  <si>
    <t>Výměna kolejnicových pásů současně s výměnou kompletů tv. S49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</si>
  <si>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79105734</t>
  </si>
  <si>
    <t>610</t>
  </si>
  <si>
    <t>5907025197</t>
  </si>
  <si>
    <t>Výměna kolejnicových pásů současně s výměnou kompletů tv. S49 rozdělení "e".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</si>
  <si>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-510247899</t>
  </si>
  <si>
    <t>611</t>
  </si>
  <si>
    <t>5907025260</t>
  </si>
  <si>
    <t>Výměna kolejnicových pásů současně s výměnou svěrek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</si>
  <si>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-915986109</t>
  </si>
  <si>
    <t>612</t>
  </si>
  <si>
    <t>5907025265</t>
  </si>
  <si>
    <t>Výměna kolejnicových pásů současně s výměnou svěrek tv. S49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</si>
  <si>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-2107915911</t>
  </si>
  <si>
    <t>613</t>
  </si>
  <si>
    <t>5907025270</t>
  </si>
  <si>
    <t>Výměna kolejnicových pásů současně s výměnou svěrek tv. S49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</si>
  <si>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1149909957</t>
  </si>
  <si>
    <t>614</t>
  </si>
  <si>
    <t>5907025272</t>
  </si>
  <si>
    <t>Výměna kolejnicových pásů současně s výměnou svěrek tv. S49 rozdělení "e".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</si>
  <si>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-1230028734</t>
  </si>
  <si>
    <t>615</t>
  </si>
  <si>
    <t>5907025335</t>
  </si>
  <si>
    <t>Výměna kolejnicových pásů současně s výměnou svěrkových šroubů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</si>
  <si>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39258971</t>
  </si>
  <si>
    <t>616</t>
  </si>
  <si>
    <t>5907025340</t>
  </si>
  <si>
    <t>Výměna kolejnicových pásů současně s výměnou svěrkových šroubů tv. S49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</si>
  <si>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485170233</t>
  </si>
  <si>
    <t>617</t>
  </si>
  <si>
    <t>5907025345</t>
  </si>
  <si>
    <t>Výměna kolejnicových pásů současně s výměnou svěrkových šroubů tv. S49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</si>
  <si>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708032396</t>
  </si>
  <si>
    <t>618</t>
  </si>
  <si>
    <t>5907025347</t>
  </si>
  <si>
    <t>Výměna kolejnicových pásů současně s výměnou svěrkových šroubů tv. S49 rozdělení "e".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</si>
  <si>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1895254325</t>
  </si>
  <si>
    <t>619</t>
  </si>
  <si>
    <t>5907025410</t>
  </si>
  <si>
    <t>Výměna kolejnicových pásů současně s výměnou kompletů a pryžové podložky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</si>
  <si>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1304578202</t>
  </si>
  <si>
    <t>620</t>
  </si>
  <si>
    <t>5907025415</t>
  </si>
  <si>
    <t>Výměna kolejnicových pásů současně s výměnou kompletů a pryžové podložky tv. S49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</si>
  <si>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2135118545</t>
  </si>
  <si>
    <t>621</t>
  </si>
  <si>
    <t>5907025420</t>
  </si>
  <si>
    <t>Výměna kolejnicových pásů současně s výměnou kompletů a pryžové podložky tv. S49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</si>
  <si>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1126475891</t>
  </si>
  <si>
    <t>622</t>
  </si>
  <si>
    <t>5907025422</t>
  </si>
  <si>
    <t>Výměna kolejnicových pásů současně s výměnou kompletů a pryžové podložky tv. S49 rozdělení "e".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</si>
  <si>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1013671272</t>
  </si>
  <si>
    <t>623</t>
  </si>
  <si>
    <t>5907025485</t>
  </si>
  <si>
    <t>Výměna kolejnicových pásů současně s výměnou pryžové podložky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</si>
  <si>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1530990319</t>
  </si>
  <si>
    <t>624</t>
  </si>
  <si>
    <t>5907025490</t>
  </si>
  <si>
    <t>Výměna kolejnicových pásů současně s výměnou pryžové podložky tv. S49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</si>
  <si>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202733658</t>
  </si>
  <si>
    <t>625</t>
  </si>
  <si>
    <t>5907025495</t>
  </si>
  <si>
    <t>Výměna kolejnicových pásů současně s výměnou pryžové podložky tv. S49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</si>
  <si>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292047972</t>
  </si>
  <si>
    <t>626</t>
  </si>
  <si>
    <t>5907025497</t>
  </si>
  <si>
    <t>Výměna kolejnicových pásů současně s výměnou pryžové podložky tv. S49 rozdělení "e".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</si>
  <si>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-1628335264</t>
  </si>
  <si>
    <t>627</t>
  </si>
  <si>
    <t>5907030110</t>
  </si>
  <si>
    <t>Záměna kolejnic současně s výměnou pražců tv. S49 rozdělení "c".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</si>
  <si>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1407084447</t>
  </si>
  <si>
    <t>Poznámka k souboru cen:_x000D_
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mazivem._x000D_
2. V cenách nejsou započteny náklady na dělení kolejnic, zřízení svaru, demontáž nebo montáž styků.</t>
  </si>
  <si>
    <t>628</t>
  </si>
  <si>
    <t>5907030115</t>
  </si>
  <si>
    <t>Záměna kolejnic současně s výměnou pražců tv. S49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</si>
  <si>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86725083</t>
  </si>
  <si>
    <t>629</t>
  </si>
  <si>
    <t>5907030120</t>
  </si>
  <si>
    <t>Záměna kolejnic současně s výměnou pražců tv. S49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</si>
  <si>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1280831818</t>
  </si>
  <si>
    <t>630</t>
  </si>
  <si>
    <t>5907030122</t>
  </si>
  <si>
    <t>Záměna kolejnic současně s výměnou pražců tv. S49 rozdělení "e".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</si>
  <si>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-1396157458</t>
  </si>
  <si>
    <t>631</t>
  </si>
  <si>
    <t>5907030185</t>
  </si>
  <si>
    <t>Záměna kolejnic současně s výměnou kompletů tv. S49 rozdělení "c".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</si>
  <si>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1619662403</t>
  </si>
  <si>
    <t>632</t>
  </si>
  <si>
    <t>5907030190</t>
  </si>
  <si>
    <t>Záměna kolejnic současně s výměnou kompletů tv. S49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</si>
  <si>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-835662394</t>
  </si>
  <si>
    <t>633</t>
  </si>
  <si>
    <t>5907030195</t>
  </si>
  <si>
    <t>Záměna kolejnic současně s výměnou kompletů tv. S49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</si>
  <si>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-855002806</t>
  </si>
  <si>
    <t>634</t>
  </si>
  <si>
    <t>5907030197</t>
  </si>
  <si>
    <t>Záměna kolejnic současně s výměnou kompletů tv. S49 rozdělení "e".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</si>
  <si>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-2099923320</t>
  </si>
  <si>
    <t>635</t>
  </si>
  <si>
    <t>5907030260</t>
  </si>
  <si>
    <t>Záměna kolejnic současně s výměnou svěrek tv. S49 rozdělení "c".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</si>
  <si>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-162546957</t>
  </si>
  <si>
    <t>636</t>
  </si>
  <si>
    <t>5907030265</t>
  </si>
  <si>
    <t>Záměna kolejnic současně s výměnou svěrek tv. S49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</si>
  <si>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222840822</t>
  </si>
  <si>
    <t>637</t>
  </si>
  <si>
    <t>5907030270</t>
  </si>
  <si>
    <t>Záměna kolejnic současně s výměnou svěrek tv. S49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</si>
  <si>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-1874197847</t>
  </si>
  <si>
    <t>638</t>
  </si>
  <si>
    <t>5907030272</t>
  </si>
  <si>
    <t>Záměna kolejnic současně s výměnou svěrek tv. S49 rozdělení "e".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</si>
  <si>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-1856777985</t>
  </si>
  <si>
    <t>639</t>
  </si>
  <si>
    <t>5907030335</t>
  </si>
  <si>
    <t>Záměna kolejnic současně s výměnou svěrkových šroubů tv. S49 rozdělení "c".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</si>
  <si>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-1786115941</t>
  </si>
  <si>
    <t>640</t>
  </si>
  <si>
    <t>5907030340</t>
  </si>
  <si>
    <t>Záměna kolejnic současně s výměnou svěrkových šroubů tv. S49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</si>
  <si>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1500243152</t>
  </si>
  <si>
    <t>641</t>
  </si>
  <si>
    <t>5907030345</t>
  </si>
  <si>
    <t>Záměna kolejnic současně s výměnou svěrkových šroubů tv. S49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</si>
  <si>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-998132771</t>
  </si>
  <si>
    <t>642</t>
  </si>
  <si>
    <t>5907030347</t>
  </si>
  <si>
    <t>Záměna kolejnic současně s výměnou svěrkových šroubů tv. S49 rozdělení "e".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</si>
  <si>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-2070394834</t>
  </si>
  <si>
    <t>643</t>
  </si>
  <si>
    <t>5907030410</t>
  </si>
  <si>
    <t>Záměna kolejnic současně s výměnou kompletů a pryžové podložky tv. S49 rozdělení "c".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</si>
  <si>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1257190927</t>
  </si>
  <si>
    <t>644</t>
  </si>
  <si>
    <t>5907030415</t>
  </si>
  <si>
    <t>Záměna kolejnic současně s výměnou kompletů a pryžové podložky tv. S49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</si>
  <si>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-1971891783</t>
  </si>
  <si>
    <t>645</t>
  </si>
  <si>
    <t>5907030420</t>
  </si>
  <si>
    <t>Záměna kolejnic současně s výměnou kompletů a pryžové podložky tv. S49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</si>
  <si>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2042680777</t>
  </si>
  <si>
    <t>646</t>
  </si>
  <si>
    <t>5907030422</t>
  </si>
  <si>
    <t>Záměna kolejnic současně s výměnou kompletů a pryžové podložky tv. S49 rozdělení "e".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</si>
  <si>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77212815</t>
  </si>
  <si>
    <t>647</t>
  </si>
  <si>
    <t>5907030485</t>
  </si>
  <si>
    <t>Záměna kolejnic současně s výměnou pryžové podložky tv. S49 rozdělení "c".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</si>
  <si>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1200165564</t>
  </si>
  <si>
    <t>648</t>
  </si>
  <si>
    <t>5907030490</t>
  </si>
  <si>
    <t>Záměna kolejnic současně s výměnou pryžové podložky tv. S49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</si>
  <si>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944338755</t>
  </si>
  <si>
    <t>649</t>
  </si>
  <si>
    <t>5907030495</t>
  </si>
  <si>
    <t>Záměna kolejnic současně s výměnou pryžové podložky tv. S49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</si>
  <si>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-1324051435</t>
  </si>
  <si>
    <t>650</t>
  </si>
  <si>
    <t>5907030497</t>
  </si>
  <si>
    <t>Záměna kolejnic současně s výměnou pryžové podložky tv. S49 rozdělení "e".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</si>
  <si>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-1295740310</t>
  </si>
  <si>
    <t>651</t>
  </si>
  <si>
    <t>5907035210</t>
  </si>
  <si>
    <t>Úprava dilatačních spár kolejnic tv. S49 rozdělení "c". Poznámka: 1. V cenách jsou započteny náklady na uvolnění nebo demontáž upevňovadel, posun kolejnic, nastavení spáry, dotažení upevňovadel a ošetření součástí mazivem.</t>
  </si>
  <si>
    <t>845182417</t>
  </si>
  <si>
    <t>Poznámka k souboru cen:_x000D_
1. V cenách jsou započteny náklady na uvolnění nebo demontáž upevňovadel, posun kolejnic, nastavení spáry, dotažení upevňovadel a ošetření součástí mazivem.</t>
  </si>
  <si>
    <t>652</t>
  </si>
  <si>
    <t>5907035220</t>
  </si>
  <si>
    <t>Úprava dilatačních spár kolejnic tv. S49 rozdělení "d". Poznámka: 1. V cenách jsou započteny náklady na uvolnění nebo demontáž upevňovadel, posun kolejnic, nastavení spáry, dotažení upevňovadel a ošetření součástí mazivem.</t>
  </si>
  <si>
    <t>-260377849</t>
  </si>
  <si>
    <t>653</t>
  </si>
  <si>
    <t>5907035230</t>
  </si>
  <si>
    <t>Úprava dilatačních spár kolejnic tv. S49 rozdělení "u". Poznámka: 1. V cenách jsou započteny náklady na uvolnění nebo demontáž upevňovadel, posun kolejnic, nastavení spáry, dotažení upevňovadel a ošetření součástí mazivem.</t>
  </si>
  <si>
    <t>-444319290</t>
  </si>
  <si>
    <t>654</t>
  </si>
  <si>
    <t>5907035240</t>
  </si>
  <si>
    <t>Úprava dilatačních spár kolejnic tv. S49 rozdělení "e". Poznámka: 1. V cenách jsou započteny náklady na uvolnění nebo demontáž upevňovadel, posun kolejnic, nastavení spáry, dotažení upevňovadel a ošetření součástí mazivem.</t>
  </si>
  <si>
    <t>-1333544493</t>
  </si>
  <si>
    <t>655</t>
  </si>
  <si>
    <t>5907040030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</si>
  <si>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</si>
  <si>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-1428661808</t>
  </si>
  <si>
    <t>Poznámka k souboru cen:_x000D_
1. V cenách jsou započteny náklady na přizdvižení a posun kolejnice. Položka se použije v případě krácení deformovaných konců kolejnic před svařováním._x000D_
2. V cenách nejsou obsaženy náklady na demontáž a montáž upevňovadel. Položku nelze použít pro posun z důvodu úpravy dilatačních spár před svařováním.</t>
  </si>
  <si>
    <t>656</t>
  </si>
  <si>
    <t>5907045120</t>
  </si>
  <si>
    <t>Příplatek za obtížnost při výměně kolejnic na rozponových podkladnicích tv. S49. Poznámka: 1. V cenách jsou započteny náklady za obtížné podmínky výměny kolejnic. 2. V cenách nejsou obsaženy náklady na povolení a dotažení upevňovadel.</t>
  </si>
  <si>
    <t>324935410</t>
  </si>
  <si>
    <t>Poznámka k souboru cen:_x000D_
1. V cenách jsou započteny náklady za obtížné podmínky výměny kolejnic._x000D_
2. V cenách nejsou obsaženy náklady na povolení a dotažení upevňovadel.</t>
  </si>
  <si>
    <t>657</t>
  </si>
  <si>
    <t>5907045130</t>
  </si>
  <si>
    <t>Příplatek za obtížnost při výměně kolejnic na rozponových podkladnicích tv. A. Poznámka: 1. V cenách jsou započteny náklady za obtížné podmínky výměny kolejnic. 2. V cenách nejsou obsaženy náklady na povolení a dotažení upevňovadel.</t>
  </si>
  <si>
    <t>595893120</t>
  </si>
  <si>
    <t>658</t>
  </si>
  <si>
    <t>5907050010</t>
  </si>
  <si>
    <t>Dělení kolejnic řezáním nebo rozbroušením tv. UIC60 nebo R65. Poznámka: 1. V cenách jsou započteny náklady na manipulaci podložení, označení a provedení řezu kolejnice.</t>
  </si>
  <si>
    <t>-111063044</t>
  </si>
  <si>
    <t>Poznámka k souboru cen:_x000D_
1. V cenách jsou započteny náklady na manipulaci podložení, označení a provedení řezu kolejnice.</t>
  </si>
  <si>
    <t>Poznámka k položce:_x000D_
Řez=kus</t>
  </si>
  <si>
    <t>659</t>
  </si>
  <si>
    <t>5907050020</t>
  </si>
  <si>
    <t>Dělení kolejnic řezáním nebo rozbroušením tv. S49. Poznámka: 1. V cenách jsou započteny náklady na manipulaci podložení, označení a provedení řezu kolejnice.</t>
  </si>
  <si>
    <t>-2061097710</t>
  </si>
  <si>
    <t>660</t>
  </si>
  <si>
    <t>5907050030</t>
  </si>
  <si>
    <t>Dělení kolejnic řezáním nebo rozbroušením tv. A. Poznámka: 1. V cenách jsou započteny náklady na manipulaci podložení, označení a provedení řezu kolejnice.</t>
  </si>
  <si>
    <t>887603719</t>
  </si>
  <si>
    <t>661</t>
  </si>
  <si>
    <t>5907050110</t>
  </si>
  <si>
    <t>Dělení kolejnic kyslíkem tv. UIC60 nebo R65. Poznámka: 1. V cenách jsou započteny náklady na manipulaci podložení, označení a provedení řezu kolejnice.</t>
  </si>
  <si>
    <t>1982265533</t>
  </si>
  <si>
    <t>662</t>
  </si>
  <si>
    <t>5907050120</t>
  </si>
  <si>
    <t>Dělení kolejnic kyslíkem tv. S49. Poznámka: 1. V cenách jsou započteny náklady na manipulaci podložení, označení a provedení řezu kolejnice.</t>
  </si>
  <si>
    <t>-2082548066</t>
  </si>
  <si>
    <t>663</t>
  </si>
  <si>
    <t>5907050130</t>
  </si>
  <si>
    <t>Dělení kolejnic kyslíkem tv. A. Poznámka: 1. V cenách jsou započteny náklady na manipulaci podložení, označení a provedení řezu kolejnice.</t>
  </si>
  <si>
    <t>481257139</t>
  </si>
  <si>
    <t>664</t>
  </si>
  <si>
    <t>5907055010</t>
  </si>
  <si>
    <t>Vrtání kolejnic otvor o průměru do 10 mm. Poznámka: 1. V cenách jsou započteny náklady na manipulaci podložení, označení a provedení vrtu ve stojině kolejnice.</t>
  </si>
  <si>
    <t>736379072</t>
  </si>
  <si>
    <t>Poznámka k souboru cen:_x000D_
1. V cenách jsou započteny náklady na manipulaci podložení, označení a provedení vrtu ve stojině kolejnice.</t>
  </si>
  <si>
    <t>Poznámka k položce:_x000D_
Vrt=kus</t>
  </si>
  <si>
    <t>665</t>
  </si>
  <si>
    <t>5907055020</t>
  </si>
  <si>
    <t>Vrtání kolejnic otvor o průměru přes 10 do 23 mm. Poznámka: 1. V cenách jsou započteny náklady na manipulaci podložení, označení a provedení vrtu ve stojině kolejnice.</t>
  </si>
  <si>
    <t>2098386669</t>
  </si>
  <si>
    <t>666</t>
  </si>
  <si>
    <t>5907055030</t>
  </si>
  <si>
    <t>Vrtání kolejnic otvor o průměru přes 23 mm. Poznámka: 1. V cenách jsou započteny náklady na manipulaci podložení, označení a provedení vrtu ve stojině kolejnice.</t>
  </si>
  <si>
    <t>1438764050</t>
  </si>
  <si>
    <t>667</t>
  </si>
  <si>
    <t>5908005030</t>
  </si>
  <si>
    <t>Oprava kolejnicového styku výměna spojky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</si>
  <si>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-1660711401</t>
  </si>
  <si>
    <t>Poznámka k souboru cen:_x000D_
1. V cenách jsou započteny náklady na výměnu, demontáž nebo montáž vniřní spojky a/nebo celého styku a ošetření součástí mazivem. U přechodových spojek se použije položka s větším tvarem._x000D_
2. V cenách nejsou obsaženy náklady na dodávku materiálu.</t>
  </si>
  <si>
    <t>Poznámka k položce:_x000D_
Spojka=kus</t>
  </si>
  <si>
    <t>668</t>
  </si>
  <si>
    <t>5908005130</t>
  </si>
  <si>
    <t>Oprava kolejnicového styku demontáž spojky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</si>
  <si>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1692669201</t>
  </si>
  <si>
    <t>669</t>
  </si>
  <si>
    <t>5908005230</t>
  </si>
  <si>
    <t>Oprava kolejnicového styku montáž spojky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</si>
  <si>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-315709904</t>
  </si>
  <si>
    <t>670</t>
  </si>
  <si>
    <t>5908005330</t>
  </si>
  <si>
    <t>Oprava kolejnicového styku výměna spojek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</si>
  <si>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styk</t>
  </si>
  <si>
    <t>-895298043</t>
  </si>
  <si>
    <t>671</t>
  </si>
  <si>
    <t>5908005430</t>
  </si>
  <si>
    <t>Oprava kolejnicového styku demontáž spojek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</si>
  <si>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627873550</t>
  </si>
  <si>
    <t>672</t>
  </si>
  <si>
    <t>5908005530</t>
  </si>
  <si>
    <t>Oprava kolejnicového styku montáž spojek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</si>
  <si>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817214733</t>
  </si>
  <si>
    <t>673</t>
  </si>
  <si>
    <t>5908010130</t>
  </si>
  <si>
    <t>Zřízení kolejnicového styku s rozřezem a vrtáním - 4 otvory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</si>
  <si>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-1852152419</t>
  </si>
  <si>
    <t>Poznámka k souboru cen:_x000D_
1. V cenách jsou započteny náklady na zřízení styku, případné nastavení dilatační spáry a ošetření součástí mazivem. U přechodového styku se použije položka s větším tvarem._x000D_
2. V cenách nejsou obsaženy náklady na dodávku materiálu.</t>
  </si>
  <si>
    <t>674</t>
  </si>
  <si>
    <t>5908010230</t>
  </si>
  <si>
    <t>Zřízení kolejnicového styku s rozřezem a vrtáním - 2 otvory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</si>
  <si>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11460300</t>
  </si>
  <si>
    <t>675</t>
  </si>
  <si>
    <t>5908015030</t>
  </si>
  <si>
    <t>Oprava součástí izolovaného styku (IS) výměna spojky tv. S49.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</si>
  <si>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-657099048</t>
  </si>
  <si>
    <t>Poznámka k souboru cen:_x000D_
1. V cenách jsou započteny náklady na demontáž, výměnu nebo montáž vnitřní spojky a/nebo celého styku včetně obroušení převalků hlavy kolejnice, případnou výměnu profilové vložky a ošetření součástí mazivem._x000D_
2. V cenách nejsou obsaženy náklady na dodávku materiálu.</t>
  </si>
  <si>
    <t>676</t>
  </si>
  <si>
    <t>5908015130</t>
  </si>
  <si>
    <t>Oprava součástí izolovaného styku (IS) demontáž spojky tv. S49.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</si>
  <si>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-1472271160</t>
  </si>
  <si>
    <t>677</t>
  </si>
  <si>
    <t>5908015230</t>
  </si>
  <si>
    <t>Oprava součástí izolovaného styku (IS) montáž spojky tv. S49.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</si>
  <si>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-1834124005</t>
  </si>
  <si>
    <t>678</t>
  </si>
  <si>
    <t>5908015330</t>
  </si>
  <si>
    <t>Oprava součástí izolovaného styku (IS) výměna spojek tv. S49.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</si>
  <si>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-1684501222</t>
  </si>
  <si>
    <t>679</t>
  </si>
  <si>
    <t>5908015430</t>
  </si>
  <si>
    <t>Oprava součástí izolovaného styku (IS) demontáž spojek tv. S49.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</si>
  <si>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1591352590</t>
  </si>
  <si>
    <t>680</t>
  </si>
  <si>
    <t>5908015530</t>
  </si>
  <si>
    <t>Oprava součástí izolovaného styku (IS) montáž spojek tv. S49.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</si>
  <si>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1879716900</t>
  </si>
  <si>
    <t>681</t>
  </si>
  <si>
    <t>5908025030</t>
  </si>
  <si>
    <t>Zřízení izolovaného styku (IS) bez rozřezu kolejnice tv. S49. Poznámka: 1. V cenách jsou započteny náklady na zřízení itzolovaného styku, případné obroušení převalků čela kolejnic a ošetření součástí mazivem. 2. V cenách nejsou obsaženy náklady na dodávku materiálu.</t>
  </si>
  <si>
    <t>172655671</t>
  </si>
  <si>
    <t>Poznámka k souboru cen:_x000D_
1. V cenách jsou započteny náklady na zřízení itzolovaného styku, případné obroušení převalků čela kolejnic a ošetření součástí mazivem._x000D_
2. V cenách nejsou obsaženy náklady na dodávku materiálu.</t>
  </si>
  <si>
    <t>682</t>
  </si>
  <si>
    <t>5908025130</t>
  </si>
  <si>
    <t>Zřízení izolovaného styku (IS) s rozřezem kolejnice tv. S49. Poznámka: 1. V cenách jsou započteny náklady na zřízení itzolovaného styku, případné obroušení převalků čela kolejnic a ošetření součástí mazivem. 2. V cenách nejsou obsaženy náklady na dodávku materiálu.</t>
  </si>
  <si>
    <t>55700473</t>
  </si>
  <si>
    <t>683</t>
  </si>
  <si>
    <t>5908036030</t>
  </si>
  <si>
    <t>Oprava LISU plastovými spojkami tv. S49. Poznámka: 1. V cenách jsou započteny náklady na demontáž upevňovadel, rozebrání, očištění a obroušení, výměnu profilové vložky, úpravu pryžových podložek, montáž spojek, dotažení styku a ošetření součástí mazivem. 2. V cenách nejsou obsaženy náklady na dodávku materiálu.</t>
  </si>
  <si>
    <t>-1134506789</t>
  </si>
  <si>
    <t>Poznámka k souboru cen:_x000D_
1. V cenách jsou započteny náklady na demontáž upevňovadel, rozebrání, očištění a obroušení, výměnu profilové vložky, úpravu pryžových podložek, montáž spojek, dotažení styku a ošetření součástí mazivem._x000D_
2. V cenách nejsou obsaženy náklady na dodávku materiálu.</t>
  </si>
  <si>
    <t>684</t>
  </si>
  <si>
    <t>5908040010</t>
  </si>
  <si>
    <t>Výměna můstkové desky za podkladnice pražce dřevěné.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</si>
  <si>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1676642931</t>
  </si>
  <si>
    <t>Poznámka k souboru cen:_x000D_
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</si>
  <si>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685</t>
  </si>
  <si>
    <t>5908040020</t>
  </si>
  <si>
    <t>Výměna můstkové desky za podkladnice pražce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</si>
  <si>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-787591359</t>
  </si>
  <si>
    <t>686</t>
  </si>
  <si>
    <t>5908040030</t>
  </si>
  <si>
    <t>Výměna můstkové desky za desku stejného typu pražce dřevěné.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</si>
  <si>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-1102710425</t>
  </si>
  <si>
    <t>687</t>
  </si>
  <si>
    <t>5908040040</t>
  </si>
  <si>
    <t>Výměna můstkové desky za desku stejného typu pražce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</si>
  <si>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948693160</t>
  </si>
  <si>
    <t>688</t>
  </si>
  <si>
    <t>5908045010</t>
  </si>
  <si>
    <t>Výměna podkladnice dvě vrtule pražce dřevěné.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</si>
  <si>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1883177673</t>
  </si>
  <si>
    <t>Poznámka k položce:_x000D_
Podkladnice=kus</t>
  </si>
  <si>
    <t>689</t>
  </si>
  <si>
    <t>5908045020</t>
  </si>
  <si>
    <t>Výměna podkladnice dvě vrtule pražce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</si>
  <si>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528413827</t>
  </si>
  <si>
    <t>690</t>
  </si>
  <si>
    <t>5908045025</t>
  </si>
  <si>
    <t>Výměna podkladnice čtyři vrtule pražce dřevěné.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</si>
  <si>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-355222063</t>
  </si>
  <si>
    <t>691</t>
  </si>
  <si>
    <t>5908045030</t>
  </si>
  <si>
    <t>Výměna podkladnice čtyři vrtule pražce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</si>
  <si>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-377672023</t>
  </si>
  <si>
    <t>692</t>
  </si>
  <si>
    <t>5908046010</t>
  </si>
  <si>
    <t>Výměna podkladnice dvojité čtyři vrtule pražce dřevěné. Poznámka: 1. V cenách jsou započteny náklady na demontáž, výměnu a montáž, ošetření součástí mazivem a naložení výzisku na dopravní prostředek. 2. V cenách nejsou obsaženy náklady na vrtání pražce a dodávku materiálu.</t>
  </si>
  <si>
    <t>1777591250</t>
  </si>
  <si>
    <t>Poznámka k souboru cen:_x000D_
1. V cenách jsou započteny náklady na demontáž, výměnu a montáž, ošetření součástí mazivem a naložení výzisku na dopravní prostředek._x000D_
2. V cenách nejsou obsaženy náklady na vrtání pražce a dodávku materiálu.</t>
  </si>
  <si>
    <t>693</t>
  </si>
  <si>
    <t>5908046020</t>
  </si>
  <si>
    <t>Výměna podkladnice dvojité čtyři vrtule pražce betonové. Poznámka: 1. V cenách jsou započteny náklady na demontáž, výměnu a montáž, ošetření součástí mazivem a naložení výzisku na dopravní prostředek. 2. V cenách nejsou obsaženy náklady na vrtání pražce a dodávku materiálu.</t>
  </si>
  <si>
    <t>356650106</t>
  </si>
  <si>
    <t>694</t>
  </si>
  <si>
    <t>5908050005</t>
  </si>
  <si>
    <t>Výměna upevnění podkladnicového komplet. Poznámka: 1. V cenách jsou započteny náklady na demontáž, výměnu a montáž, ošetření součástí mazivem a naložení výzisku na dopravní prostředek. 2. V cenách nejsou obsaženy náklady na vrtání pražce a dodávku materiálu.</t>
  </si>
  <si>
    <t>-1975024412</t>
  </si>
  <si>
    <t>695</t>
  </si>
  <si>
    <t>5908050010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</si>
  <si>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</si>
  <si>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-1085040170</t>
  </si>
  <si>
    <t>696</t>
  </si>
  <si>
    <t>5908052010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</si>
  <si>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</si>
  <si>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-695358656</t>
  </si>
  <si>
    <t>Poznámka k souboru cen:_x000D_
1. V cenách jsou započteny náklady na demontáž upevňovadel, výměnu součásti, montáž upevňovadel a ošetření součástí mazivem._x000D_
2. V cenách nejsou obsaženy náklady na dodávku materiálu.</t>
  </si>
  <si>
    <t>697</t>
  </si>
  <si>
    <t>5908052040</t>
  </si>
  <si>
    <t>Výměna podložky polyetylenové pod podkladnici. Poznámka: 1. V cenách jsou započteny náklady na demontáž upevňovadel, výměnu součásti, montáž upevňovadel a ošetření součástí mazivem. 2. V cenách nejsou obsaženy náklady na dodávku materiálu.</t>
  </si>
  <si>
    <t>-1714476654</t>
  </si>
  <si>
    <t>698</t>
  </si>
  <si>
    <t>5908052060</t>
  </si>
  <si>
    <t>Výměna podložky penefolové pod podkladnici. Poznámka: 1. V cenách jsou započteny náklady na demontáž upevňovadel, výměnu součásti, montáž upevňovadel a ošetření součástí mazivem. 2. V cenách nejsou obsaženy náklady na dodávku materiálu.</t>
  </si>
  <si>
    <t>1125865530</t>
  </si>
  <si>
    <t>699</t>
  </si>
  <si>
    <t>5908053090</t>
  </si>
  <si>
    <t>Výměna drobného kolejiva svěrka rozponová. Poznámka: 1. V cenách jsou započteny náklady na demontáž upevňovadel, výměnu součásti, montáž upevňovadel a ošetření součástí mazivem. 2. V cenách nejsou obsaženy náklady na dodávku materiálu.</t>
  </si>
  <si>
    <t>207361145</t>
  </si>
  <si>
    <t>700</t>
  </si>
  <si>
    <t>5908053100</t>
  </si>
  <si>
    <t>Výměna drobného kolejiva svěrka tuhá. Poznámka: 1. V cenách jsou započteny náklady na demontáž upevňovadel, výměnu součásti, montáž upevňovadel a ošetření součástí mazivem. 2. V cenách nejsou obsaženy náklady na dodávku materiálu.</t>
  </si>
  <si>
    <t>-2074897658</t>
  </si>
  <si>
    <t>701</t>
  </si>
  <si>
    <t>5908053110</t>
  </si>
  <si>
    <t>Výměna drobného kolejiva svěrka pružná. Poznámka: 1. V cenách jsou započteny náklady na demontáž upevňovadel, výměnu součásti, montáž upevňovadel a ošetření součástí mazivem. 2. V cenách nejsou obsaženy náklady na dodávku materiálu.</t>
  </si>
  <si>
    <t>-1966175191</t>
  </si>
  <si>
    <t>702</t>
  </si>
  <si>
    <t>5908053150</t>
  </si>
  <si>
    <t>Výměna drobného kolejiva šroub svěrkový tv. T. Poznámka: 1. V cenách jsou započteny náklady na demontáž upevňovadel, výměnu součásti, montáž upevňovadel a ošetření součástí mazivem. 2. V cenách nejsou obsaženy náklady na dodávku materiálu.</t>
  </si>
  <si>
    <t>-1770073816</t>
  </si>
  <si>
    <t>703</t>
  </si>
  <si>
    <t>5908053160</t>
  </si>
  <si>
    <t>Výměna drobného kolejiva šroub svěrkový tv. RS. Poznámka: 1. V cenách jsou započteny náklady na demontáž upevňovadel, výměnu součásti, montáž upevňovadel a ošetření součástí mazivem. 2. V cenách nejsou obsaženy náklady na dodávku materiálu.</t>
  </si>
  <si>
    <t>-486171400</t>
  </si>
  <si>
    <t>704</t>
  </si>
  <si>
    <t>5908053170</t>
  </si>
  <si>
    <t>Výměna drobného kolejiva šroub svěrkový jiný tvar. Poznámka: 1. V cenách jsou započteny náklady na demontáž upevňovadel, výměnu součásti, montáž upevňovadel a ošetření součástí mazivem. 2. V cenách nejsou obsaženy náklady na dodávku materiálu.</t>
  </si>
  <si>
    <t>1997913846</t>
  </si>
  <si>
    <t>705</t>
  </si>
  <si>
    <t>5908053180</t>
  </si>
  <si>
    <t>Výměna drobného kolejiva šroub spojkový. Poznámka: 1. V cenách jsou započteny náklady na demontáž upevňovadel, výměnu součásti, montáž upevňovadel a ošetření součástí mazivem. 2. V cenách nejsou obsaženy náklady na dodávku materiálu.</t>
  </si>
  <si>
    <t>-1023898852</t>
  </si>
  <si>
    <t>706</t>
  </si>
  <si>
    <t>5908053190</t>
  </si>
  <si>
    <t>Výměna drobného kolejiva šroub výhybkový. Poznámka: 1. V cenách jsou započteny náklady na demontáž upevňovadel, výměnu součásti, montáž upevňovadel a ošetření součástí mazivem. 2. V cenách nejsou obsaženy náklady na dodávku materiálu.</t>
  </si>
  <si>
    <t>-1798570472</t>
  </si>
  <si>
    <t>707</t>
  </si>
  <si>
    <t>5908053210</t>
  </si>
  <si>
    <t>Výměna drobného kolejiva vrtule do pražce. Poznámka: 1. V cenách jsou započteny náklady na demontáž upevňovadel, výměnu součásti, montáž upevňovadel a ošetření součástí mazivem. 2. V cenách nejsou obsaženy náklady na dodávku materiálu.</t>
  </si>
  <si>
    <t>902142641</t>
  </si>
  <si>
    <t>708</t>
  </si>
  <si>
    <t>5908053250</t>
  </si>
  <si>
    <t>Výměna drobného kolejiva kroužek dvojitý pružný. Poznámka: 1. V cenách jsou započteny náklady na demontáž upevňovadel, výměnu součásti, montáž upevňovadel a ošetření součástí mazivem. 2. V cenách nejsou obsaženy náklady na dodávku materiálu.</t>
  </si>
  <si>
    <t>-66827742</t>
  </si>
  <si>
    <t>709</t>
  </si>
  <si>
    <t>5908053270</t>
  </si>
  <si>
    <t>Výměna drobného kolejiva vložka "M". Poznámka: 1. V cenách jsou započteny náklady na demontáž upevňovadel, výměnu součásti, montáž upevňovadel a ošetření součástí mazivem. 2. V cenách nejsou obsaženy náklady na dodávku materiálu.</t>
  </si>
  <si>
    <t>1117985572</t>
  </si>
  <si>
    <t>710</t>
  </si>
  <si>
    <t>5908055010</t>
  </si>
  <si>
    <t>Příplatek za výměnu deformovaného šroubu. Poznámka: 1. V cenách jsou započteny náklady na ošetření závitů antikorozním přípravkem, demontáž, výměnu a montáž nové součásti.</t>
  </si>
  <si>
    <t>623849657</t>
  </si>
  <si>
    <t>Poznámka k souboru cen:_x000D_
1. V cenách jsou započteny náklady na ošetření závitů antikorozním přípravkem, demontáž, výměnu a montáž nové součásti.</t>
  </si>
  <si>
    <t>711</t>
  </si>
  <si>
    <t>5908055020</t>
  </si>
  <si>
    <t>Příplatek za výměnu deformované vrtule. Poznámka: 1. V cenách jsou započteny náklady na ošetření závitů antikorozním přípravkem, demontáž, výměnu a montáž nové součásti.</t>
  </si>
  <si>
    <t>1959947690</t>
  </si>
  <si>
    <t>712</t>
  </si>
  <si>
    <t>5908060010</t>
  </si>
  <si>
    <t>Oprava rozchodu koleje přebitím podkladnice 2 vrtule. Poznámka: 1. V cenách jsou započteny náklady na posun pražce, demontáž podkladnice, zakolíčkování, otvorů, oteslování úložné plochy, převrtání otvorů, impregnace plochy a montáž podkladnice a ošetření součástí mazivem. 2. V cenách nejsou obsaženy náklady na dodávku materiálu.</t>
  </si>
  <si>
    <t>-1634838548</t>
  </si>
  <si>
    <t>Poznámka k souboru cen:_x000D_
1. V cenách jsou započteny náklady na posun pražce, demontáž podkladnice, zakolíčkování, otvorů, oteslování úložné plochy, převrtání otvorů, impregnace plochy a montáž podkladnice a ošetření součástí mazivem._x000D_
2. V cenách nejsou obsaženy náklady na dodávku materiálu.</t>
  </si>
  <si>
    <t>713</t>
  </si>
  <si>
    <t>5908060020</t>
  </si>
  <si>
    <t>Oprava rozchodu koleje přebitím podkladnice 4 vrtule. Poznámka: 1. V cenách jsou započteny náklady na posun pražce, demontáž podkladnice, zakolíčkování, otvorů, oteslování úložné plochy, převrtání otvorů, impregnace plochy a montáž podkladnice a ošetření součástí mazivem. 2. V cenách nejsou obsaženy náklady na dodávku materiálu.</t>
  </si>
  <si>
    <t>1163866334</t>
  </si>
  <si>
    <t>714</t>
  </si>
  <si>
    <t>5908063010</t>
  </si>
  <si>
    <t>Oprava rozchodu koleje otočením podkladnice. Poznámka: 1. V cenách jsou započteny náklady na demontáž upevňovadel, opravu rozchodu, montáž upevňovadel a ošetření součástí mazivem. 2. V cenách nejsou obsaženy náklady na dodávku materiálu.</t>
  </si>
  <si>
    <t>1167296524</t>
  </si>
  <si>
    <t>Poznámka k souboru cen:_x000D_
1. V cenách jsou započteny náklady na demontáž upevňovadel, opravu rozchodu, montáž upevňovadel a ošetření součástí mazivem._x000D_
2. V cenách nejsou obsaženy náklady na dodávku materiálu.</t>
  </si>
  <si>
    <t>715</t>
  </si>
  <si>
    <t>5908063020</t>
  </si>
  <si>
    <t>Oprava rozchodu koleje otočením nebo záměnou rozponových svěrek. Poznámka: 1. V cenách jsou započteny náklady na demontáž upevňovadel, opravu rozchodu, montáž upevňovadel a ošetření součástí mazivem. 2. V cenách nejsou obsaženy náklady na dodávku materiálu.</t>
  </si>
  <si>
    <t>-896236042</t>
  </si>
  <si>
    <t>716</t>
  </si>
  <si>
    <t>5908070010</t>
  </si>
  <si>
    <t>Souvislé dotahování upevňovadel v koleji bez protáčení závitů šrouby svěrkové rozdělení "c". Poznámka: 1. V cenách jsou započteny náklady na dotažení součástí doporučeným utahovacím momentem a ošetření součástí mazivem.</t>
  </si>
  <si>
    <t>-1264870691</t>
  </si>
  <si>
    <t>Poznámka k souboru cen:_x000D_
1. V cenách jsou započteny náklady na dotažení součástí doporučeným utahovacím momentem a ošetření součástí mazivem.</t>
  </si>
  <si>
    <t>717</t>
  </si>
  <si>
    <t>5908070020</t>
  </si>
  <si>
    <t>Souvislé dotahování upevňovadel v koleji bez protáčení závitů šrouby svěrkové rozdělení "d". Poznámka: 1. V cenách jsou započteny náklady na dotažení součástí doporučeným utahovacím momentem a ošetření součástí mazivem.</t>
  </si>
  <si>
    <t>112246606</t>
  </si>
  <si>
    <t>718</t>
  </si>
  <si>
    <t>5908070025</t>
  </si>
  <si>
    <t>Souvislé dotahování upevňovadel v koleji bez protáčení závitů šrouby svěrkové rozdělení "u". Poznámka: 1. V cenách jsou započteny náklady na dotažení součástí doporučeným utahovacím momentem a ošetření součástí mazivem.</t>
  </si>
  <si>
    <t>-366679045</t>
  </si>
  <si>
    <t>719</t>
  </si>
  <si>
    <t>5908070030</t>
  </si>
  <si>
    <t>Souvislé dotahování upevňovadel v koleji bez protáčení závitů šrouby svěrkové rozdělení "e". Poznámka: 1. V cenách jsou započteny náklady na dotažení součástí doporučeným utahovacím momentem a ošetření součástí mazivem.</t>
  </si>
  <si>
    <t>1098391842</t>
  </si>
  <si>
    <t>720</t>
  </si>
  <si>
    <t>5908070110</t>
  </si>
  <si>
    <t>Souvislé dotahování upevňovadel v koleji bez protáčení závitů vrtule rozdělení "c". Poznámka: 1. V cenách jsou započteny náklady na dotažení součástí doporučeným utahovacím momentem a ošetření součástí mazivem.</t>
  </si>
  <si>
    <t>1703898255</t>
  </si>
  <si>
    <t>721</t>
  </si>
  <si>
    <t>5908070120</t>
  </si>
  <si>
    <t>Souvislé dotahování upevňovadel v koleji bez protáčení závitů vrtule rozdělení "d". Poznámka: 1. V cenách jsou započteny náklady na dotažení součástí doporučeným utahovacím momentem a ošetření součástí mazivem.</t>
  </si>
  <si>
    <t>-1335533158</t>
  </si>
  <si>
    <t>722</t>
  </si>
  <si>
    <t>5908070125</t>
  </si>
  <si>
    <t>Souvislé dotahování upevňovadel v koleji bez protáčení závitů vrtule rozdělení "u". Poznámka: 1. V cenách jsou započteny náklady na dotažení součástí doporučeným utahovacím momentem a ošetření součástí mazivem.</t>
  </si>
  <si>
    <t>-1709457029</t>
  </si>
  <si>
    <t>723</t>
  </si>
  <si>
    <t>5908070130</t>
  </si>
  <si>
    <t>Souvislé dotahování upevňovadel v koleji bez protáčení závitů vrtule rozdělení "e". Poznámka: 1. V cenách jsou započteny náklady na dotažení součástí doporučeným utahovacím momentem a ošetření součástí mazivem.</t>
  </si>
  <si>
    <t>-966623672</t>
  </si>
  <si>
    <t>724</t>
  </si>
  <si>
    <t>5908070210</t>
  </si>
  <si>
    <t>Souvislé dotahování upevňovadel v koleji bez protáčení závitů šrouby svěrkové a vrtule rozdělení "c". Poznámka: 1. V cenách jsou započteny náklady na dotažení součástí doporučeným utahovacím momentem a ošetření součástí mazivem.</t>
  </si>
  <si>
    <t>-674513372</t>
  </si>
  <si>
    <t>725</t>
  </si>
  <si>
    <t>5908070220</t>
  </si>
  <si>
    <t>Souvislé dotahování upevňovadel v koleji bez protáčení závitů šrouby svěrkové a vrtule rozdělení "d". Poznámka: 1. V cenách jsou započteny náklady na dotažení součástí doporučeným utahovacím momentem a ošetření součástí mazivem.</t>
  </si>
  <si>
    <t>685109834</t>
  </si>
  <si>
    <t>726</t>
  </si>
  <si>
    <t>5908070225</t>
  </si>
  <si>
    <t>Souvislé dotahování upevňovadel v koleji bez protáčení závitů šrouby svěrkové a vrtule rozdělení "u". Poznámka: 1. V cenách jsou započteny náklady na dotažení součástí doporučeným utahovacím momentem a ošetření součástí mazivem.</t>
  </si>
  <si>
    <t>-1812848851</t>
  </si>
  <si>
    <t>727</t>
  </si>
  <si>
    <t>5908070230</t>
  </si>
  <si>
    <t>Souvislé dotahování upevňovadel v koleji bez protáčení závitů šrouby svěrkové a vrtule rozdělení "e". Poznámka: 1. V cenách jsou započteny náklady na dotažení součástí doporučeným utahovacím momentem a ošetření součástí mazivem.</t>
  </si>
  <si>
    <t>-197575861</t>
  </si>
  <si>
    <t>728</t>
  </si>
  <si>
    <t>5908070320</t>
  </si>
  <si>
    <t>Souvislé dotahování upevňovadel v koleji s protáčením závitů šrouby svěrkové rozdělení "c". Poznámka: 1. V cenách jsou započteny náklady na dotažení součástí doporučeným utahovacím momentem a ošetření součástí mazivem.</t>
  </si>
  <si>
    <t>-981625681</t>
  </si>
  <si>
    <t>729</t>
  </si>
  <si>
    <t>5908070330</t>
  </si>
  <si>
    <t>Souvislé dotahování upevňovadel v koleji s protáčením závitů šrouby svěrkové rozdělení "d". Poznámka: 1. V cenách jsou započteny náklady na dotažení součástí doporučeným utahovacím momentem a ošetření součástí mazivem.</t>
  </si>
  <si>
    <t>769496796</t>
  </si>
  <si>
    <t>730</t>
  </si>
  <si>
    <t>5908070335</t>
  </si>
  <si>
    <t>Souvislé dotahování upevňovadel v koleji s protáčením závitů šrouby svěrkové rozdělení "u". Poznámka: 1. V cenách jsou započteny náklady na dotažení součástí doporučeným utahovacím momentem a ošetření součástí mazivem.</t>
  </si>
  <si>
    <t>831826362</t>
  </si>
  <si>
    <t>731</t>
  </si>
  <si>
    <t>5908070340</t>
  </si>
  <si>
    <t>Souvislé dotahování upevňovadel v koleji s protáčením závitů šrouby svěrkové rozdělení "e". Poznámka: 1. V cenách jsou započteny náklady na dotažení součástí doporučeným utahovacím momentem a ošetření součástí mazivem.</t>
  </si>
  <si>
    <t>-2047194180</t>
  </si>
  <si>
    <t>732</t>
  </si>
  <si>
    <t>5908070410</t>
  </si>
  <si>
    <t>Souvislé dotahování upevňovadel v koleji s protáčením závitů vrtule rozdělení "c". Poznámka: 1. V cenách jsou započteny náklady na dotažení součástí doporučeným utahovacím momentem a ošetření součástí mazivem.</t>
  </si>
  <si>
    <t>-1866779585</t>
  </si>
  <si>
    <t>733</t>
  </si>
  <si>
    <t>5908070420</t>
  </si>
  <si>
    <t>Souvislé dotahování upevňovadel v koleji s protáčením závitů vrtule rozdělení "d". Poznámka: 1. V cenách jsou započteny náklady na dotažení součástí doporučeným utahovacím momentem a ošetření součástí mazivem.</t>
  </si>
  <si>
    <t>-1443942140</t>
  </si>
  <si>
    <t>734</t>
  </si>
  <si>
    <t>5908070425</t>
  </si>
  <si>
    <t>Souvislé dotahování upevňovadel v koleji s protáčením závitů vrtule rozdělení "u". Poznámka: 1. V cenách jsou započteny náklady na dotažení součástí doporučeným utahovacím momentem a ošetření součástí mazivem.</t>
  </si>
  <si>
    <t>1679936965</t>
  </si>
  <si>
    <t>735</t>
  </si>
  <si>
    <t>5908070430</t>
  </si>
  <si>
    <t>Souvislé dotahování upevňovadel v koleji s protáčením závitů vrtule rozdělení "e". Poznámka: 1. V cenách jsou započteny náklady na dotažení součástí doporučeným utahovacím momentem a ošetření součástí mazivem.</t>
  </si>
  <si>
    <t>-1964938863</t>
  </si>
  <si>
    <t>736</t>
  </si>
  <si>
    <t>5908070510</t>
  </si>
  <si>
    <t>Souvislé dotahování upevňovadel v koleji s protáčením závitů šrouby svěrkové a vrtule rozdělení "c". Poznámka: 1. V cenách jsou započteny náklady na dotažení součástí doporučeným utahovacím momentem a ošetření součástí mazivem.</t>
  </si>
  <si>
    <t>889709507</t>
  </si>
  <si>
    <t>737</t>
  </si>
  <si>
    <t>5908070520</t>
  </si>
  <si>
    <t>Souvislé dotahování upevňovadel v koleji s protáčením závitů šrouby svěrkové a vrtule rozdělení "d". Poznámka: 1. V cenách jsou započteny náklady na dotažení součástí doporučeným utahovacím momentem a ošetření součástí mazivem.</t>
  </si>
  <si>
    <t>1555075772</t>
  </si>
  <si>
    <t>738</t>
  </si>
  <si>
    <t>5908070525</t>
  </si>
  <si>
    <t>Souvislé dotahování upevňovadel v koleji s protáčením závitů šrouby svěrkové a vrtule rozdělení "u". Poznámka: 1. V cenách jsou započteny náklady na dotažení součástí doporučeným utahovacím momentem a ošetření součástí mazivem.</t>
  </si>
  <si>
    <t>1169814936</t>
  </si>
  <si>
    <t>739</t>
  </si>
  <si>
    <t>5908070530</t>
  </si>
  <si>
    <t>Souvislé dotahování upevňovadel v koleji s protáčením závitů šrouby svěrkové a vrtule rozdělení "e". Poznámka: 1. V cenách jsou započteny náklady na dotažení součástí doporučeným utahovacím momentem a ošetření součástí mazivem.</t>
  </si>
  <si>
    <t>-2126972546</t>
  </si>
  <si>
    <t>740</t>
  </si>
  <si>
    <t>5909010020</t>
  </si>
  <si>
    <t>Ojedinělé ruční podbití pražců příčných dřevěných. Poznámka: 1. V cenách jsou započteny náklady na podbití pražce oboustranně v otevřeném i zapuštěném KL, odstranění kameniva, zdvih, ruční podbití, úprava profilu KL a případná úprava snížení pod patou kolejnice.</t>
  </si>
  <si>
    <t>-1520547429</t>
  </si>
  <si>
    <t>Poznámka k souboru cen:_x000D_
1. V cenách jsou započteny náklady na podbití pražce oboustranně v otevřeném i zapuštěném KL, odstranění kameniva, zdvih, ruční podbití, úprava profilu KL a případná úprava snížení pod patou kolejnice.</t>
  </si>
  <si>
    <t>741</t>
  </si>
  <si>
    <t>5909010030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</si>
  <si>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</si>
  <si>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1748966414</t>
  </si>
  <si>
    <t>742</t>
  </si>
  <si>
    <t>5909010110</t>
  </si>
  <si>
    <t>Ojedinělé ruční podbití pražců výhybkových dřevěných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</si>
  <si>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1500254151</t>
  </si>
  <si>
    <t>743</t>
  </si>
  <si>
    <t>5909010120</t>
  </si>
  <si>
    <t>Ojedinělé ruční podbití pražců výhybkových dřevěných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</si>
  <si>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-782319233</t>
  </si>
  <si>
    <t>744</t>
  </si>
  <si>
    <t>5909010130</t>
  </si>
  <si>
    <t>Ojedinělé ruční podbití pražců výhybkových dřevěných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</si>
  <si>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32404927</t>
  </si>
  <si>
    <t>745</t>
  </si>
  <si>
    <t>5909010410</t>
  </si>
  <si>
    <t>Ojedinělé ruční podbití pražců výhybkových betonových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</si>
  <si>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-181550732</t>
  </si>
  <si>
    <t>746</t>
  </si>
  <si>
    <t>5909010420</t>
  </si>
  <si>
    <t>Ojedinělé ruční podbití pražců výhybkových betonových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</si>
  <si>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2081395730</t>
  </si>
  <si>
    <t>747</t>
  </si>
  <si>
    <t>5909015510</t>
  </si>
  <si>
    <t>Příplatek k cenám za podbití dvojčitých pražců</t>
  </si>
  <si>
    <t>-880037821</t>
  </si>
  <si>
    <t>748</t>
  </si>
  <si>
    <t>5909020010</t>
  </si>
  <si>
    <t>Oprava nivelety do 100 mm ručně koleje směrový posun.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</si>
  <si>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-1039355050</t>
  </si>
  <si>
    <t>Poznámka k souboru cen:_x000D_
1. V cenách jsou započteny náklady na provedení v otevřeném i zapuštěném KL, odstranění kameniva, směrový posun nebo zdvih koleje nebo obojí, ruční podbití oboustranně, dohození kameniva a snížení KL pod patou kolejnice._x000D_
2. V cenách nejsou obsaženy náklady na doplnění a dodávku kameniva.</t>
  </si>
  <si>
    <t>749</t>
  </si>
  <si>
    <t>5909020020</t>
  </si>
  <si>
    <t>Oprava nivelety do 100 mm ručně koleje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</si>
  <si>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-156882198</t>
  </si>
  <si>
    <t>750</t>
  </si>
  <si>
    <t>5909020030</t>
  </si>
  <si>
    <t>Oprava nivelety do 100 mm ručně koleje směrový posun a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</si>
  <si>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-186351304</t>
  </si>
  <si>
    <t>751</t>
  </si>
  <si>
    <t>5909020110</t>
  </si>
  <si>
    <t>Oprava nivelety do 100 mm ručně výhybky směrový posun.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</si>
  <si>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-358041821</t>
  </si>
  <si>
    <t>752</t>
  </si>
  <si>
    <t>5909020120</t>
  </si>
  <si>
    <t>Oprava nivelety do 100 mm ručně výhybky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</si>
  <si>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218192574</t>
  </si>
  <si>
    <t>753</t>
  </si>
  <si>
    <t>5909020130</t>
  </si>
  <si>
    <t>Oprava nivelety do 100 mm ručně výhybky směrový posun a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</si>
  <si>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1357906275</t>
  </si>
  <si>
    <t>754</t>
  </si>
  <si>
    <t>5909025010</t>
  </si>
  <si>
    <t>Odstranění lokálních závad koleje pražce dřevěné nebo ocelové. Poznámka: 1. V cenách jsou započteny náklady na odstranění lokálních závad podbitím ASP. 2. V cenách nejsou obsaženy náklady na doplnění a dodávku kameniva, úpravu KL a snížení KL pod patou kolejnice.</t>
  </si>
  <si>
    <t>-146898266</t>
  </si>
  <si>
    <t>Poznámka k souboru cen:_x000D_
1. V cenách jsou započteny náklady na odstranění lokálních závad podbitím ASP._x000D_
2. V cenách nejsou obsaženy náklady na doplnění a dodávku kameniva, úpravu KL a snížení KL pod patou kolejnice.</t>
  </si>
  <si>
    <t>755</t>
  </si>
  <si>
    <t>5909025020</t>
  </si>
  <si>
    <t>Odstranění lokálních závad koleje pražce betonové. Poznámka: 1. V cenách jsou započteny náklady na odstranění lokálních závad podbitím ASP. 2. V cenách nejsou obsaženy náklady na doplnění a dodávku kameniva, úpravu KL a snížení KL pod patou kolejnice.</t>
  </si>
  <si>
    <t>-832910651</t>
  </si>
  <si>
    <t>756</t>
  </si>
  <si>
    <t>5909031010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</si>
  <si>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</si>
  <si>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-1990037522</t>
  </si>
  <si>
    <t>Poznámka k souboru cen:_x000D_
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objednateli._x000D_
2. V cenách nejsou obsaženy náklady doplnění a dodávku kameniva a snížení KL pod patou kolejnice.</t>
  </si>
  <si>
    <t>757</t>
  </si>
  <si>
    <t>5909031020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</si>
  <si>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</si>
  <si>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649896020</t>
  </si>
  <si>
    <t>758</t>
  </si>
  <si>
    <t>5910030310</t>
  </si>
  <si>
    <t>Příplatek za směrové vyrovnání kolejnic v obloucích o poloměru 300 m a menším. Poznámka: 1. V cenách jsou započteny náklady na použití přípravku pro směrové vyrovnání kolejnic.</t>
  </si>
  <si>
    <t>svar</t>
  </si>
  <si>
    <t>-766730046</t>
  </si>
  <si>
    <t>Poznámka k souboru cen:_x000D_
1. V cenách jsou započteny náklady na použití přípravku pro směrové vyrovnání kolejnic.</t>
  </si>
  <si>
    <t>759</t>
  </si>
  <si>
    <t>5910115010</t>
  </si>
  <si>
    <t>Oprava deformací rovnáním mechanického styku. Poznámka: 1. V cenách jsou započteny náklady na rovnání dle schváleného postupu a případnou demontáž a montáž upevňovadel. 2. V cenách nejsou obsaženy náklady na podbití pražců.</t>
  </si>
  <si>
    <t>-446817638</t>
  </si>
  <si>
    <t>Poznámka k souboru cen:_x000D_
1. V cenách jsou započteny náklady na rovnání dle schváleného postupu a případnou demontáž a montáž upevňovadel._x000D_
2. V cenách nejsou obsaženy náklady na podbití pražců.</t>
  </si>
  <si>
    <t>760</t>
  </si>
  <si>
    <t>5910120010</t>
  </si>
  <si>
    <t>Ohýbání kolejnic hmotnosti do 50 kg/m. Poznámka: 1. V cenách jsou započteny náklady na manipulace a ohýbání do potřebného poloměru.</t>
  </si>
  <si>
    <t>-225118632</t>
  </si>
  <si>
    <t>Poznámka k souboru cen:_x000D_
1. V cenách jsou započteny náklady na manipulace a ohýbání do potřebného poloměru.</t>
  </si>
  <si>
    <t>761</t>
  </si>
  <si>
    <t>5910134010</t>
  </si>
  <si>
    <t>Výměna pražcové kotvy v koleji. Poznámka: 1. V cenách jsou započteny náklady na odstranění kameniva, demontáž, výměnu, montáž, ošetření součásti mazivem a úpravu kameniva. 2. V cenách nejsou obsaženy náklady na dodávku materiálu.</t>
  </si>
  <si>
    <t>-1072848776</t>
  </si>
  <si>
    <t>Poznámka k souboru cen:_x000D_
1. V cenách jsou započteny náklady na odstranění kameniva, demontáž, výměnu, montáž, ošetření součásti mazivem a úpravu kameniva._x000D_
2. V cenách nejsou obsaženy náklady na dodávku materiálu.</t>
  </si>
  <si>
    <t>762</t>
  </si>
  <si>
    <t>5910135010</t>
  </si>
  <si>
    <t>Demontáž pražcové kotvy v koleji. Poznámka: 1. V cenách jsou započteny náklady na odstranění kameniva, demontáž, dohození a úpravu kameniva a naložení výzisku na dopravní prostředek.</t>
  </si>
  <si>
    <t>-1622157617</t>
  </si>
  <si>
    <t>Poznámka k souboru cen:_x000D_
1. V cenách jsou započteny náklady na odstranění kameniva, demontáž, dohození a úpravu kameniva a naložení výzisku na dopravní prostředek.</t>
  </si>
  <si>
    <t>763</t>
  </si>
  <si>
    <t>5910136010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</si>
  <si>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</si>
  <si>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522335321</t>
  </si>
  <si>
    <t>Poznámka k souboru cen:_x000D_
1. V cenách jsou započteny náklady na odstranění kameniva, montáž, ošetření součásti mazivem a úpravu kameniva._x000D_
2. V cenách nejsou obsaženy náklady na dodávku materiálu.</t>
  </si>
  <si>
    <t>764</t>
  </si>
  <si>
    <t>5911011020</t>
  </si>
  <si>
    <t>Výměna jazyků a opornic výhybky jednoduché s jedním hákovým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</si>
  <si>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-267215781</t>
  </si>
  <si>
    <t>Poznámka k souboru cen:_x000D_
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mazivem._x000D_
2. V cenách nejsou započteny náklady na dodávku dílů, dělení kolejnic, zřízení svaru, demontáž a montáž opěrek a styků.</t>
  </si>
  <si>
    <t>Poznámka k položce:_x000D_
Délka jazyků + opornic=m</t>
  </si>
  <si>
    <t>765</t>
  </si>
  <si>
    <t>5911011030</t>
  </si>
  <si>
    <t>Výměna jazyků a opornic výhybky jednoduché s jedním hákovým závěrem soustavy T.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</si>
  <si>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1872345681</t>
  </si>
  <si>
    <t>766</t>
  </si>
  <si>
    <t>5911013020</t>
  </si>
  <si>
    <t>Výměna jazyka a opornice výhybky jednoduché s jedním hákovým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</si>
  <si>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-1374594344</t>
  </si>
  <si>
    <t>767</t>
  </si>
  <si>
    <t>5911013030</t>
  </si>
  <si>
    <t>Výměna jazyka a opornice výhybky jednoduché s jedním hákovým závěrem soustavy T.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</si>
  <si>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964756887</t>
  </si>
  <si>
    <t>768</t>
  </si>
  <si>
    <t>5911015020</t>
  </si>
  <si>
    <t>Výměna jazyka výhybky jednoduché s jedním hákovým závěrem soustavy S49.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</si>
  <si>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1322829262</t>
  </si>
  <si>
    <t>Poznámka k souboru cen:_x000D_
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</si>
  <si>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769</t>
  </si>
  <si>
    <t>5911015030</t>
  </si>
  <si>
    <t>Výměna jazyka výhybky jednoduché s jedním hákovým závěrem soustavy T.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</si>
  <si>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-305425205</t>
  </si>
  <si>
    <t>770</t>
  </si>
  <si>
    <t>5911017020</t>
  </si>
  <si>
    <t>Výměna opornice výhybky jednoduché s jedním hákovým závěrem soustavy S49.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</si>
  <si>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-297558516</t>
  </si>
  <si>
    <t>Poznámka k souboru cen:_x000D_
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mazivem._x000D_
2. V cenách nejsou započteny náklady na dodávku dílů, dělení kolejnic, zřízení svaru, demontáž a montáž opěrek a styků.</t>
  </si>
  <si>
    <t>771</t>
  </si>
  <si>
    <t>5911017030</t>
  </si>
  <si>
    <t>Výměna opornice výhybky jednoduché s jedním hákovým závěrem soustavy T.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</si>
  <si>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-733770590</t>
  </si>
  <si>
    <t>772</t>
  </si>
  <si>
    <t>5911027030</t>
  </si>
  <si>
    <t>Výměna jazyků a opornic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</si>
  <si>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1344382229</t>
  </si>
  <si>
    <t>Poznámka k souboru cen:_x000D_
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mazivem._x000D_
2. V cenách nejsou započteny náklady na dodávku dílů, dělení kolejnic, zřízení svaru, demontáž a montáž opěrek a styků.</t>
  </si>
  <si>
    <t>773</t>
  </si>
  <si>
    <t>5911027040</t>
  </si>
  <si>
    <t>Výměna jazyků a opornic výhybky jednoduché s jedním čelisťovým závěrem soustavy T.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</si>
  <si>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294445740</t>
  </si>
  <si>
    <t>774</t>
  </si>
  <si>
    <t>5911029030</t>
  </si>
  <si>
    <t>Výměna jazyka a opornice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</si>
  <si>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-493344006</t>
  </si>
  <si>
    <t>775</t>
  </si>
  <si>
    <t>5911029040</t>
  </si>
  <si>
    <t>Výměna jazyka a opornice výhybky jednoduché s jedním čelisťovým závěrem soustavy T.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</si>
  <si>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1570436340</t>
  </si>
  <si>
    <t>776</t>
  </si>
  <si>
    <t>5911031010</t>
  </si>
  <si>
    <t>Výměna jazyka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</si>
  <si>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1089175508</t>
  </si>
  <si>
    <t>777</t>
  </si>
  <si>
    <t>5911031030</t>
  </si>
  <si>
    <t>Výměna jazyka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</si>
  <si>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-823960339</t>
  </si>
  <si>
    <t>778</t>
  </si>
  <si>
    <t>5911031040</t>
  </si>
  <si>
    <t>Výměna jazyka výhybky jednoduché s jedním čelisťovým závěrem soustavy T.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</si>
  <si>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1373866975</t>
  </si>
  <si>
    <t>779</t>
  </si>
  <si>
    <t>5911033010</t>
  </si>
  <si>
    <t>Výměna opornice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</si>
  <si>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-608000948</t>
  </si>
  <si>
    <t>780</t>
  </si>
  <si>
    <t>5911033030</t>
  </si>
  <si>
    <t>Výměna opornice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</si>
  <si>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-1666248685</t>
  </si>
  <si>
    <t>781</t>
  </si>
  <si>
    <t>5911033040</t>
  </si>
  <si>
    <t>Výměna opornice výhybky jednoduché s jedním čelisťovým závěrem soustavy T.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</si>
  <si>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-741039670</t>
  </si>
  <si>
    <t>782</t>
  </si>
  <si>
    <t>5911060030</t>
  </si>
  <si>
    <t>Výměna výhybkové kolejnice přímé tv. S49.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</si>
  <si>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-1019780194</t>
  </si>
  <si>
    <t>Poznámka k souboru cen:_x000D_
1. V cenách jsou započteny náklady na montáž nebo demontáž prozatímních styků, demontáž upevňovadel, demontáž, výměna kolejnice, úpravu dilatačních spár a pryžových podložek, montáž upevňovadel a ošetření součástí mazivem._x000D_
2. V cenách nejsou započteny náklady na dodávku materiálu, dělení kolejnic, zřízení svaru nebo styku a ošetření součástí mazivem.</t>
  </si>
  <si>
    <t>Poznámka k položce:_x000D_
Metr kolejnice=metr</t>
  </si>
  <si>
    <t>783</t>
  </si>
  <si>
    <t>5911060130</t>
  </si>
  <si>
    <t>Výměna výhybkové kolejnice ohnuté tv. S49.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</si>
  <si>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-53780893</t>
  </si>
  <si>
    <t>784</t>
  </si>
  <si>
    <t>5911113020</t>
  </si>
  <si>
    <t>Výměna srdcovky jednoduché montované z kolejnic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</si>
  <si>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-502722728</t>
  </si>
  <si>
    <t>Poznámka k souboru cen:_x000D_
1. V cenách jsou započteny náklady na zřízení a demontáž prozatímních styků, montáž dílu a upevňovadel, ošetření součástí mazivem a provedení západkové zkoušky._x000D_
2. V cenách nejsou obsaženy náklady na dodávku materiálu, dělení kolejnic, zřízení svaru, demontáž a montáž styků.</t>
  </si>
  <si>
    <t>Poznámka k položce:_x000D_
Hmotnost srdcovky=t</t>
  </si>
  <si>
    <t>785</t>
  </si>
  <si>
    <t>5911113030</t>
  </si>
  <si>
    <t>Výměna srdcovky jednoduché montované z kolejnic soustavy T.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</si>
  <si>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344430638</t>
  </si>
  <si>
    <t>786</t>
  </si>
  <si>
    <t>5911113130</t>
  </si>
  <si>
    <t>Výměna srdcovky jednoduché svařované (SK)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</si>
  <si>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-1694446803</t>
  </si>
  <si>
    <t>787</t>
  </si>
  <si>
    <t>5911303030</t>
  </si>
  <si>
    <t>Oprava rozchodu ve výhybce přebitím podkladnic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</si>
  <si>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-1819306708</t>
  </si>
  <si>
    <t>Poznámka k souboru cen:_x000D_
1. V cenách jsou započteny náklady na demontáž upevňovadel a dílu, úpravu úložné plochy, zakolíčkování otvorů a ošetření impregnací, výměna a montáž upevňovadel a dílu a ošetření závitů mazivem._x000D_
2. V cenách nejsou obsaženy náklady na dodávku materiálu.</t>
  </si>
  <si>
    <t>Poznámka k položce:_x000D_
Díl=kus</t>
  </si>
  <si>
    <t>788</t>
  </si>
  <si>
    <t>5911303040</t>
  </si>
  <si>
    <t>Oprava rozchodu ve výhybce přebitím podkladnic soustavy T.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</si>
  <si>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-1891814752</t>
  </si>
  <si>
    <t>789</t>
  </si>
  <si>
    <t>5911303050</t>
  </si>
  <si>
    <t>Oprava rozchodu ve výhybce přebitím podkladnic soustavy A.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</si>
  <si>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251649319</t>
  </si>
  <si>
    <t>790</t>
  </si>
  <si>
    <t>5911303330</t>
  </si>
  <si>
    <t>Oprava rozchodu ve výhybce přebitím stoliček přídržnic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</si>
  <si>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-2123683416</t>
  </si>
  <si>
    <t>791</t>
  </si>
  <si>
    <t>5911303340</t>
  </si>
  <si>
    <t>Oprava rozchodu ve výhybce přebitím stoliček přídržnic soustavy T.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</si>
  <si>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42342545</t>
  </si>
  <si>
    <t>792</t>
  </si>
  <si>
    <t>5911303350</t>
  </si>
  <si>
    <t>Oprava rozchodu ve výhybce přebitím stoliček přídržnic soustavy A.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</si>
  <si>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-264035627</t>
  </si>
  <si>
    <t>793</t>
  </si>
  <si>
    <t>5913010010</t>
  </si>
  <si>
    <t>Oprava závěrné zídky železničního přejezdu vyrovnání podkladní vrstvy do 5 cm.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</si>
  <si>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-301764237</t>
  </si>
  <si>
    <t>Poznámka k souboru cen:_x000D_
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vozovkou._x000D_
2. V cenách nejsou obsaženy náklady na případné odříznutí asfaltobetonové vrstvy, demontáž panelů přejezdu a dodávku materiálu.</t>
  </si>
  <si>
    <t>794</t>
  </si>
  <si>
    <t>5913010020</t>
  </si>
  <si>
    <t>Oprava závěrné zídky železničního přejezdu vyrovnání podkladní vrstvy přes 5 cm.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</si>
  <si>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482854411</t>
  </si>
  <si>
    <t>795</t>
  </si>
  <si>
    <t>5913015110</t>
  </si>
  <si>
    <t>Oprava povrchu závěrné zídky přejezdové konstrukce celopryžové. Poznámka: 1. V cenách jsou započteny náklady na opravu místa, vyplnění a případné vytvrzení a zabroušení. 2. V cenách nejsou obsaženy náklady na dodávku materiálu.</t>
  </si>
  <si>
    <t>cm2</t>
  </si>
  <si>
    <t>-1408162063</t>
  </si>
  <si>
    <t>Poznámka k souboru cen:_x000D_
1. V cenách jsou započteny náklady na opravu místa, vyplnění a případné vytvrzení a zabroušení._x000D_
2. V cenách nejsou obsaženy náklady na dodávku materiálu.</t>
  </si>
  <si>
    <t>796</t>
  </si>
  <si>
    <t>5913015120</t>
  </si>
  <si>
    <t>Oprava povrchu závěrné zídky přejezdové konstrukce betonové. Poznámka: 1. V cenách jsou započteny náklady na opravu místa, vyplnění a případné vytvrzení a zabroušení. 2. V cenách nejsou obsaženy náklady na dodávku materiálu.</t>
  </si>
  <si>
    <t>442336171</t>
  </si>
  <si>
    <t>797</t>
  </si>
  <si>
    <t>5913015140</t>
  </si>
  <si>
    <t>Oprava povrchu závěrné zídky přejezdové konstrukce polymerové. Poznámka: 1. V cenách jsou započteny náklady na opravu místa, vyplnění a případné vytvrzení a zabroušení. 2. V cenách nejsou obsaženy náklady na dodávku materiálu.</t>
  </si>
  <si>
    <t>-19021102</t>
  </si>
  <si>
    <t>798</t>
  </si>
  <si>
    <t>5913020010</t>
  </si>
  <si>
    <t>Výměna dílů přejezdu celopryžového v koleji vnější panel. Poznámka: 1. V cenách jsou započteny náklady na demontáž, výměnu, montáž dílů a jejich případné naložení na dopravní prostředek. 2. V cenách nejsou obsaženy náklady na dodávku materiálu.</t>
  </si>
  <si>
    <t>1951003268</t>
  </si>
  <si>
    <t>Poznámka k souboru cen:_x000D_
1. V cenách jsou započteny náklady na demontáž, výměnu, montáž dílů a jejich případné naložení na dopravní prostředek._x000D_
2. V cenách nejsou obsaženy náklady na dodávku materiálu.</t>
  </si>
  <si>
    <t>799</t>
  </si>
  <si>
    <t>5913020020</t>
  </si>
  <si>
    <t>Výměna dílů přejezdu celopryžového v koleji vnitřní panel. Poznámka: 1. V cenách jsou započteny náklady na demontáž, výměnu, montáž dílů a jejich případné naložení na dopravní prostředek. 2. V cenách nejsou obsaženy náklady na dodávku materiálu.</t>
  </si>
  <si>
    <t>257761988</t>
  </si>
  <si>
    <t>800</t>
  </si>
  <si>
    <t>5913020030</t>
  </si>
  <si>
    <t>Výměna dílů přejezdu celopryžového v koleji náběhový klín. Poznámka: 1. V cenách jsou započteny náklady na demontáž, výměnu, montáž dílů a jejich případné naložení na dopravní prostředek. 2. V cenách nejsou obsaženy náklady na dodávku materiálu.</t>
  </si>
  <si>
    <t>-2140622350</t>
  </si>
  <si>
    <t>801</t>
  </si>
  <si>
    <t>5913020040</t>
  </si>
  <si>
    <t>Výměna dílů přejezdu celopryžového v koleji spínací táhlo. Poznámka: 1. V cenách jsou započteny náklady na demontáž, výměnu, montáž dílů a jejich případné naložení na dopravní prostředek. 2. V cenách nejsou obsaženy náklady na dodávku materiálu.</t>
  </si>
  <si>
    <t>-1075152510</t>
  </si>
  <si>
    <t>802</t>
  </si>
  <si>
    <t>5913020050</t>
  </si>
  <si>
    <t>Výměna dílů přejezdu celopryžového v koleji prodlužovací táhlo. Poznámka: 1. V cenách jsou započteny náklady na demontáž, výměnu, montáž dílů a jejich případné naložení na dopravní prostředek. 2. V cenách nejsou obsaženy náklady na dodávku materiálu.</t>
  </si>
  <si>
    <t>-1190143409</t>
  </si>
  <si>
    <t>803</t>
  </si>
  <si>
    <t>5913020060</t>
  </si>
  <si>
    <t>Výměna dílů přejezdu celopryžového v koleji koncový úhelník. Poznámka: 1. V cenách jsou započteny náklady na demontáž, výměnu, montáž dílů a jejich případné naložení na dopravní prostředek. 2. V cenách nejsou obsaženy náklady na dodávku materiálu.</t>
  </si>
  <si>
    <t>-263795897</t>
  </si>
  <si>
    <t>804</t>
  </si>
  <si>
    <t>5913020080</t>
  </si>
  <si>
    <t>Výměna dílů přejezdu celopryžového v koleji rektifikace. Poznámka: 1. V cenách jsou započteny náklady na demontáž, výměnu, montáž dílů a jejich případné naložení na dopravní prostředek. 2. V cenách nejsou obsaženy náklady na dodávku materiálu.</t>
  </si>
  <si>
    <t>-354103691</t>
  </si>
  <si>
    <t>805</t>
  </si>
  <si>
    <t>5913025010</t>
  </si>
  <si>
    <t>Demontáž dílů přejezdu celopryžového v koleji vnější panel. Poznámka: 1. V cenách jsou započteny náklady na demontáž a naložení dílů na dopravní prostředek.</t>
  </si>
  <si>
    <t>-2014509404</t>
  </si>
  <si>
    <t>Poznámka k souboru cen:_x000D_
1. V cenách jsou započteny náklady na demontáž a naložení dílů na dopravní prostředek.</t>
  </si>
  <si>
    <t>806</t>
  </si>
  <si>
    <t>5913025020</t>
  </si>
  <si>
    <t>Demontáž dílů přejezdu celopryžového v koleji vnitřní panel. Poznámka: 1. V cenách jsou započteny náklady na demontáž a naložení dílů na dopravní prostředek.</t>
  </si>
  <si>
    <t>474207819</t>
  </si>
  <si>
    <t>807</t>
  </si>
  <si>
    <t>5913025030</t>
  </si>
  <si>
    <t>Demontáž dílů přejezdu celopryžového v koleji náběhový klín. Poznámka: 1. V cenách jsou započteny náklady na demontáž a naložení dílů na dopravní prostředek.</t>
  </si>
  <si>
    <t>1236031309</t>
  </si>
  <si>
    <t>808</t>
  </si>
  <si>
    <t>5913025040</t>
  </si>
  <si>
    <t>Demontáž dílů přejezdu celopryžového v koleji spínací táhlo. Poznámka: 1. V cenách jsou započteny náklady na demontáž a naložení dílů na dopravní prostředek.</t>
  </si>
  <si>
    <t>-2014169387</t>
  </si>
  <si>
    <t>809</t>
  </si>
  <si>
    <t>5913025050</t>
  </si>
  <si>
    <t>Demontáž dílů přejezdu celopryžového v koleji prodlužovací táhlo. Poznámka: 1. V cenách jsou započteny náklady na demontáž a naložení dílů na dopravní prostředek.</t>
  </si>
  <si>
    <t>-74233858</t>
  </si>
  <si>
    <t>810</t>
  </si>
  <si>
    <t>5913025060</t>
  </si>
  <si>
    <t>Demontáž dílů přejezdu celopryžového v koleji koncový úhelník. Poznámka: 1. V cenách jsou započteny náklady na demontáž a naložení dílů na dopravní prostředek.</t>
  </si>
  <si>
    <t>521371240</t>
  </si>
  <si>
    <t>811</t>
  </si>
  <si>
    <t>5913030010</t>
  </si>
  <si>
    <t>Montáž dílů přejezdu celopryžového v koleji vnější panel. Poznámka: 1. V cenách jsou započteny náklady na montáž dílů. 2. V cenách nejsou obsaženy náklady na dodávku materiálu.</t>
  </si>
  <si>
    <t>145007936</t>
  </si>
  <si>
    <t>Poznámka k souboru cen:_x000D_
1. V cenách jsou započteny náklady na montáž dílů._x000D_
2. V cenách nejsou obsaženy náklady na dodávku materiálu.</t>
  </si>
  <si>
    <t>812</t>
  </si>
  <si>
    <t>5913030020</t>
  </si>
  <si>
    <t>Montáž dílů přejezdu celopryžového v koleji vnitřní panel. Poznámka: 1. V cenách jsou započteny náklady na montáž dílů. 2. V cenách nejsou obsaženy náklady na dodávku materiálu.</t>
  </si>
  <si>
    <t>2030618424</t>
  </si>
  <si>
    <t>813</t>
  </si>
  <si>
    <t>5913030030</t>
  </si>
  <si>
    <t>Montáž dílů přejezdu celopryžového v koleji náběhový klín. Poznámka: 1. V cenách jsou započteny náklady na montáž dílů. 2. V cenách nejsou obsaženy náklady na dodávku materiálu.</t>
  </si>
  <si>
    <t>2042527387</t>
  </si>
  <si>
    <t>814</t>
  </si>
  <si>
    <t>5913030040</t>
  </si>
  <si>
    <t>Montáž dílů přejezdu celopryžového v koleji spínací táhlo. Poznámka: 1. V cenách jsou započteny náklady na montáž dílů. 2. V cenách nejsou obsaženy náklady na dodávku materiálu.</t>
  </si>
  <si>
    <t>-1913077839</t>
  </si>
  <si>
    <t>815</t>
  </si>
  <si>
    <t>5913030050</t>
  </si>
  <si>
    <t>Montáž dílů přejezdu celopryžového v koleji prodlužovací táhlo. Poznámka: 1. V cenách jsou započteny náklady na montáž dílů. 2. V cenách nejsou obsaženy náklady na dodávku materiálu.</t>
  </si>
  <si>
    <t>-954081718</t>
  </si>
  <si>
    <t>816</t>
  </si>
  <si>
    <t>5913030060</t>
  </si>
  <si>
    <t>Montáž dílů přejezdu celopryžového v koleji koncový úhelník. Poznámka: 1. V cenách jsou započteny náklady na montáž dílů. 2. V cenách nejsou obsaženy náklady na dodávku materiálu.</t>
  </si>
  <si>
    <t>-346048771</t>
  </si>
  <si>
    <t>817</t>
  </si>
  <si>
    <t>5913055010</t>
  </si>
  <si>
    <t>Výměna dílů betonové přejezdové konstrukce vnějšího panelu. Poznámka: 1. V cenách jsou započteny náklady na demontáž, výměnu, montáž dílů a jejich případné naložení na dopravní prostředek. 2. V cenách nejsou obsaženy náklady na dodávku materiálu.</t>
  </si>
  <si>
    <t>737979100</t>
  </si>
  <si>
    <t>818</t>
  </si>
  <si>
    <t>5913055020</t>
  </si>
  <si>
    <t>Výměna dílů betonové přejezdové konstrukce vnitřního panelu. Poznámka: 1. V cenách jsou započteny náklady na demontáž, výměnu, montáž dílů a jejich případné naložení na dopravní prostředek. 2. V cenách nejsou obsaženy náklady na dodávku materiálu.</t>
  </si>
  <si>
    <t>-238280493</t>
  </si>
  <si>
    <t>819</t>
  </si>
  <si>
    <t>5913055030</t>
  </si>
  <si>
    <t>Výměna dílů betonové přejezdové konstrukce náběhového klínu. Poznámka: 1. V cenách jsou započteny náklady na demontáž, výměnu, montáž dílů a jejich případné naložení na dopravní prostředek. 2. V cenách nejsou obsaženy náklady na dodávku materiálu.</t>
  </si>
  <si>
    <t>-2087948392</t>
  </si>
  <si>
    <t>820</t>
  </si>
  <si>
    <t>5913067010</t>
  </si>
  <si>
    <t>Výměna betonové přejezdové konstrukce část vnější a vnitřní bez závěrných zídek. Poznámka: 1. V cenách jsou započteny náklady na demontáž, výměnu a montáž. 2. V cenách nejsou obsaženy náklady na dodávku materiálu.</t>
  </si>
  <si>
    <t>-842083416</t>
  </si>
  <si>
    <t>Poznámka k souboru cen:_x000D_
1. V cenách jsou započteny náklady na demontáž, výměnu a montáž._x000D_
2. V cenách nejsou obsaženy náklady na dodávku materiálu.</t>
  </si>
  <si>
    <t>821</t>
  </si>
  <si>
    <t>5913067020</t>
  </si>
  <si>
    <t>Výměna betonové přejezdové konstrukce část vnitřní. Poznámka: 1. V cenách jsou započteny náklady na demontáž, výměnu a montáž. 2. V cenách nejsou obsaženy náklady na dodávku materiálu.</t>
  </si>
  <si>
    <t>-1033256107</t>
  </si>
  <si>
    <t>822</t>
  </si>
  <si>
    <t>5913125030</t>
  </si>
  <si>
    <t>Výměna dílů přejezdové konstrukce se silničními panely panel. Poznámka: 1. V cenách jsou započteny náklady na výměnu dílů. 2. V cenách nejsou obsaženy náklady na dodávku materiálu.</t>
  </si>
  <si>
    <t>-619141034</t>
  </si>
  <si>
    <t>Poznámka k souboru cen:_x000D_
1. V cenách jsou započteny náklady na výměnu dílů._x000D_
2. V cenách nejsou obsaženy náklady na dodávku materiálu.</t>
  </si>
  <si>
    <t>823</t>
  </si>
  <si>
    <t>5913125040</t>
  </si>
  <si>
    <t>Výměna dílů přejezdové konstrukce se silničními panely náběhový klín. Poznámka: 1. V cenách jsou započteny náklady na výměnu dílů. 2. V cenách nejsou obsaženy náklady na dodávku materiálu.</t>
  </si>
  <si>
    <t>-1184819702</t>
  </si>
  <si>
    <t>5913130030</t>
  </si>
  <si>
    <t>Demontáž dílů přejezdové konstrukce se silničními panely panel. Poznámka: 1. V cenách jsou započteny náklady na demontáž a naložení na dopravní prostředek.</t>
  </si>
  <si>
    <t>1676479996</t>
  </si>
  <si>
    <t>Poznámka k souboru cen:_x000D_
1. V cenách jsou započteny náklady na demontáž a naložení na dopravní prostředek.</t>
  </si>
  <si>
    <t>825</t>
  </si>
  <si>
    <t>5913130040</t>
  </si>
  <si>
    <t>Demontáž dílů přejezdové konstrukce se silničními panely náběhový klín. Poznámka: 1. V cenách jsou započteny náklady na demontáž a naložení na dopravní prostředek.</t>
  </si>
  <si>
    <t>-1129473813</t>
  </si>
  <si>
    <t>826</t>
  </si>
  <si>
    <t>5913135030</t>
  </si>
  <si>
    <t>Montáž dílů přejezdové konstrukce se silničními panely panel. Poznámka: 1. V cenách jsou započteny náklady na montáž dílů. 2. V cenách nejsou obsaženy náklady na dodávku materiálu.</t>
  </si>
  <si>
    <t>713403606</t>
  </si>
  <si>
    <t>827</t>
  </si>
  <si>
    <t>5913135040</t>
  </si>
  <si>
    <t>Montáž dílů přejezdové konstrukce se silničními panely náběhový klín. Poznámka: 1. V cenách jsou započteny náklady na montáž dílů. 2. V cenách nejsou obsaženy náklady na dodávku materiálu.</t>
  </si>
  <si>
    <t>-1915990295</t>
  </si>
  <si>
    <t>828</t>
  </si>
  <si>
    <t>5913140010</t>
  </si>
  <si>
    <t>Demontáž přejezdové konstrukce se silničními panely vnější i vnitřní část. Poznámka: 1. V cenách jsou započteny náklady na demontáž a naložení na dopravní prostředek.</t>
  </si>
  <si>
    <t>1192948349</t>
  </si>
  <si>
    <t>829</t>
  </si>
  <si>
    <t>5913140020</t>
  </si>
  <si>
    <t>Demontáž přejezdové konstrukce se silničními panely vnitřní část. Poznámka: 1. V cenách jsou započteny náklady na demontáž a naložení na dopravní prostředek.</t>
  </si>
  <si>
    <t>-1939361855</t>
  </si>
  <si>
    <t>830</t>
  </si>
  <si>
    <t>5913150010</t>
  </si>
  <si>
    <t>Výměna dílů polymerového přejezdu vnějšího panelu. Poznámka: 1. V cenách jsou započteny náklady na demontáž, výměnu a montáž dílů. 2. V cenách nejsou obsaženy náklady na dodávku materiálu.</t>
  </si>
  <si>
    <t>1134253649</t>
  </si>
  <si>
    <t>Poznámka k souboru cen:_x000D_
1. V cenách jsou započteny náklady na demontáž, výměnu a montáž dílů._x000D_
2. V cenách nejsou obsaženy náklady na dodávku materiálu.</t>
  </si>
  <si>
    <t>831</t>
  </si>
  <si>
    <t>5913150020</t>
  </si>
  <si>
    <t>Výměna dílů polymerového přejezdu vnitřního panelu. Poznámka: 1. V cenách jsou započteny náklady na demontáž, výměnu a montáž dílů. 2. V cenách nejsou obsaženy náklady na dodávku materiálu.</t>
  </si>
  <si>
    <t>-1411145488</t>
  </si>
  <si>
    <t>832</t>
  </si>
  <si>
    <t>5913150030</t>
  </si>
  <si>
    <t>Výměna dílů polymerového přejezdu náběhového klínu. Poznámka: 1. V cenách jsou započteny náklady na demontáž, výměnu a montáž dílů. 2. V cenách nejsou obsaženy náklady na dodávku materiálu.</t>
  </si>
  <si>
    <t>-1159259461</t>
  </si>
  <si>
    <t>833</t>
  </si>
  <si>
    <t>5913150040</t>
  </si>
  <si>
    <t>Výměna dílů polymerového přejezdu spojovací tyče. Poznámka: 1. V cenách jsou započteny náklady na demontáž, výměnu a montáž dílů. 2. V cenách nejsou obsaženy náklady na dodávku materiálu.</t>
  </si>
  <si>
    <t>-1732118127</t>
  </si>
  <si>
    <t>834</t>
  </si>
  <si>
    <t>5913150050</t>
  </si>
  <si>
    <t>Výměna dílů polymerového přejezdu rektifikačního zařízení. Poznámka: 1. V cenách jsou započteny náklady na demontáž, výměnu a montáž dílů. 2. V cenách nejsou obsaženy náklady na dodávku materiálu.</t>
  </si>
  <si>
    <t>-729258314</t>
  </si>
  <si>
    <t>835</t>
  </si>
  <si>
    <t>5913235010</t>
  </si>
  <si>
    <t>Dělení AB komunikace řezáním hloubky do 10 cm. Poznámka: 1. V cenách jsou započteny náklady na provedení úkolu.</t>
  </si>
  <si>
    <t>36609200</t>
  </si>
  <si>
    <t>Poznámka k souboru cen:_x000D_
1. V cenách jsou započteny náklady na provedení úkolu.</t>
  </si>
  <si>
    <t>836</t>
  </si>
  <si>
    <t>5913235020</t>
  </si>
  <si>
    <t>Dělení AB komunikace řezáním hloubky do 20 cm. Poznámka: 1. V cenách jsou započteny náklady na provedení úkolu.</t>
  </si>
  <si>
    <t>-1606754592</t>
  </si>
  <si>
    <t>837</t>
  </si>
  <si>
    <t>5913235030</t>
  </si>
  <si>
    <t>Dělení AB komunikace řezáním hloubky do 30 cm. Poznámka: 1. V cenách jsou započteny náklady na provedení úkolu.</t>
  </si>
  <si>
    <t>287024739</t>
  </si>
  <si>
    <t>838</t>
  </si>
  <si>
    <t>5913240010</t>
  </si>
  <si>
    <t>Odstranění AB komunikace odtěžením nebo frézováním hloubky do 10 cm. Poznámka: 1. V cenách jsou započteny náklady na odtěžení nebo frézování a naložení výzisku na dopravní prostředek.</t>
  </si>
  <si>
    <t>-1300583080</t>
  </si>
  <si>
    <t>Poznámka k souboru cen:_x000D_
1. V cenách jsou započteny náklady na odtěžení nebo frézování a naložení výzisku na dopravní prostředek.</t>
  </si>
  <si>
    <t>839</t>
  </si>
  <si>
    <t>5913240020</t>
  </si>
  <si>
    <t>Odstranění AB komunikace odtěžením nebo frézováním hloubky do 20 cm. Poznámka: 1. V cenách jsou započteny náklady na odtěžení nebo frézování a naložení výzisku na dopravní prostředek.</t>
  </si>
  <si>
    <t>818795454</t>
  </si>
  <si>
    <t>840</t>
  </si>
  <si>
    <t>5913240030</t>
  </si>
  <si>
    <t>Odstranění AB komunikace odtěžením nebo frézováním hloubky do 30 cm. Poznámka: 1. V cenách jsou započteny náklady na odtěžení nebo frézování a naložení výzisku na dopravní prostředek.</t>
  </si>
  <si>
    <t>-823447465</t>
  </si>
  <si>
    <t>841</t>
  </si>
  <si>
    <t>5913245010</t>
  </si>
  <si>
    <t>Oprava komunikace vyplněním trhlin zálivkovou hmotou. Poznámka: 1. V cenách jsou započteny náklady očištění místa od nečistot, vyplnění trhlin zalitím, nerovností nebo výtluku vyplněním a zhutnění výplně. 2. V cenách nejsou obsaženy náklady na dodávku materiálu.</t>
  </si>
  <si>
    <t>48305170</t>
  </si>
  <si>
    <t>Poznámka k souboru cen:_x000D_
1. V cenách jsou započteny náklady očištění místa od nečistot, vyplnění trhlin zalitím, nerovností nebo výtluku vyplněním a zhutnění výplně._x000D_
2. V cenách nejsou obsaženy náklady na dodávku materiálu.</t>
  </si>
  <si>
    <t>842</t>
  </si>
  <si>
    <t>5913245210</t>
  </si>
  <si>
    <t>Oprava komunikace vyplněním výtluků hloubky do 5 cm. Poznámka: 1. V cenách jsou započteny náklady očištění místa od nečistot, vyplnění trhlin zalitím, nerovností nebo výtluku vyplněním a zhutnění výplně. 2. V cenách nejsou obsaženy náklady na dodávku materiálu.</t>
  </si>
  <si>
    <t>-167253665</t>
  </si>
  <si>
    <t>843</t>
  </si>
  <si>
    <t>5913245220</t>
  </si>
  <si>
    <t>Oprava komunikace vyplněním výtluků hloubky do 10 cm. Poznámka: 1. V cenách jsou započteny náklady očištění místa od nečistot, vyplnění trhlin zalitím, nerovností nebo výtluku vyplněním a zhutnění výplně. 2. V cenách nejsou obsaženy náklady na dodávku materiálu.</t>
  </si>
  <si>
    <t>-447746517</t>
  </si>
  <si>
    <t>844</t>
  </si>
  <si>
    <t>5913265020</t>
  </si>
  <si>
    <t>Zřízení konstrukce vozovky asfaltové lité s vrstvami tloušťky do 5 cm. Poznámka: 1. V cenách jsou započteny náklady na zřízení vozovky s litým asfaltovým krytem. 2. V cenách nejsou obsaženy náklady na dodávku materiálu.</t>
  </si>
  <si>
    <t>-1948032068</t>
  </si>
  <si>
    <t>Poznámka k souboru cen:_x000D_
1. V cenách jsou započteny náklady na zřízení vozovky s litým asfaltovým krytem._x000D_
2. V cenách nejsou obsaženy náklady na dodávku materiálu.</t>
  </si>
  <si>
    <t>845</t>
  </si>
  <si>
    <t>5913275030</t>
  </si>
  <si>
    <t>Výměna dílů komunikace ze zámkové dlažby uložení v betonu. Poznámka: 1. V cenách jsou započteny náklady na výměnu dlažby nebo obrubníku a naložení výzisku na dopravní prostředek. 2. V cenách nejsou obsaženy náklady na dodávku materiálu.</t>
  </si>
  <si>
    <t>1920153105</t>
  </si>
  <si>
    <t>Poznámka k souboru cen:_x000D_
1. V cenách jsou započteny náklady na výměnu dlažby nebo obrubníku a naložení výzisku na dopravní prostředek._x000D_
2. V cenách nejsou obsaženy náklady na dodávku materiálu.</t>
  </si>
  <si>
    <t>846</t>
  </si>
  <si>
    <t>5913275035</t>
  </si>
  <si>
    <t>Výměna dílů komunikace ze zámkové dlažby uložení v podsypu. Poznámka: 1. V cenách jsou započteny náklady na výměnu dlažby nebo obrubníku a naložení výzisku na dopravní prostředek. 2. V cenách nejsou obsaženy náklady na dodávku materiálu.</t>
  </si>
  <si>
    <t>-1952446512</t>
  </si>
  <si>
    <t>847</t>
  </si>
  <si>
    <t>5913275210</t>
  </si>
  <si>
    <t>Výměna dílů komunikace obrubníku uložení v betonu. Poznámka: 1. V cenách jsou započteny náklady na výměnu dlažby nebo obrubníku a naložení výzisku na dopravní prostředek. 2. V cenách nejsou obsaženy náklady na dodávku materiálu.</t>
  </si>
  <si>
    <t>-2057467438</t>
  </si>
  <si>
    <t>848</t>
  </si>
  <si>
    <t>5913275215</t>
  </si>
  <si>
    <t>Výměna dílů komunikace obrubníku uložení v podsypu. Poznámka: 1. V cenách jsou započteny náklady na výměnu dlažby nebo obrubníku a naložení výzisku na dopravní prostředek. 2. V cenách nejsou obsaženy náklady na dodávku materiálu.</t>
  </si>
  <si>
    <t>-1678438260</t>
  </si>
  <si>
    <t>849</t>
  </si>
  <si>
    <t>5913300010</t>
  </si>
  <si>
    <t>Demontáž silničních panelů komunikace dočasná. Poznámka: 1. V cenách jsou započteny náklady na odstranění panelů, úpravu plochy a naložení na dopravní prostředek.</t>
  </si>
  <si>
    <t>119633002</t>
  </si>
  <si>
    <t>Poznámka k souboru cen:_x000D_
1. V cenách jsou započteny náklady na odstranění panelů, úpravu plochy a naložení na dopravní prostředek.</t>
  </si>
  <si>
    <t>850</t>
  </si>
  <si>
    <t>5913305010</t>
  </si>
  <si>
    <t>Montáž silničních panelů komunikace dočasná. Poznámka: 1. V cenách jsou započteny náklady na úpravu podkladní vrstvy a uložení panelů. 2. V cenách nejsou obsaženy náklady na dodávku materiálu.</t>
  </si>
  <si>
    <t>1169005487</t>
  </si>
  <si>
    <t>Poznámka k souboru cen:_x000D_
1. V cenách jsou započteny náklady na úpravu podkladní vrstvy a uložení panelů._x000D_
2. V cenách nejsou obsaženy náklady na dodávku materiálu.</t>
  </si>
  <si>
    <t>851</t>
  </si>
  <si>
    <t>5914005010</t>
  </si>
  <si>
    <t>Rozšíření stezky zemního tělesa dle VL Ž2 přisypávkou zemního tělesa. Poznámka: 1. V cenách jsou započteny i náklady na uložení výzisku na terén nebo naložení na dopravní prostředek. 2. V cenách nejsou obsaženy náklady na dodávku materiálu, odtěžení zemního tělesa, dopravu a skládkovné.</t>
  </si>
  <si>
    <t>1641514124</t>
  </si>
  <si>
    <t>Poznámka k souboru cen:_x000D_
1. V cenách jsou započteny i náklady na uložení výzisku na terén nebo naložení na dopravní prostředek._x000D_
2. V cenách nejsou obsaženy náklady na dodávku materiálu, odtěžení zemního tělesa, dopravu a skládkovné.</t>
  </si>
  <si>
    <t>852</t>
  </si>
  <si>
    <t>5914005040</t>
  </si>
  <si>
    <t>Rozšíření stezky zemního tělesa dle VL Ž2 použitými železobetonovými pražci. Poznámka: 1. V cenách jsou započteny i náklady na uložení výzisku na terén nebo naložení na dopravní prostředek. 2. V cenách nejsou obsaženy náklady na dodávku materiálu, odtěžení zemního tělesa, dopravu a skládkovné.</t>
  </si>
  <si>
    <t>617247581</t>
  </si>
  <si>
    <t>853</t>
  </si>
  <si>
    <t>5914015010</t>
  </si>
  <si>
    <t>Čištění odvodňovacích zařízení ručně příkop zpevněný. Poznámka: 1. V cenách jsou započteny náklady na vyčištění od nánosu a nečistot a rozprostření výzisku na terén nebo naložení na dopravní prostředek. 2. V cenách nejsou obsaženy náklady na dopravu a skládkovné.</t>
  </si>
  <si>
    <t>-124647657</t>
  </si>
  <si>
    <t>Poznámka k souboru cen:_x000D_
1. V cenách jsou započteny náklady na vyčištění od nánosu a nečistot a rozprostření výzisku na terén nebo naložení na dopravní prostředek._x000D_
2. V cenách nejsou obsaženy náklady na dopravu a skládkovné.</t>
  </si>
  <si>
    <t>854</t>
  </si>
  <si>
    <t>5914015020</t>
  </si>
  <si>
    <t>Čištění odvodňovacích zařízení ručně příkop nezpevněný. Poznámka: 1. V cenách jsou započteny náklady na vyčištění od nánosu a nečistot a rozprostření výzisku na terén nebo naložení na dopravní prostředek. 2. V cenách nejsou obsaženy náklady na dopravu a skládkovné.</t>
  </si>
  <si>
    <t>-1184089740</t>
  </si>
  <si>
    <t>855</t>
  </si>
  <si>
    <t>5914015030</t>
  </si>
  <si>
    <t>Čištění odvodňovacích zařízení ručně příkopová zídka bez krytu. Poznámka: 1. V cenách jsou započteny náklady na vyčištění od nánosu a nečistot a rozprostření výzisku na terén nebo naložení na dopravní prostředek. 2. V cenách nejsou obsaženy náklady na dopravu a skládkovné.</t>
  </si>
  <si>
    <t>1799189779</t>
  </si>
  <si>
    <t>856</t>
  </si>
  <si>
    <t>5914015040</t>
  </si>
  <si>
    <t>Čištění odvodňovacích zařízení ručně příkopová zídka s krytem. Poznámka: 1. V cenách jsou započteny náklady na vyčištění od nánosu a nečistot a rozprostření výzisku na terén nebo naložení na dopravní prostředek. 2. V cenách nejsou obsaženy náklady na dopravu a skládkovné.</t>
  </si>
  <si>
    <t>-872752379</t>
  </si>
  <si>
    <t>857</t>
  </si>
  <si>
    <t>5914015060</t>
  </si>
  <si>
    <t>Čištění odvodňovacích zařízení ručně lapač splavenin. Poznámka: 1. V cenách jsou započteny náklady na vyčištění od nánosu a nečistot a rozprostření výzisku na terén nebo naložení na dopravní prostředek. 2. V cenách nejsou obsaženy náklady na dopravu a skládkovné.</t>
  </si>
  <si>
    <t>1814161506</t>
  </si>
  <si>
    <t>858</t>
  </si>
  <si>
    <t>5914015110</t>
  </si>
  <si>
    <t>Čištění odvodňovacích zařízení ručně žlab s mřížkou (ekodrén). Poznámka: 1. V cenách jsou započteny náklady na vyčištění od nánosu a nečistot a rozprostření výzisku na terén nebo naložení na dopravní prostředek. 2. V cenách nejsou obsaženy náklady na dopravu a skládkovné.</t>
  </si>
  <si>
    <t>502329405</t>
  </si>
  <si>
    <t>859</t>
  </si>
  <si>
    <t>5914015120</t>
  </si>
  <si>
    <t>Čištění odvodňovacích zařízení ručně žlab štěrbinový. Poznámka: 1. V cenách jsou započteny náklady na vyčištění od nánosu a nečistot a rozprostření výzisku na terén nebo naložení na dopravní prostředek. 2. V cenách nejsou obsaženy náklady na dopravu a skládkovné.</t>
  </si>
  <si>
    <t>-1262309347</t>
  </si>
  <si>
    <t>860</t>
  </si>
  <si>
    <t>5914015130</t>
  </si>
  <si>
    <t>Čištění odvodňovacích zařízení ručně prahová vpusť s mříží. Poznámka: 1. V cenách jsou započteny náklady na vyčištění od nánosu a nečistot a rozprostření výzisku na terén nebo naložení na dopravní prostředek. 2. V cenách nejsou obsaženy náklady na dopravu a skládkovné.</t>
  </si>
  <si>
    <t>1933129777</t>
  </si>
  <si>
    <t>861</t>
  </si>
  <si>
    <t>5914020010</t>
  </si>
  <si>
    <t>Čištění otevřených odvodňovacích zařízení strojně příkop zpevněný. Poznámka: 1. V cenách jsou započteny náklady na odtěžení nánosu a nečistot, rozprostření výzisku na terén nebo naložení na dopravní prostředek. 2. V cenách nejsou obsaženy náklady na dopravu a skládkovné.</t>
  </si>
  <si>
    <t>-83870064</t>
  </si>
  <si>
    <t>Poznámka k souboru cen:_x000D_
1. V cenách jsou započteny náklady na odtěžení nánosu a nečistot, rozprostření výzisku na terén nebo naložení na dopravní prostředek._x000D_
2. V cenách nejsou obsaženy náklady na dopravu a skládkovné.</t>
  </si>
  <si>
    <t>862</t>
  </si>
  <si>
    <t>5914020020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</si>
  <si>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</si>
  <si>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-1029774746</t>
  </si>
  <si>
    <t>863</t>
  </si>
  <si>
    <t>5914020030</t>
  </si>
  <si>
    <t>Čištění otevřených odvodňovacích zařízení strojně recipient. Poznámka: 1. V cenách jsou započteny náklady na odtěžení nánosu a nečistot, rozprostření výzisku na terén nebo naložení na dopravní prostředek. 2. V cenách nejsou obsaženy náklady na dopravu a skládkovné.</t>
  </si>
  <si>
    <t>-610706676</t>
  </si>
  <si>
    <t>864</t>
  </si>
  <si>
    <t>5914025010</t>
  </si>
  <si>
    <t>Výměna dílů otevřeného odvodnění příkopové tvárnice. Poznámka: 1. V cenách jsou započteny náklady na demontáž, výměnu, montáž dílů, včetně obsypání a zasypání zařízení propustným materiálem podle vzorového listu a rozprostření výzisku na terén nebo naložení na dopravní prostředek. 2. V cenách nejsou obsaženy náklady na provedení výkopku, ruční dočištění a dodávku materiálu.</t>
  </si>
  <si>
    <t>430605324</t>
  </si>
  <si>
    <t>Poznámka k souboru cen:_x000D_
1. V cenách jsou započteny náklady na demontáž, výměnu, montáž dílů, včetně obsypání a zasypání zařízení propustným materiálem podle vzorového listu a rozprostření výzisku na terén nebo naložení na dopravní prostředek._x000D_
2. V cenách nejsou obsaženy náklady na provedení výkopku, ruční dočištění a dodávku materiálu.</t>
  </si>
  <si>
    <t>865</t>
  </si>
  <si>
    <t>5914025020</t>
  </si>
  <si>
    <t>Výměna dílů otevřeného odvodnění příkopové desky. Poznámka: 1. V cenách jsou započteny náklady na demontáž, výměnu, montáž dílů, včetně obsypání a zasypání zařízení propustným materiálem podle vzorového listu a rozprostření výzisku na terén nebo naložení na dopravní prostředek. 2. V cenách nejsou obsaženy náklady na provedení výkopku, ruční dočištění a dodávku materiálu.</t>
  </si>
  <si>
    <t>1152105799</t>
  </si>
  <si>
    <t>866</t>
  </si>
  <si>
    <t>5914025110</t>
  </si>
  <si>
    <t>Výměna dílů otevřeného odvodnění příkopové zídky monolitické betonové. Poznámka: 1. V cenách jsou započteny náklady na demontáž, výměnu, montáž dílů, včetně obsypání a zasypání zařízení propustným materiálem podle vzorového listu a rozprostření výzisku na terén nebo naložení na dopravní prostředek. 2. V cenách nejsou obsaženy náklady na provedení výkopku, ruční dočištění a dodávku materiálu.</t>
  </si>
  <si>
    <t>1130450824</t>
  </si>
  <si>
    <t>867</t>
  </si>
  <si>
    <t>5914025120</t>
  </si>
  <si>
    <t>Výměna dílů otevřeného odvodnění příkopové zídky přechodové napojení monolitické. Poznámka: 1. V cenách jsou započteny náklady na demontáž, výměnu, montáž dílů, včetně obsypání a zasypání zařízení propustným materiálem podle vzorového listu a rozprostření výzisku na terén nebo naložení na dopravní prostředek. 2. V cenách nejsou obsaženy náklady na provedení výkopku, ruční dočištění a dodávku materiálu.</t>
  </si>
  <si>
    <t>1286896625</t>
  </si>
  <si>
    <t>868</t>
  </si>
  <si>
    <t>5914025130</t>
  </si>
  <si>
    <t>Výměna dílů otevřeného odvodnění příkopové zídky z lomového kamene. Poznámka: 1. V cenách jsou započteny náklady na demontáž, výměnu, montáž dílů, včetně obsypání a zasypání zařízení propustným materiálem podle vzorového listu a rozprostření výzisku na terén nebo naložení na dopravní prostředek. 2. V cenách nejsou obsaženy náklady na provedení výkopku, ruční dočištění a dodávku materiálu.</t>
  </si>
  <si>
    <t>2106743136</t>
  </si>
  <si>
    <t>869</t>
  </si>
  <si>
    <t>5914035010</t>
  </si>
  <si>
    <t>Zřízení otevřených odvodňovacích zařízení příkopové tvárnice.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</si>
  <si>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-477458596</t>
  </si>
  <si>
    <t>Poznámka k souboru cen:_x000D_
1. V cenách jsou započteny náklady na zřízení podkladní vrstvy a uložení zařízení podle vzorového listu a rozprostření výzisku na terén nebo naložení na dopravní prostředek._x000D_
2. V cenách nejsou obsaženy náklady na provedení výkopku, ruční dočištění a dodávku materiálu.</t>
  </si>
  <si>
    <t>870</t>
  </si>
  <si>
    <t>5914035510</t>
  </si>
  <si>
    <t>Zřízení otevřených odvodňovacích zařízení silničního žlabu s mřížkou.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</si>
  <si>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-974556484</t>
  </si>
  <si>
    <t>871</t>
  </si>
  <si>
    <t>5914035520</t>
  </si>
  <si>
    <t>Zřízení otevřených odvodňovacích zařízení silničního žlabu štěrbinový.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</si>
  <si>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133283053</t>
  </si>
  <si>
    <t>872</t>
  </si>
  <si>
    <t>5914035550</t>
  </si>
  <si>
    <t>Zřízení otevřených odvodňovacích zařízení prahové vpusti prefabrikované díly.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</si>
  <si>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903724516</t>
  </si>
  <si>
    <t>873</t>
  </si>
  <si>
    <t>5914070010</t>
  </si>
  <si>
    <t>Oprava konstrukční vrstvy pražcového podloží tl. do 0,15 m. Poznámka: 1. V cenách jsou započteny náklady na opravu konstrukční vrstvy zemního tělesa a naložení výzisku na dopravní prostředek. 2. V cenách nejsou obsaženy náklady na zemní práce a dodávku materiálu.</t>
  </si>
  <si>
    <t>16890829</t>
  </si>
  <si>
    <t>Poznámka k souboru cen:_x000D_
1. V cenách jsou započteny náklady na opravu konstrukční vrstvy zemního tělesa a naložení výzisku na dopravní prostředek._x000D_
2. V cenách nejsou obsaženy náklady na zemní práce a dodávku materiálu.</t>
  </si>
  <si>
    <t>Poznámka k položce:_x000D_
VL Ž4</t>
  </si>
  <si>
    <t>874</t>
  </si>
  <si>
    <t>5914070020</t>
  </si>
  <si>
    <t>Oprava konstrukční vrstvy pražcového podloží tl. přes 0,15 m. Poznámka: 1. V cenách jsou započteny náklady na opravu konstrukční vrstvy zemního tělesa a naložení výzisku na dopravní prostředek. 2. V cenách nejsou obsaženy náklady na zemní práce a dodávku materiálu.</t>
  </si>
  <si>
    <t>-1837975278</t>
  </si>
  <si>
    <t>875</t>
  </si>
  <si>
    <t>5914110140</t>
  </si>
  <si>
    <t>Oprava nástupiště z prefabrikátů desky. Poznámka: 1. V cenách jsou započteny náklady na manipulaci a naložení výzisku kameniva na dopravní prostředek. 2. V cenách nejsou obsaženy náklady na dodávku materiálu.</t>
  </si>
  <si>
    <t>-670738884</t>
  </si>
  <si>
    <t>Poznámka k souboru cen:_x000D_
1. V cenách jsou započteny náklady na manipulaci a naložení výzisku kameniva na dopravní prostředek._x000D_
2. V cenách nejsou obsaženy náklady na dodávku materiálu.</t>
  </si>
  <si>
    <t>876</t>
  </si>
  <si>
    <t>5914110150</t>
  </si>
  <si>
    <t>Oprava nástupiště z prefabrikátů podložky Tischer. Poznámka: 1. V cenách jsou započteny náklady na manipulaci a naložení výzisku kameniva na dopravní prostředek. 2. V cenách nejsou obsaženy náklady na dodávku materiálu.</t>
  </si>
  <si>
    <t>96831279</t>
  </si>
  <si>
    <t>877</t>
  </si>
  <si>
    <t>5914110160</t>
  </si>
  <si>
    <t>Oprava nástupiště z prefabrikátů úložného bloku U65. Poznámka: 1. V cenách jsou započteny náklady na manipulaci a naložení výzisku kameniva na dopravní prostředek. 2. V cenách nejsou obsaženy náklady na dodávku materiálu.</t>
  </si>
  <si>
    <t>-1696949744</t>
  </si>
  <si>
    <t>878</t>
  </si>
  <si>
    <t>5914110170</t>
  </si>
  <si>
    <t>Oprava nástupiště z prefabrikátů úložného bloku U95. Poznámka: 1. V cenách jsou započteny náklady na manipulaci a naložení výzisku kameniva na dopravní prostředek. 2. V cenách nejsou obsaženy náklady na dodávku materiálu.</t>
  </si>
  <si>
    <t>882996752</t>
  </si>
  <si>
    <t>879</t>
  </si>
  <si>
    <t>5914125010</t>
  </si>
  <si>
    <t>Montáž nástupištních desek Sudop K (KD,KS) 145. Poznámka: 1. V cenách jsou započteny náklady na manipulaci a montáž desek podle vzorového listu. 2. V cenách nejsou obsaženy náklady na dodávku materiálu.</t>
  </si>
  <si>
    <t>-24890321</t>
  </si>
  <si>
    <t>Poznámka k souboru cen:_x000D_
1. V cenách jsou započteny náklady na manipulaci a montáž desek podle vzorového listu._x000D_
2. V cenách nejsou obsaženy náklady na dodávku materiálu.</t>
  </si>
  <si>
    <t>880</t>
  </si>
  <si>
    <t>5914125020</t>
  </si>
  <si>
    <t>Montáž nástupištních desek Sudop K (KD,KS) 145Z. Poznámka: 1. V cenách jsou započteny náklady na manipulaci a montáž desek podle vzorového listu. 2. V cenách nejsou obsaženy náklady na dodávku materiálu.</t>
  </si>
  <si>
    <t>-1196246975</t>
  </si>
  <si>
    <t>881</t>
  </si>
  <si>
    <t>5914125030</t>
  </si>
  <si>
    <t>Montáž nástupištních desek Sudop K (KD,KS) 150. Poznámka: 1. V cenách jsou započteny náklady na manipulaci a montáž desek podle vzorového listu. 2. V cenách nejsou obsaženy náklady na dodávku materiálu.</t>
  </si>
  <si>
    <t>-426468987</t>
  </si>
  <si>
    <t>1020</t>
  </si>
  <si>
    <t>5914130020</t>
  </si>
  <si>
    <t>Montáž nástupiště úrovňového hrana Tischer. Poznámka: 1. V cenách jsou započteny náklady na úpravu terénu, montáž a zásyp podle vzorového listu. 2. V cenách nejsou obsaženy náklady na dodávku materiálu.</t>
  </si>
  <si>
    <t>-1448124491</t>
  </si>
  <si>
    <t>Poznámka k souboru cen:_x000D_
1. V cenách jsou započteny náklady na úpravu terénu, montáž a zásyp podle vzorového listu._x000D_
2. V cenách nejsou obsaženy náklady na dodávku materiálu.</t>
  </si>
  <si>
    <t>1021</t>
  </si>
  <si>
    <t>5914130030</t>
  </si>
  <si>
    <t>Montáž nástupiště úrovňového Tischer. Poznámka: 1. V cenách jsou započteny náklady na úpravu terénu, montáž a zásyp podle vzorového listu. 2. V cenách nejsou obsaženy náklady na dodávku materiálu.</t>
  </si>
  <si>
    <t>-2137772795</t>
  </si>
  <si>
    <t>1022</t>
  </si>
  <si>
    <t>5914130040</t>
  </si>
  <si>
    <t>Montáž nástupiště úrovňového Tischer oboustranné. Poznámka: 1. V cenách jsou započteny náklady na úpravu terénu, montáž a zásyp podle vzorového listu. 2. V cenách nejsou obsaženy náklady na dodávku materiálu.</t>
  </si>
  <si>
    <t>930814842</t>
  </si>
  <si>
    <t>1023</t>
  </si>
  <si>
    <t>5914130050</t>
  </si>
  <si>
    <t>Montáž nástupiště úrovňového Sudop K (KD,KS) 145. Poznámka: 1. V cenách jsou započteny náklady na úpravu terénu, montáž a zásyp podle vzorového listu. 2. V cenách nejsou obsaženy náklady na dodávku materiálu.</t>
  </si>
  <si>
    <t>480640844</t>
  </si>
  <si>
    <t>1024</t>
  </si>
  <si>
    <t>5914130060</t>
  </si>
  <si>
    <t>Montáž nástupiště úrovňového Sudop K (KD,KS) 145Z. Poznámka: 1. V cenách jsou započteny náklady na úpravu terénu, montáž a zásyp podle vzorového listu. 2. V cenách nejsou obsaženy náklady na dodávku materiálu.</t>
  </si>
  <si>
    <t>1237562462</t>
  </si>
  <si>
    <t>1025</t>
  </si>
  <si>
    <t>5914130070</t>
  </si>
  <si>
    <t>Montáž nástupiště úrovňového Sudop K (KD,KS) 150. Poznámka: 1. V cenách jsou započteny náklady na úpravu terénu, montáž a zásyp podle vzorového listu. 2. V cenách nejsou obsaženy náklady na dodávku materiálu.</t>
  </si>
  <si>
    <t>-169604195</t>
  </si>
  <si>
    <t>887</t>
  </si>
  <si>
    <t>5914150020</t>
  </si>
  <si>
    <t>Montáž zarážedla kolejnicového. Poznámka: 1. V cenách jsou započteny náklady na manipulaci a naložení materiálu na dopravní prostředek podle vzorového listu. 2. V cenách nejsou obsaženy náklady na dodávku materiálu.</t>
  </si>
  <si>
    <t>712635561</t>
  </si>
  <si>
    <t>Poznámka k souboru cen:_x000D_
1. V cenách jsou započteny náklady na manipulaci a naložení materiálu na dopravní prostředek podle vzorového listu._x000D_
2. V cenách nejsou obsaženy náklady na dodávku materiálu.</t>
  </si>
  <si>
    <t>888</t>
  </si>
  <si>
    <t>5914152010</t>
  </si>
  <si>
    <t>Zřízení zarážedla zemního. Poznámka: 1. V cenách jsou započteny náklady na zřízení prodle vzorového listu. 2. V cenách nejsou obsaženy náklady na dodávku materiálu.</t>
  </si>
  <si>
    <t>493087813</t>
  </si>
  <si>
    <t>Poznámka k souboru cen:_x000D_
1. V cenách jsou započteny náklady na zřízení prodle vzorového listu._x000D_
2. V cenách nejsou obsaženy náklady na dodávku materiálu.</t>
  </si>
  <si>
    <t>889</t>
  </si>
  <si>
    <t>5914155020</t>
  </si>
  <si>
    <t>Oprava rampy spárování jakéhokoli zdiva. Poznámka: 1. V cenách jsou započteny náklady na opravu, naložení výzisku na dopravní prostředek a uložení na úložišti. 2. V cenách nejsou obsaženy náklady na dodávku materiálu.</t>
  </si>
  <si>
    <t>-238926948</t>
  </si>
  <si>
    <t>Poznámka k souboru cen:_x000D_
1. V cenách jsou započteny náklady na opravu, naložení výzisku na dopravní prostředek a uložení na úložišti._x000D_
2. V cenách nejsou obsaženy náklady na dodávku materiálu.</t>
  </si>
  <si>
    <t>890</t>
  </si>
  <si>
    <t>5914155030</t>
  </si>
  <si>
    <t>Oprava rampy zdiva. Poznámka: 1. V cenách jsou započteny náklady na opravu, naložení výzisku na dopravní prostředek a uložení na úložišti. 2. V cenách nejsou obsaženy náklady na dodávku materiálu.</t>
  </si>
  <si>
    <t>903730472</t>
  </si>
  <si>
    <t>891</t>
  </si>
  <si>
    <t>5914155040</t>
  </si>
  <si>
    <t>Oprava rampy upevnění ochranného úhelníku. Poznámka: 1. V cenách jsou započteny náklady na opravu, naložení výzisku na dopravní prostředek a uložení na úložišti. 2. V cenách nejsou obsaženy náklady na dodávku materiálu.</t>
  </si>
  <si>
    <t>566751808</t>
  </si>
  <si>
    <t>892</t>
  </si>
  <si>
    <t>5914155110</t>
  </si>
  <si>
    <t>Oprava rampy uvolněné kotvy. Poznámka: 1. V cenách jsou započteny náklady na opravu, naložení výzisku na dopravní prostředek a uložení na úložišti. 2. V cenách nejsou obsaženy náklady na dodávku materiálu.</t>
  </si>
  <si>
    <t>-1930130886</t>
  </si>
  <si>
    <t>893</t>
  </si>
  <si>
    <t>5914155120</t>
  </si>
  <si>
    <t>Oprava rampy výměna příčného trámce. Poznámka: 1. V cenách jsou započteny náklady na opravu, naložení výzisku na dopravní prostředek a uložení na úložišti. 2. V cenách nejsou obsaženy náklady na dodávku materiálu.</t>
  </si>
  <si>
    <t>-1565224855</t>
  </si>
  <si>
    <t>894</t>
  </si>
  <si>
    <t>5915020010</t>
  </si>
  <si>
    <t>Povrchová úprava plochy železničního spodku. Poznámka: 1. V cenách jsou započteny náklady na urovnání a úpravu ploch nebo skládek výzisku kameniva a zeminy s jejich případnou rekultivací.</t>
  </si>
  <si>
    <t>270247536</t>
  </si>
  <si>
    <t>Poznámka k souboru cen:_x000D_
1. V cenách jsou započteny náklady na urovnání a úpravu ploch nebo skládek výzisku kameniva a zeminy s jejich případnou rekultivací.</t>
  </si>
  <si>
    <t>895</t>
  </si>
  <si>
    <t>5915025010</t>
  </si>
  <si>
    <t>Úprava vrstvy KL po snesení kolejového roštu koleje nebo výhybky. Poznámka: 1. V cenách jsou započteny náklady na rozhrnutí a urovnání KL a terénu z důvodu rušení trati.</t>
  </si>
  <si>
    <t>1751300820</t>
  </si>
  <si>
    <t>Poznámka k souboru cen:_x000D_
1. V cenách jsou započteny náklady na rozhrnutí a urovnání KL a terénu z důvodu rušení trati.</t>
  </si>
  <si>
    <t>896</t>
  </si>
  <si>
    <t>5917060010</t>
  </si>
  <si>
    <t>Sorpční textilie pro zachycení úkapů v koleji výměna. Poznámka: 1. V cenách jsou započteny náklady na manipulaci a naložení výzisku na dopravní prostředek. 2. V cenách nejsou obsaženy náklady na dodávku materiálu, dopravu a skládkovné.</t>
  </si>
  <si>
    <t>2073210187</t>
  </si>
  <si>
    <t>Poznámka k souboru cen:_x000D_
1. V cenách jsou započteny náklady na manipulaci a naložení výzisku na dopravní prostředek._x000D_
2. V cenách nejsou obsaženy náklady na dodávku materiálu, dopravu a skládkovné.</t>
  </si>
  <si>
    <t>897</t>
  </si>
  <si>
    <t>5917060020</t>
  </si>
  <si>
    <t>Sorpční textilie pro zachycení úkapů v koleji demontáž-vyjmutí. Poznámka: 1. V cenách jsou započteny náklady na manipulaci a naložení výzisku na dopravní prostředek. 2. V cenách nejsou obsaženy náklady na dodávku materiálu, dopravu a skládkovné.</t>
  </si>
  <si>
    <t>-1613560689</t>
  </si>
  <si>
    <t>898</t>
  </si>
  <si>
    <t>5917060030</t>
  </si>
  <si>
    <t>Sorpční textilie pro zachycení úkapů v koleji montáž-vložení. Poznámka: 1. V cenách jsou započteny náklady na manipulaci a naložení výzisku na dopravní prostředek. 2. V cenách nejsou obsaženy náklady na dodávku materiálu, dopravu a skládkovné.</t>
  </si>
  <si>
    <t>1045947477</t>
  </si>
  <si>
    <t>899</t>
  </si>
  <si>
    <t>5917060040</t>
  </si>
  <si>
    <t>Sorpční textilie pro zachycení úkapů v koleji zřízení. Poznámka: 1. V cenách jsou započteny náklady na manipulaci a naložení výzisku na dopravní prostředek. 2. V cenách nejsou obsaženy náklady na dodávku materiálu, dopravu a skládkovné.</t>
  </si>
  <si>
    <t>-701956644</t>
  </si>
  <si>
    <t>900</t>
  </si>
  <si>
    <t>5999005010</t>
  </si>
  <si>
    <t>Třídění spojovacích a upevňovacích součástí. Poznámka: 1. V cenách jsou započteny náklady na manipulaci, vytřídění a uložení materiálu na úložiště nebo do skladu.</t>
  </si>
  <si>
    <t>-13393724</t>
  </si>
  <si>
    <t>Poznámka k souboru cen:_x000D_
1. V cenách jsou započteny náklady na manipulaci, vytřídění a uložení materiálu na úložiště nebo do skladu.</t>
  </si>
  <si>
    <t>901</t>
  </si>
  <si>
    <t>5999005020</t>
  </si>
  <si>
    <t>Třídění pražců a kolejnicových podpor. Poznámka: 1. V cenách jsou započteny náklady na manipulaci, vytřídění a uložení materiálu na úložiště nebo do skladu.</t>
  </si>
  <si>
    <t>-55338091</t>
  </si>
  <si>
    <t>902</t>
  </si>
  <si>
    <t>5999005030</t>
  </si>
  <si>
    <t>Třídění kolejnic. Poznámka: 1. V cenách jsou započteny náklady na manipulaci, vytřídění a uložení materiálu na úložiště nebo do skladu.</t>
  </si>
  <si>
    <t>-1884308575</t>
  </si>
  <si>
    <t>903</t>
  </si>
  <si>
    <t>5999010010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</si>
  <si>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</si>
  <si>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-936397677</t>
  </si>
  <si>
    <t>Poznámka k souboru cen:_x000D_
1. V cenách jsou započteny náklady na manipulaci vyjmutí a snesení zdvihacím prostředkem, naložení, složení, přeprava v místě technologické manipulace. Položka obsahuje náklady na práce v blízkosti trakčního vedení.</t>
  </si>
  <si>
    <t>904</t>
  </si>
  <si>
    <t>5999010020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</si>
  <si>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</si>
  <si>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733309684</t>
  </si>
  <si>
    <t>905</t>
  </si>
  <si>
    <t>5999015010</t>
  </si>
  <si>
    <t>Vložení konstrukcí nebo dílů hmotnosti do 10 t. Poznámka: 1. V cenách jsou započteny náklady na vložení konstrukce podle technologického postupu, přeprava v místě technologické manipulace. Položka obsahuje náklady na práce v blízkosti trakčního vedení.</t>
  </si>
  <si>
    <t>-112063688</t>
  </si>
  <si>
    <t>Poznámka k souboru cen:_x000D_
1. V cenách jsou započteny náklady na vložení konstrukce podle technologického postupu, přeprava v místě technologické manipulace. Položka obsahuje náklady na práce v blízkosti trakčního vedení.</t>
  </si>
  <si>
    <t>906</t>
  </si>
  <si>
    <t>5999015020</t>
  </si>
  <si>
    <t>Vložení konstrukcí nebo dílů hmotnosti přes 10 do 20 t. Poznámka: 1. V cenách jsou započteny náklady na vložení konstrukce podle technologického postupu, přeprava v místě technologické manipulace. Položka obsahuje náklady na práce v blízkosti trakčního vedení.</t>
  </si>
  <si>
    <t>-1612384868</t>
  </si>
  <si>
    <t>OST</t>
  </si>
  <si>
    <t>Ostatní</t>
  </si>
  <si>
    <t>985</t>
  </si>
  <si>
    <t>7590915022</t>
  </si>
  <si>
    <t>Montáž výkolejky s návěstním tělesem se zámkem kontrolním - položení na dřevěné pražce, označení a vyvrtání otvorů, položení a přišroubování na paty kolejnice, přišroubování dosedacího úhelníku, vyzkoušení, namontování spojovací tyče, přezkoušení chodu, úprava typu klíče, očíslování výkolejky, nátěr</t>
  </si>
  <si>
    <t>1570229250</t>
  </si>
  <si>
    <t>986</t>
  </si>
  <si>
    <t>7590915032</t>
  </si>
  <si>
    <t>Montáž výkolejky ústřední stavěné s návěstním tělesem s přestavníkem elektromotorickým - připevnění upevňovací soupravy přestavníku, výkolejky a její montáž včetně návěstního tělesa, připevnění přestavníku na upevňovací soupravu, namontování spojovací tyče, zatažení kabelu s kabelovou formou do kabelového závěru, mechanické přezkoušení chodu, nátěr. Bez zemních prací</t>
  </si>
  <si>
    <t>817120436</t>
  </si>
  <si>
    <t>983</t>
  </si>
  <si>
    <t>7590917012</t>
  </si>
  <si>
    <t>Demontáž výkolejky bez návěstního tělesa se zámkem kontrolním</t>
  </si>
  <si>
    <t>-1503211882</t>
  </si>
  <si>
    <t>984</t>
  </si>
  <si>
    <t>7590917032</t>
  </si>
  <si>
    <t>Demontáž výkolejky ústřední stavěné s návěstním tělesem a s přestavníkem elektromotorickým</t>
  </si>
  <si>
    <t>-1849897982</t>
  </si>
  <si>
    <t>966</t>
  </si>
  <si>
    <t>7591015034</t>
  </si>
  <si>
    <t>Montáž elektromotorického přestavníku na výhybce s kontrolou jazyků s upevněním kloubovým na koleji - připevnění přestavníku pomocí připevňovací soupravy a zatažení kabelu s kabelovou formou do kabelového závěru, mechanické přezkoušení chodu opravný nátěr. Bez zemních prací</t>
  </si>
  <si>
    <t>-1098915150</t>
  </si>
  <si>
    <t>974</t>
  </si>
  <si>
    <t>7591015102</t>
  </si>
  <si>
    <t>Montáž upevňovací soupravy s upevněním na koleji</t>
  </si>
  <si>
    <t>-437168274</t>
  </si>
  <si>
    <t>965</t>
  </si>
  <si>
    <t>7591017030</t>
  </si>
  <si>
    <t>Demontáž elektromotorického přestavníku z výhybky s kontrolou jazyků</t>
  </si>
  <si>
    <t>-1200498464</t>
  </si>
  <si>
    <t>973</t>
  </si>
  <si>
    <t>7591017102</t>
  </si>
  <si>
    <t>Demontáž upevňovací soupravy s upevněním na koleji</t>
  </si>
  <si>
    <t>89493921</t>
  </si>
  <si>
    <t>1026</t>
  </si>
  <si>
    <t>7591035020</t>
  </si>
  <si>
    <t>Montáž kontrolní tyče kloubové krátké</t>
  </si>
  <si>
    <t>417752774</t>
  </si>
  <si>
    <t>1027</t>
  </si>
  <si>
    <t>7591035030</t>
  </si>
  <si>
    <t>Montáž kontrolní tyče kloubové dlouhé</t>
  </si>
  <si>
    <t>-1858796972</t>
  </si>
  <si>
    <t>1028</t>
  </si>
  <si>
    <t>7591037020</t>
  </si>
  <si>
    <t>Demontáž kontrolní tyče kloubové krátké</t>
  </si>
  <si>
    <t>927345419</t>
  </si>
  <si>
    <t>1029</t>
  </si>
  <si>
    <t>7591037030</t>
  </si>
  <si>
    <t>Demontáž kontrolní tyče kloubové dlouhé</t>
  </si>
  <si>
    <t>1668758840</t>
  </si>
  <si>
    <t>1030</t>
  </si>
  <si>
    <t>7591085060</t>
  </si>
  <si>
    <t>Montáž ostatních náhradních dílů EP600 spojnice přestavníkové</t>
  </si>
  <si>
    <t>-1507632831</t>
  </si>
  <si>
    <t>1031</t>
  </si>
  <si>
    <t>7591087060</t>
  </si>
  <si>
    <t>Demontáž ostatních náhradních dílů EP600 spojnice přestavníkové</t>
  </si>
  <si>
    <t>-750216470</t>
  </si>
  <si>
    <t>976</t>
  </si>
  <si>
    <t>7591115010</t>
  </si>
  <si>
    <t>Montáž mechanického přestavníku 5206 na straně stojanu - úplná montáž připevnovací soupravy, přestavníku, závorníku, ochranné skříně, přizpůsobení pražců a odstranění štěrku, nátěr</t>
  </si>
  <si>
    <t>1221249883</t>
  </si>
  <si>
    <t>975</t>
  </si>
  <si>
    <t>7591117010</t>
  </si>
  <si>
    <t>Demontáž mechanického přestavníku na straně stojanu</t>
  </si>
  <si>
    <t>1176088087</t>
  </si>
  <si>
    <t>982</t>
  </si>
  <si>
    <t>7591135012</t>
  </si>
  <si>
    <t>Montáž mechanizmu samovratné výhybky MSV s elektrickou kontrolou - montáž upevňovací soupravy, hydraulického tlumiče a táhla návěstního tělesa, seřízení a kontrola funkce, bezpečnostní nátěr. Bez zemních prací</t>
  </si>
  <si>
    <t>-1322337122</t>
  </si>
  <si>
    <t>981</t>
  </si>
  <si>
    <t>7591137010</t>
  </si>
  <si>
    <t>Demontáž mechanizmu samovratné výhybky MSV</t>
  </si>
  <si>
    <t>-936987988</t>
  </si>
  <si>
    <t>978</t>
  </si>
  <si>
    <t>7591205010</t>
  </si>
  <si>
    <t>Montáž závorníku mechanického na straně stojanu - úplná montáž připevnovací soupravy, závorníku, ochranné skříně, přizpůsobení pražců a odstranění štěrku</t>
  </si>
  <si>
    <t>-787176848</t>
  </si>
  <si>
    <t>980</t>
  </si>
  <si>
    <t>7591205020</t>
  </si>
  <si>
    <t>Montáž závorníku s elektrickým dohledem ZED pro hákový a čelisťový závěr - připevnění závorníku pomocí připevňovací soupravy a zatažení kabelu s kabelovou formou do kabelového závěru, mechanické přezkoušení chodu, natypování jednoduchého nebo kontrolního zámku, oštítkování klíčů a kontrola činnosti, opravný nátěr. Bez zemních prací</t>
  </si>
  <si>
    <t>1517698104</t>
  </si>
  <si>
    <t>977</t>
  </si>
  <si>
    <t>7591207010</t>
  </si>
  <si>
    <t>Demontáž mechanického závorníku</t>
  </si>
  <si>
    <t>708940237</t>
  </si>
  <si>
    <t>991</t>
  </si>
  <si>
    <t>7591305010</t>
  </si>
  <si>
    <t>Montáž zámku výměnového jednoduchého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</si>
  <si>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149699736</t>
  </si>
  <si>
    <t>992</t>
  </si>
  <si>
    <t>7591305012</t>
  </si>
  <si>
    <t>Montáž zámku výměnového jednoduchého odtlačného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</si>
  <si>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-801575806</t>
  </si>
  <si>
    <t>993</t>
  </si>
  <si>
    <t>7591305014</t>
  </si>
  <si>
    <t>Montáž zámku výměnového kontrolního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</si>
  <si>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-786640661</t>
  </si>
  <si>
    <t>994</t>
  </si>
  <si>
    <t>7591305016</t>
  </si>
  <si>
    <t>Montáž zámku výměnového kontrolního odtlačného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</si>
  <si>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1152345529</t>
  </si>
  <si>
    <t>996</t>
  </si>
  <si>
    <t>7591305120</t>
  </si>
  <si>
    <t>Montáž zámku elektromagnetického venkovního stejnosměrného nebo 1 fázového - montáž zámku na závěr UKM, UKMP, natypování zámku a oštítkování klíčů, zapojení a přezkoušení funkce, nátěr. Bez montáže závěrů a zapojení zemního kabelu</t>
  </si>
  <si>
    <t>-2138174256</t>
  </si>
  <si>
    <t>987</t>
  </si>
  <si>
    <t>7591307010</t>
  </si>
  <si>
    <t>Demontáž zámku výměnového jednoduchého</t>
  </si>
  <si>
    <t>-2013116629</t>
  </si>
  <si>
    <t>988</t>
  </si>
  <si>
    <t>7591307012</t>
  </si>
  <si>
    <t>Demontáž zámku výměnového jednoduchého odtlačného</t>
  </si>
  <si>
    <t>1840172936</t>
  </si>
  <si>
    <t>989</t>
  </si>
  <si>
    <t>7591307014</t>
  </si>
  <si>
    <t>Demontáž zámku výměnového kontrolního</t>
  </si>
  <si>
    <t>375013198</t>
  </si>
  <si>
    <t>990</t>
  </si>
  <si>
    <t>7591307016</t>
  </si>
  <si>
    <t>Demontáž zámku výměnového kontrolního odtlačného</t>
  </si>
  <si>
    <t>741635293</t>
  </si>
  <si>
    <t>995</t>
  </si>
  <si>
    <t>7591307120</t>
  </si>
  <si>
    <t>Demontáž zámku elektromagnetického venkovního</t>
  </si>
  <si>
    <t>-706087997</t>
  </si>
  <si>
    <t>999</t>
  </si>
  <si>
    <t>7592005020</t>
  </si>
  <si>
    <t>Montáž snímače indukčního kolejnicového Honeywell - uložení a připevnění na určené místo, seřízení polohy, přezkoušení</t>
  </si>
  <si>
    <t>1694009194</t>
  </si>
  <si>
    <t>963</t>
  </si>
  <si>
    <t>7592005050</t>
  </si>
  <si>
    <t>Montáž počítacího bodu (senzoru) RSR 180 - uložení a připevnění na určené místo, seřízení polohy, přezkoušení</t>
  </si>
  <si>
    <t>-975799271</t>
  </si>
  <si>
    <t>1000</t>
  </si>
  <si>
    <t>7592005150</t>
  </si>
  <si>
    <t>Montáž kolejnicového doteku jazýčkového WSSB</t>
  </si>
  <si>
    <t>-1450112794</t>
  </si>
  <si>
    <t>997</t>
  </si>
  <si>
    <t>7592007020</t>
  </si>
  <si>
    <t>Demontáž snímače indukčního kolejnicového Honeywell</t>
  </si>
  <si>
    <t>-1500958147</t>
  </si>
  <si>
    <t>964</t>
  </si>
  <si>
    <t>7592007050</t>
  </si>
  <si>
    <t>Demontáž počítacího bodu (senzoru) RSR 180</t>
  </si>
  <si>
    <t>-1032866097</t>
  </si>
  <si>
    <t>998</t>
  </si>
  <si>
    <t>7592007150</t>
  </si>
  <si>
    <t>Demontáž kolejnicového doteku jazýčkového WSSB</t>
  </si>
  <si>
    <t>-1166842384</t>
  </si>
  <si>
    <t>1015</t>
  </si>
  <si>
    <t>7594105010</t>
  </si>
  <si>
    <t>Odpojení a zpětné připojení lan propojovacích jednoho stykového transformátoru - včetně odpojení a připevnění lanového propojení na pražce nebo montážní trámky</t>
  </si>
  <si>
    <t>802630413</t>
  </si>
  <si>
    <t>1016</t>
  </si>
  <si>
    <t>7594105012</t>
  </si>
  <si>
    <t>Odpojení a zpětné připojení lan ke stojánku KSL - včetně odpojení a připevnění lanového propojení na pražce nebo montážní trámky</t>
  </si>
  <si>
    <t>621937925</t>
  </si>
  <si>
    <t>1017</t>
  </si>
  <si>
    <t>7594105014</t>
  </si>
  <si>
    <t>Odpojení a zpětné připojení lan ke stojánku KSLP - včetně odpojení a připevnění lanového propojení na pražce nebo montážní trámky</t>
  </si>
  <si>
    <t>-1104980716</t>
  </si>
  <si>
    <t>1018</t>
  </si>
  <si>
    <t>7594105016</t>
  </si>
  <si>
    <t>Odpojení a zpětné připojení lan ke kolejové skříni TJA - včetně odpojení a připevnění lanového propojení na pražce nebo montážní trámky</t>
  </si>
  <si>
    <t>1300498788</t>
  </si>
  <si>
    <t>1019</t>
  </si>
  <si>
    <t>7594105018</t>
  </si>
  <si>
    <t>Odpojení a zpětné připojení lan ke kolejové skříni TJAP - včetně odpojení a připevnění lanového propojení na pražce nebo montážní trámky</t>
  </si>
  <si>
    <t>1176634245</t>
  </si>
  <si>
    <t>1011</t>
  </si>
  <si>
    <t>7594105042</t>
  </si>
  <si>
    <t>Montáž lanového propojení tlumivek na dřevěné pražce 3,7 nebo 4,2 m - propojení stykového transformátoru s kolejnicí nebo s dalším stykovým transformátorem lanovým propojením; usazení pražců nebo trámků mezi koleje nebo podél koleje; připevnění lana k pražcům nebo montážním trámkům</t>
  </si>
  <si>
    <t>-1112385657</t>
  </si>
  <si>
    <t>1012</t>
  </si>
  <si>
    <t>7594105072</t>
  </si>
  <si>
    <t>Montáž lanového propojení tlumivek na betonové pražce 3,7 nebo 4,2 m - propojení stykového transformátoru s kolejnicí nebo s dalším stykovým transformátorem lanovým propojením; usazení pražců nebo trámků mezi koleje nebo podél koleje; připevnění lana k pražcům nebo montážním trámkům</t>
  </si>
  <si>
    <t>-1057635123</t>
  </si>
  <si>
    <t>1013</t>
  </si>
  <si>
    <t>7594105360</t>
  </si>
  <si>
    <t>Montáž lanového propojení stykového č.v. 70 301 - rozměření místa připojení, případné vyvrtání otvorů, montáž kompletní sady lanových propojení dvojice stykových transformátorů</t>
  </si>
  <si>
    <t>-627336993</t>
  </si>
  <si>
    <t>1014</t>
  </si>
  <si>
    <t>7594105390</t>
  </si>
  <si>
    <t>Montáž pražce nebo trámku pro upevnění lanového propojení - usazení pražce nebo trámku mezi koleje nebo podél koleje; připevnění lana k pražci nebo montážnímu trámku</t>
  </si>
  <si>
    <t>-1840943641</t>
  </si>
  <si>
    <t>1007</t>
  </si>
  <si>
    <t>7594107040</t>
  </si>
  <si>
    <t>Demontáž lanového propojení tlumivek z dřevěných pražců</t>
  </si>
  <si>
    <t>1100129007</t>
  </si>
  <si>
    <t>1008</t>
  </si>
  <si>
    <t>7594107070</t>
  </si>
  <si>
    <t>Demontáž lanového propojení tlumivek z betonových pražců</t>
  </si>
  <si>
    <t>-1981764675</t>
  </si>
  <si>
    <t>1010</t>
  </si>
  <si>
    <t>7594107330</t>
  </si>
  <si>
    <t>Demontáž kolejnicového lanového propojení z betonových pražců</t>
  </si>
  <si>
    <t>-1490927746</t>
  </si>
  <si>
    <t>1009</t>
  </si>
  <si>
    <t>7594107360</t>
  </si>
  <si>
    <t>Demontáž lanového propojení stykového č.v. 70 301</t>
  </si>
  <si>
    <t>1647508602</t>
  </si>
  <si>
    <t>1004</t>
  </si>
  <si>
    <t>7594205014</t>
  </si>
  <si>
    <t>Montáž stykového transformátoru jednoho DT bez oleje - usazení stykového transformátoru, montáž ochranných trubek, případně přídavných svorkovnic, jejich propojení a naplnění transformátoru olejem, montáž univerzálního úhelníku na střední vývod, propojení středních vývodů dvojice stykových transformátorů krátkým čtyřlanovým propojením, zatažení kabelů, nátěr, proměření izolačního stavu. Bez vyformování a zapojení kabelů, bez dodání svorkovnic, trubek, úhelníku a propojky</t>
  </si>
  <si>
    <t>-1391837539</t>
  </si>
  <si>
    <t>1005</t>
  </si>
  <si>
    <t>7594205060</t>
  </si>
  <si>
    <t>Montáž stojánku kabelového na betonové pražce KSL - usazení kabelového stojánku do výkopu bez provedení zemních prací, propojení stojánku s kolejnicemi jednokolíkovými lanovými propojeními, připevnění lan k pražci a montážním trámkům, zatažení kabelu, proměření izolačního stavu. Bez zhotovení a zapojení kabelové formy</t>
  </si>
  <si>
    <t>853063688</t>
  </si>
  <si>
    <t>1006</t>
  </si>
  <si>
    <t>7594205082</t>
  </si>
  <si>
    <t>Montáž kolejové skříně TJA, TJAP na betonové pražce - usazení skříně do výkopu bez provedení zemních prací, propojení skříně s kolejnicemi jednokolíkovými lanovými propojeními, připevnění lan k pražci a montážním trámkům, zatažení kabelů, proměření izolačního stavu, označení skříně. Bez zhotovení a zapojení kabelových forem</t>
  </si>
  <si>
    <t>298326942</t>
  </si>
  <si>
    <t>1001</t>
  </si>
  <si>
    <t>7594207014</t>
  </si>
  <si>
    <t>Demontáž stykového transformátoru DT bez oleje</t>
  </si>
  <si>
    <t>1425756523</t>
  </si>
  <si>
    <t>1002</t>
  </si>
  <si>
    <t>7594207050</t>
  </si>
  <si>
    <t>Demontáž stojánku kabelového KSL, KSLP</t>
  </si>
  <si>
    <t>-1521869702</t>
  </si>
  <si>
    <t>1003</t>
  </si>
  <si>
    <t>7594207080</t>
  </si>
  <si>
    <t>Demontáž kolejové skříně TJA, TJAP</t>
  </si>
  <si>
    <t>-1415299980</t>
  </si>
  <si>
    <t>VRN</t>
  </si>
  <si>
    <t xml:space="preserve"> Vedlejší rozpočtové náklady</t>
  </si>
  <si>
    <t>907</t>
  </si>
  <si>
    <t>9901000100</t>
  </si>
  <si>
    <t>Doprava dodávek zhotovitele, dodávek objednatele nebo výzisku mechanizací o nosnosti do 3,5 t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</si>
  <si>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1240062003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</si>
  <si>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</si>
  <si>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Měrnou jednotkou je kus stroje.</t>
  </si>
  <si>
    <t>908</t>
  </si>
  <si>
    <t>9901000200</t>
  </si>
  <si>
    <t>Doprava dodávek zhotovitele, dodávek objednatele nebo výzisku mechanizací o nosnosti do 3,5 t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</si>
  <si>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1313060934</t>
  </si>
  <si>
    <t>909</t>
  </si>
  <si>
    <t>9901000300</t>
  </si>
  <si>
    <t>Doprava dodávek zhotovitele, dodávek objednatele nebo výzisku mechanizací o nosnosti do 3,5 t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</si>
  <si>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-625572562</t>
  </si>
  <si>
    <t>910</t>
  </si>
  <si>
    <t>9901000400</t>
  </si>
  <si>
    <t>Doprava dodávek zhotovitele, dodávek objednatele nebo výzisku mechanizací o nosnosti do 3,5 t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</si>
  <si>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135246238</t>
  </si>
  <si>
    <t>911</t>
  </si>
  <si>
    <t>9901000500</t>
  </si>
  <si>
    <t>Doprava dodávek zhotovitele, dodávek objednatele nebo výzisku mechanizací o nosnosti do 3,5 t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</si>
  <si>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1846790284</t>
  </si>
  <si>
    <t>912</t>
  </si>
  <si>
    <t>9901000600</t>
  </si>
  <si>
    <t>Doprava dodávek zhotovitele, dodávek objednatele nebo výzisku mechanizací o nosnosti do 3,5 t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</si>
  <si>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746757348</t>
  </si>
  <si>
    <t>913</t>
  </si>
  <si>
    <t>9901000700</t>
  </si>
  <si>
    <t>Doprava dodávek zhotovitele, dodávek objednatele nebo výzisku mechanizací o nosnosti do 3,5 t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</si>
  <si>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773410054</t>
  </si>
  <si>
    <t>914</t>
  </si>
  <si>
    <t>9901000800</t>
  </si>
  <si>
    <t>Doprava dodávek zhotovitele, dodávek objednatele nebo výzisku mechanizací o nosnosti do 3,5 t do 150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</si>
  <si>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-1801169736</t>
  </si>
  <si>
    <t>915</t>
  </si>
  <si>
    <t>9901000900</t>
  </si>
  <si>
    <t>Doprava dodávek zhotovitele, dodávek objednatele nebo výzisku mechanizací o nosnosti do 3,5 t do 200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</si>
  <si>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-719878497</t>
  </si>
  <si>
    <t>916</t>
  </si>
  <si>
    <t>9901001000</t>
  </si>
  <si>
    <t>Doprava dodávek zhotovitele, dodávek objednatele nebo výzisku mechanizací o nosnosti do 3,5 t do 250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</si>
  <si>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-114415418</t>
  </si>
  <si>
    <t>917</t>
  </si>
  <si>
    <t>9901001100</t>
  </si>
  <si>
    <t>Doprava dodávek zhotovitele, dodávek objednatele nebo výzisku mechanizací o nosnosti do 3,5 t do 300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</si>
  <si>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-1774922849</t>
  </si>
  <si>
    <t>918</t>
  </si>
  <si>
    <t>9901001200</t>
  </si>
  <si>
    <t>Doprava dodávek zhotovitele, dodávek objednatele nebo výzisku mechanizací o nosnosti do 3,5 t do 350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</si>
  <si>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909936380</t>
  </si>
  <si>
    <t>919</t>
  </si>
  <si>
    <t>9901009100</t>
  </si>
  <si>
    <t>Doprava dodávek zhotovitele, dodávek objednatele nebo výzisku mechanizací o nosnosti do 3,5 t příplatek za každý další 1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</si>
  <si>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1547797711</t>
  </si>
  <si>
    <t>920</t>
  </si>
  <si>
    <t>9902100100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</si>
  <si>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</si>
  <si>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438692999</t>
  </si>
  <si>
    <t>Poznámka k položce:_x000D_
Měrnou jednotkou je t přepravovaného materiálu.</t>
  </si>
  <si>
    <t>921</t>
  </si>
  <si>
    <t>9902100200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</si>
  <si>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</si>
  <si>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129271624</t>
  </si>
  <si>
    <t>922</t>
  </si>
  <si>
    <t>9902100300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</si>
  <si>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</si>
  <si>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-1135995897</t>
  </si>
  <si>
    <t>923</t>
  </si>
  <si>
    <t>9902100400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</si>
  <si>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</si>
  <si>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-1880596821</t>
  </si>
  <si>
    <t>924</t>
  </si>
  <si>
    <t>9902100500</t>
  </si>
  <si>
    <t>Doprava dodávek zhotovitele, dodávek objednatele nebo výzisku mechanizací přes 3,5 t sypanin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</si>
  <si>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726830258</t>
  </si>
  <si>
    <t>925</t>
  </si>
  <si>
    <t>9902100600</t>
  </si>
  <si>
    <t>Doprava dodávek zhotovitele, dodávek objednatele nebo výzisku mechanizací přes 3,5 t sypanin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</si>
  <si>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1977626787</t>
  </si>
  <si>
    <t>926</t>
  </si>
  <si>
    <t>9902100700</t>
  </si>
  <si>
    <t>Doprava dodávek zhotovitele, dodávek objednatele nebo výzisku mechanizací přes 3,5 t sypanin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</si>
  <si>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-1289839838</t>
  </si>
  <si>
    <t>927</t>
  </si>
  <si>
    <t>9902100800</t>
  </si>
  <si>
    <t>Doprava dodávek zhotovitele, dodávek objednatele nebo výzisku mechanizací přes 3,5 t sypanin do 150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</si>
  <si>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-1719541081</t>
  </si>
  <si>
    <t>928</t>
  </si>
  <si>
    <t>9902100900</t>
  </si>
  <si>
    <t>Doprava dodávek zhotovitele, dodávek objednatele nebo výzisku mechanizací přes 3,5 t sypanin do 200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</si>
  <si>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-149693759</t>
  </si>
  <si>
    <t>929</t>
  </si>
  <si>
    <t>9902101000</t>
  </si>
  <si>
    <t>Doprava dodávek zhotovitele, dodávek objednatele nebo výzisku mechanizací přes 3,5 t sypanin do 250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</si>
  <si>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-1715395786</t>
  </si>
  <si>
    <t>930</t>
  </si>
  <si>
    <t>9902101100</t>
  </si>
  <si>
    <t>Doprava dodávek zhotovitele, dodávek objednatele nebo výzisku mechanizací přes 3,5 t sypanin do 300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</si>
  <si>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-479264138</t>
  </si>
  <si>
    <t>931</t>
  </si>
  <si>
    <t>9902101200</t>
  </si>
  <si>
    <t>Doprava dodávek zhotovitele, dodávek objednatele nebo výzisku mechanizací přes 3,5 t sypanin do 350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</si>
  <si>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-890503544</t>
  </si>
  <si>
    <t>932</t>
  </si>
  <si>
    <t>9902109100</t>
  </si>
  <si>
    <t>Doprava dodávek zhotovitele, dodávek objednatele nebo výzisku mechanizací přes 3,5 t sypanin příplatek za každý další 1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</si>
  <si>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985656826</t>
  </si>
  <si>
    <t>933</t>
  </si>
  <si>
    <t>9902200100</t>
  </si>
  <si>
    <t>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</si>
  <si>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45311132</t>
  </si>
  <si>
    <t>934</t>
  </si>
  <si>
    <t>9902200200</t>
  </si>
  <si>
    <t>Doprava dodávek zhotovitele, dodávek objednatele nebo výzisku mechanizací přes 3,5 t objemnějšího kusového materiálu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</si>
  <si>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-141555806</t>
  </si>
  <si>
    <t>935</t>
  </si>
  <si>
    <t>9902200300</t>
  </si>
  <si>
    <t>Doprava dodávek zhotovitele, dodávek objednatele nebo výzisku mechanizací přes 3,5 t objemnějšího kusového materiálu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</si>
  <si>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91310048</t>
  </si>
  <si>
    <t>936</t>
  </si>
  <si>
    <t>9902200400</t>
  </si>
  <si>
    <t>Doprava dodávek zhotovitele, dodávek objednatele nebo výzisku mechanizací přes 3,5 t objemnějšího kusového materiálu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</si>
  <si>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507872295</t>
  </si>
  <si>
    <t>937</t>
  </si>
  <si>
    <t>9902200500</t>
  </si>
  <si>
    <t>Doprava dodávek zhotovitele, dodávek objednatele nebo výzisku mechanizací přes 3,5 t objemnějšího kusového materiálu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</si>
  <si>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1794833499</t>
  </si>
  <si>
    <t>938</t>
  </si>
  <si>
    <t>9902200600</t>
  </si>
  <si>
    <t>Doprava dodávek zhotovitele, dodávek objednatele nebo výzisku mechanizací přes 3,5 t objemnějšího kusového materiálu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</si>
  <si>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-1936816898</t>
  </si>
  <si>
    <t>939</t>
  </si>
  <si>
    <t>9902200700</t>
  </si>
  <si>
    <t>Doprava dodávek zhotovitele, dodávek objednatele nebo výzisku mechanizací přes 3,5 t objemnějšího kusového materiálu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</si>
  <si>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-1582171006</t>
  </si>
  <si>
    <t>940</t>
  </si>
  <si>
    <t>9902200800</t>
  </si>
  <si>
    <t>Doprava dodávek zhotovitele, dodávek objednatele nebo výzisku mechanizací přes 3,5 t objemnějšího kusového materiálu do 150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</si>
  <si>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1538130053</t>
  </si>
  <si>
    <t>941</t>
  </si>
  <si>
    <t>9902200900</t>
  </si>
  <si>
    <t>Doprava dodávek zhotovitele, dodávek objednatele nebo výzisku mechanizací přes 3,5 t objemnějšího kusového materiálu do 200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</si>
  <si>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1550016665</t>
  </si>
  <si>
    <t>942</t>
  </si>
  <si>
    <t>9902201000</t>
  </si>
  <si>
    <t>Doprava dodávek zhotovitele, dodávek objednatele nebo výzisku mechanizací přes 3,5 t objemnějšího kusového materiálu do 250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</si>
  <si>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1470532922</t>
  </si>
  <si>
    <t>943</t>
  </si>
  <si>
    <t>9902201100</t>
  </si>
  <si>
    <t>Doprava dodávek zhotovitele, dodávek objednatele nebo výzisku mechanizací přes 3,5 t objemnějšího kusového materiálu do 300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</si>
  <si>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-2146757607</t>
  </si>
  <si>
    <t>944</t>
  </si>
  <si>
    <t>9902201200</t>
  </si>
  <si>
    <t>Doprava dodávek zhotovitele, dodávek objednatele nebo výzisku mechanizací přes 3,5 t objemnějšího kusového materiálu do 350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</si>
  <si>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642479471</t>
  </si>
  <si>
    <t>945</t>
  </si>
  <si>
    <t>9902209100</t>
  </si>
  <si>
    <t>Doprava dodávek zhotovitele, dodávek objednatele nebo výzisku mechanizací přes 3,5 t objemnějšího kusového materiálu příplatek za každý další 1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</si>
  <si>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-945029617</t>
  </si>
  <si>
    <t>946</t>
  </si>
  <si>
    <t>9902900100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</si>
  <si>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</si>
  <si>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1229669868</t>
  </si>
  <si>
    <t>Poznámka k souboru cen:_x000D_
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</si>
  <si>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947</t>
  </si>
  <si>
    <t>9902900200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</si>
  <si>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</si>
  <si>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-1826071465</t>
  </si>
  <si>
    <t>948</t>
  </si>
  <si>
    <t>9903100100</t>
  </si>
  <si>
    <t>Přeprava mechanizace na místo prováděných prací o hmotnosti do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</si>
  <si>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-1078193706</t>
  </si>
  <si>
    <t>Poznámka k souboru cen:_x000D_
Ceny jsou určeny pro dopravu mechanizmů na místo prováděných prací po silnici i po kolejích.V ceně jsou započteny i náklady na zpáteční cestu dopravního prostředku. Měrnou jednotkou je kus přepravovaného stroje.</t>
  </si>
  <si>
    <t>949</t>
  </si>
  <si>
    <t>9903100200</t>
  </si>
  <si>
    <t>Přeprava mechanizace na místo prováděných prací o hmotnosti do 12 t do 200 km Poznámka: Ceny jsou určeny pro dopravu mechanizmů na místo prováděných prací po silnici i po kolejích.V ceně jsou započteny i náklady na zpáteční cestu dopravního prostředku. Měrnou jednotkou je kus přepravovaného stroje.</t>
  </si>
  <si>
    <t>1806024123</t>
  </si>
  <si>
    <t>950</t>
  </si>
  <si>
    <t>9903100300</t>
  </si>
  <si>
    <t>Přeprava mechanizace na místo prováděných prací o hmotnosti do 12 t do 300 km Poznámka: Ceny jsou určeny pro dopravu mechanizmů na místo prováděných prací po silnici i po kolejích.V ceně jsou započteny i náklady na zpáteční cestu dopravního prostředku. Měrnou jednotkou je kus přepravovaného stroje.</t>
  </si>
  <si>
    <t>228295922</t>
  </si>
  <si>
    <t>951</t>
  </si>
  <si>
    <t>9903100400</t>
  </si>
  <si>
    <t>Přeprava mechanizace na místo prováděných prací o hmotnosti do 12 t do 400 km Poznámka: Ceny jsou určeny pro dopravu mechanizmů na místo prováděných prací po silnici i po kolejích.V ceně jsou započteny i náklady na zpáteční cestu dopravního prostředku. Měrnou jednotkou je kus přepravovaného stroje.</t>
  </si>
  <si>
    <t>293865081</t>
  </si>
  <si>
    <t>952</t>
  </si>
  <si>
    <t>9903200100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</si>
  <si>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</si>
  <si>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-944169092</t>
  </si>
  <si>
    <t>953</t>
  </si>
  <si>
    <t>9903200200</t>
  </si>
  <si>
    <t>Přeprava mechanizace na místo prováděných prací o hmotnosti přes 12 t do 200 km Poznámka: Ceny jsou určeny pro dopravu mechanizmů na místo prováděných prací po silnici i po kolejích.V ceně jsou započteny i náklady na zpáteční cestu dopravního prostředku. Měrnou jednotkou je kus přepravovaného stroje.</t>
  </si>
  <si>
    <t>1276995728</t>
  </si>
  <si>
    <t>954</t>
  </si>
  <si>
    <t>9903200300</t>
  </si>
  <si>
    <t>Přeprava mechanizace na místo prováděných prací o hmotnosti přes 12 t do 300 km Poznámka: Ceny jsou určeny pro dopravu mechanizmů na místo prováděných prací po silnici i po kolejích.V ceně jsou započteny i náklady na zpáteční cestu dopravního prostředku. Měrnou jednotkou je kus přepravovaného stroje.</t>
  </si>
  <si>
    <t>1582733206</t>
  </si>
  <si>
    <t>955</t>
  </si>
  <si>
    <t>9903200400</t>
  </si>
  <si>
    <t>Přeprava mechanizace na místo prováděných prací o hmotnosti přes 12 t do 400 km Poznámka: Ceny jsou určeny pro dopravu mechanizmů na místo prováděných prací po silnici i po kolejích.V ceně jsou započteny i náklady na zpáteční cestu dopravního prostředku. Měrnou jednotkou je kus přepravovaného stroje.</t>
  </si>
  <si>
    <t>954782218</t>
  </si>
  <si>
    <t>956</t>
  </si>
  <si>
    <t>9909000100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</si>
  <si>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</si>
  <si>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-673608045</t>
  </si>
  <si>
    <t>Poznámka k souboru cen:_x000D_
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</si>
  <si>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957</t>
  </si>
  <si>
    <t>9909000200</t>
  </si>
  <si>
    <t>Poplatek za uložení nebezpečného odpadu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</si>
  <si>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-551774660</t>
  </si>
  <si>
    <t>958</t>
  </si>
  <si>
    <t>9909000300</t>
  </si>
  <si>
    <t>Poplatek za likvidaci dřevěných kolejnicových podpor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</si>
  <si>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-1600287031</t>
  </si>
  <si>
    <t>959</t>
  </si>
  <si>
    <t>9909000400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</si>
  <si>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</si>
  <si>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-57390353</t>
  </si>
  <si>
    <t>960</t>
  </si>
  <si>
    <t>9909000500</t>
  </si>
  <si>
    <t>Poplatek uložení odpadu betonových prefabrikátů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</si>
  <si>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1189265795</t>
  </si>
  <si>
    <t>961</t>
  </si>
  <si>
    <t>9909000600</t>
  </si>
  <si>
    <t>Poplatek za recyklaci odpadu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</si>
  <si>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2029404311</t>
  </si>
  <si>
    <t>962</t>
  </si>
  <si>
    <t>9909000700</t>
  </si>
  <si>
    <t>Poplatek za recyklaci kameniva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</si>
  <si>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2116035426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</si>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</sst>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8"/>
      <color rgb="FF969696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9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3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3" fillId="2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15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5" fillId="3" borderId="9" xfId="0" applyFont="1" applyFill="1" applyBorder="1" applyAlignment="1" applyProtection="1">
      <alignment horizontal="center" vertical="center"/>
    </xf>
    <xf numFmtId="0" fontId="16" fillId="0" borderId="17" xfId="0" applyFont="1" applyBorder="1" applyAlignment="1" applyProtection="1">
      <alignment horizontal="center" vertical="center" wrapText="1"/>
    </xf>
    <xf numFmtId="0" fontId="16" fillId="0" borderId="18" xfId="0" applyFont="1" applyBorder="1" applyAlignment="1" applyProtection="1">
      <alignment horizontal="center" vertical="center" wrapText="1"/>
    </xf>
    <xf numFmtId="0" fontId="16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14" fillId="0" borderId="15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20" xfId="0" applyNumberFormat="1" applyFont="1" applyBorder="1" applyAlignment="1" applyProtection="1">
      <alignment vertical="center"/>
    </xf>
    <xf numFmtId="4" fontId="21" fillId="0" borderId="21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4" fontId="21" fillId="0" borderId="22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11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3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3" fillId="3" borderId="8" xfId="0" applyFont="1" applyFill="1" applyBorder="1" applyAlignment="1">
      <alignment horizontal="right" vertical="center"/>
    </xf>
    <xf numFmtId="0" fontId="3" fillId="3" borderId="8" xfId="0" applyFont="1" applyFill="1" applyBorder="1" applyAlignment="1">
      <alignment horizontal="center" vertical="center"/>
    </xf>
    <xf numFmtId="4" fontId="3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right" vertical="center"/>
    </xf>
    <xf numFmtId="0" fontId="22" fillId="0" borderId="0" xfId="0" applyFont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1" xfId="0" applyFont="1" applyBorder="1" applyAlignment="1" applyProtection="1">
      <alignment horizontal="left" vertical="center"/>
    </xf>
    <xf numFmtId="0" fontId="5" fillId="0" borderId="21" xfId="0" applyFont="1" applyBorder="1" applyAlignment="1" applyProtection="1">
      <alignment vertical="center"/>
    </xf>
    <xf numFmtId="4" fontId="5" fillId="0" borderId="21" xfId="0" applyNumberFormat="1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15" fillId="3" borderId="17" xfId="0" applyFont="1" applyFill="1" applyBorder="1" applyAlignment="1" applyProtection="1">
      <alignment horizontal="center" vertical="center" wrapText="1"/>
    </xf>
    <xf numFmtId="0" fontId="15" fillId="3" borderId="18" xfId="0" applyFont="1" applyFill="1" applyBorder="1" applyAlignment="1" applyProtection="1">
      <alignment horizontal="center" vertical="center" wrapText="1"/>
    </xf>
    <xf numFmtId="0" fontId="15" fillId="3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17" fillId="0" borderId="0" xfId="0" applyNumberFormat="1" applyFont="1" applyAlignment="1" applyProtection="1"/>
    <xf numFmtId="166" fontId="23" fillId="0" borderId="13" xfId="0" applyNumberFormat="1" applyFont="1" applyBorder="1" applyAlignment="1" applyProtection="1"/>
    <xf numFmtId="166" fontId="23" fillId="0" borderId="14" xfId="0" applyNumberFormat="1" applyFont="1" applyBorder="1" applyAlignment="1" applyProtection="1"/>
    <xf numFmtId="4" fontId="13" fillId="0" borderId="0" xfId="0" applyNumberFormat="1" applyFont="1" applyAlignment="1">
      <alignment vertical="center"/>
    </xf>
    <xf numFmtId="0" fontId="24" fillId="0" borderId="23" xfId="0" applyFont="1" applyBorder="1" applyAlignment="1" applyProtection="1">
      <alignment horizontal="center" vertical="center"/>
    </xf>
    <xf numFmtId="49" fontId="24" fillId="0" borderId="23" xfId="0" applyNumberFormat="1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center" vertical="center" wrapText="1"/>
    </xf>
    <xf numFmtId="167" fontId="24" fillId="0" borderId="23" xfId="0" applyNumberFormat="1" applyFont="1" applyBorder="1" applyAlignment="1" applyProtection="1">
      <alignment vertical="center"/>
    </xf>
    <xf numFmtId="4" fontId="24" fillId="0" borderId="23" xfId="0" applyNumberFormat="1" applyFont="1" applyBorder="1" applyAlignment="1" applyProtection="1">
      <alignment vertical="center"/>
    </xf>
    <xf numFmtId="0" fontId="24" fillId="0" borderId="4" xfId="0" applyFont="1" applyBorder="1" applyAlignment="1">
      <alignment vertical="center"/>
    </xf>
    <xf numFmtId="0" fontId="24" fillId="0" borderId="15" xfId="0" applyFont="1" applyBorder="1" applyAlignment="1" applyProtection="1">
      <alignment horizontal="left" vertical="center"/>
    </xf>
    <xf numFmtId="0" fontId="24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0" borderId="23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25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27" fillId="0" borderId="24" xfId="0" applyFont="1" applyBorder="1" applyAlignment="1">
      <alignment vertical="center" wrapText="1"/>
    </xf>
    <xf numFmtId="0" fontId="27" fillId="0" borderId="25" xfId="0" applyFont="1" applyBorder="1" applyAlignment="1">
      <alignment vertical="center" wrapText="1"/>
    </xf>
    <xf numFmtId="0" fontId="27" fillId="0" borderId="26" xfId="0" applyFont="1" applyBorder="1" applyAlignment="1">
      <alignment vertical="center" wrapText="1"/>
    </xf>
    <xf numFmtId="0" fontId="27" fillId="0" borderId="27" xfId="0" applyFont="1" applyBorder="1" applyAlignment="1">
      <alignment horizontal="center" vertical="center" wrapText="1"/>
    </xf>
    <xf numFmtId="0" fontId="27" fillId="0" borderId="28" xfId="0" applyFont="1" applyBorder="1" applyAlignment="1">
      <alignment horizontal="center" vertical="center" wrapText="1"/>
    </xf>
    <xf numFmtId="0" fontId="27" fillId="0" borderId="27" xfId="0" applyFont="1" applyBorder="1" applyAlignment="1">
      <alignment vertical="center" wrapText="1"/>
    </xf>
    <xf numFmtId="0" fontId="27" fillId="0" borderId="28" xfId="0" applyFont="1" applyBorder="1" applyAlignment="1">
      <alignment vertical="center" wrapText="1"/>
    </xf>
    <xf numFmtId="0" fontId="29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left" vertical="center" wrapText="1"/>
    </xf>
    <xf numFmtId="0" fontId="30" fillId="0" borderId="27" xfId="0" applyFont="1" applyBorder="1" applyAlignment="1">
      <alignment vertical="center" wrapText="1"/>
    </xf>
    <xf numFmtId="0" fontId="30" fillId="0" borderId="1" xfId="0" applyFont="1" applyBorder="1" applyAlignment="1">
      <alignment vertical="center" wrapText="1"/>
    </xf>
    <xf numFmtId="0" fontId="30" fillId="0" borderId="1" xfId="0" applyFont="1" applyBorder="1" applyAlignment="1">
      <alignment horizontal="left" vertical="center"/>
    </xf>
    <xf numFmtId="0" fontId="30" fillId="0" borderId="1" xfId="0" applyFont="1" applyBorder="1" applyAlignment="1">
      <alignment vertical="center"/>
    </xf>
    <xf numFmtId="49" fontId="30" fillId="0" borderId="1" xfId="0" applyNumberFormat="1" applyFont="1" applyBorder="1" applyAlignment="1">
      <alignment vertical="center" wrapText="1"/>
    </xf>
    <xf numFmtId="0" fontId="27" fillId="0" borderId="30" xfId="0" applyFont="1" applyBorder="1" applyAlignment="1">
      <alignment vertical="center" wrapText="1"/>
    </xf>
    <xf numFmtId="0" fontId="31" fillId="0" borderId="29" xfId="0" applyFont="1" applyBorder="1" applyAlignment="1">
      <alignment vertical="center" wrapText="1"/>
    </xf>
    <xf numFmtId="0" fontId="27" fillId="0" borderId="31" xfId="0" applyFont="1" applyBorder="1" applyAlignment="1">
      <alignment vertical="center" wrapText="1"/>
    </xf>
    <xf numFmtId="0" fontId="27" fillId="0" borderId="1" xfId="0" applyFont="1" applyBorder="1" applyAlignment="1">
      <alignment vertical="top"/>
    </xf>
    <xf numFmtId="0" fontId="27" fillId="0" borderId="0" xfId="0" applyFont="1" applyAlignment="1">
      <alignment vertical="top"/>
    </xf>
    <xf numFmtId="0" fontId="27" fillId="0" borderId="24" xfId="0" applyFont="1" applyBorder="1" applyAlignment="1">
      <alignment horizontal="left" vertical="center"/>
    </xf>
    <xf numFmtId="0" fontId="27" fillId="0" borderId="25" xfId="0" applyFont="1" applyBorder="1" applyAlignment="1">
      <alignment horizontal="left" vertical="center"/>
    </xf>
    <xf numFmtId="0" fontId="27" fillId="0" borderId="26" xfId="0" applyFont="1" applyBorder="1" applyAlignment="1">
      <alignment horizontal="left" vertical="center"/>
    </xf>
    <xf numFmtId="0" fontId="27" fillId="0" borderId="27" xfId="0" applyFont="1" applyBorder="1" applyAlignment="1">
      <alignment horizontal="left" vertical="center"/>
    </xf>
    <xf numFmtId="0" fontId="27" fillId="0" borderId="28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29" fillId="0" borderId="29" xfId="0" applyFont="1" applyBorder="1" applyAlignment="1">
      <alignment horizontal="left" vertical="center"/>
    </xf>
    <xf numFmtId="0" fontId="29" fillId="0" borderId="29" xfId="0" applyFont="1" applyBorder="1" applyAlignment="1">
      <alignment horizontal="center" vertical="center"/>
    </xf>
    <xf numFmtId="0" fontId="32" fillId="0" borderId="29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30" fillId="0" borderId="1" xfId="0" applyFont="1" applyBorder="1" applyAlignment="1">
      <alignment horizontal="center" vertical="center"/>
    </xf>
    <xf numFmtId="0" fontId="30" fillId="0" borderId="27" xfId="0" applyFont="1" applyBorder="1" applyAlignment="1">
      <alignment horizontal="left" vertical="center"/>
    </xf>
    <xf numFmtId="0" fontId="30" fillId="0" borderId="1" xfId="0" applyFont="1" applyFill="1" applyBorder="1" applyAlignment="1">
      <alignment horizontal="left" vertical="center"/>
    </xf>
    <xf numFmtId="0" fontId="30" fillId="0" borderId="1" xfId="0" applyFont="1" applyFill="1" applyBorder="1" applyAlignment="1">
      <alignment horizontal="center" vertical="center"/>
    </xf>
    <xf numFmtId="0" fontId="27" fillId="0" borderId="30" xfId="0" applyFont="1" applyBorder="1" applyAlignment="1">
      <alignment horizontal="left" vertical="center"/>
    </xf>
    <xf numFmtId="0" fontId="31" fillId="0" borderId="29" xfId="0" applyFont="1" applyBorder="1" applyAlignment="1">
      <alignment horizontal="left" vertical="center"/>
    </xf>
    <xf numFmtId="0" fontId="27" fillId="0" borderId="31" xfId="0" applyFont="1" applyBorder="1" applyAlignment="1">
      <alignment horizontal="left" vertical="center"/>
    </xf>
    <xf numFmtId="0" fontId="27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0" fillId="0" borderId="29" xfId="0" applyFont="1" applyBorder="1" applyAlignment="1">
      <alignment horizontal="left" vertical="center"/>
    </xf>
    <xf numFmtId="0" fontId="27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center" wrapText="1"/>
    </xf>
    <xf numFmtId="0" fontId="27" fillId="0" borderId="24" xfId="0" applyFont="1" applyBorder="1" applyAlignment="1">
      <alignment horizontal="left" vertical="center" wrapText="1"/>
    </xf>
    <xf numFmtId="0" fontId="27" fillId="0" borderId="25" xfId="0" applyFont="1" applyBorder="1" applyAlignment="1">
      <alignment horizontal="left" vertical="center" wrapText="1"/>
    </xf>
    <xf numFmtId="0" fontId="27" fillId="0" borderId="26" xfId="0" applyFont="1" applyBorder="1" applyAlignment="1">
      <alignment horizontal="left" vertical="center" wrapText="1"/>
    </xf>
    <xf numFmtId="0" fontId="27" fillId="0" borderId="27" xfId="0" applyFont="1" applyBorder="1" applyAlignment="1">
      <alignment horizontal="left" vertical="center" wrapText="1"/>
    </xf>
    <xf numFmtId="0" fontId="27" fillId="0" borderId="28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/>
    </xf>
    <xf numFmtId="0" fontId="30" fillId="0" borderId="30" xfId="0" applyFont="1" applyBorder="1" applyAlignment="1">
      <alignment horizontal="left" vertical="center" wrapText="1"/>
    </xf>
    <xf numFmtId="0" fontId="30" fillId="0" borderId="29" xfId="0" applyFont="1" applyBorder="1" applyAlignment="1">
      <alignment horizontal="left" vertical="center" wrapText="1"/>
    </xf>
    <xf numFmtId="0" fontId="30" fillId="0" borderId="31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left" vertical="top"/>
    </xf>
    <xf numFmtId="0" fontId="30" fillId="0" borderId="1" xfId="0" applyFont="1" applyBorder="1" applyAlignment="1">
      <alignment horizontal="center" vertical="top"/>
    </xf>
    <xf numFmtId="0" fontId="30" fillId="0" borderId="30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2" fillId="0" borderId="0" xfId="0" applyFont="1" applyAlignment="1">
      <alignment vertical="center"/>
    </xf>
    <xf numFmtId="0" fontId="29" fillId="0" borderId="1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2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29" fillId="0" borderId="29" xfId="0" applyFont="1" applyBorder="1" applyAlignment="1">
      <alignment horizontal="left"/>
    </xf>
    <xf numFmtId="0" fontId="32" fillId="0" borderId="29" xfId="0" applyFont="1" applyBorder="1" applyAlignment="1"/>
    <xf numFmtId="0" fontId="27" fillId="0" borderId="27" xfId="0" applyFont="1" applyBorder="1" applyAlignment="1">
      <alignment vertical="top"/>
    </xf>
    <xf numFmtId="0" fontId="27" fillId="0" borderId="28" xfId="0" applyFont="1" applyBorder="1" applyAlignment="1">
      <alignment vertical="top"/>
    </xf>
    <xf numFmtId="0" fontId="27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left" vertical="top"/>
    </xf>
    <xf numFmtId="0" fontId="27" fillId="0" borderId="30" xfId="0" applyFont="1" applyBorder="1" applyAlignment="1">
      <alignment vertical="top"/>
    </xf>
    <xf numFmtId="0" fontId="27" fillId="0" borderId="29" xfId="0" applyFont="1" applyBorder="1" applyAlignment="1">
      <alignment vertical="top"/>
    </xf>
    <xf numFmtId="0" fontId="27" fillId="0" borderId="31" xfId="0" applyFont="1" applyBorder="1" applyAlignment="1">
      <alignment vertical="top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15" fillId="3" borderId="7" xfId="0" applyFont="1" applyFill="1" applyBorder="1" applyAlignment="1" applyProtection="1">
      <alignment horizontal="center" vertical="center"/>
    </xf>
    <xf numFmtId="0" fontId="15" fillId="3" borderId="8" xfId="0" applyFont="1" applyFill="1" applyBorder="1" applyAlignment="1" applyProtection="1">
      <alignment horizontal="left" vertical="center"/>
    </xf>
    <xf numFmtId="0" fontId="15" fillId="3" borderId="8" xfId="0" applyFont="1" applyFill="1" applyBorder="1" applyAlignment="1" applyProtection="1">
      <alignment horizontal="center" vertical="center"/>
    </xf>
    <xf numFmtId="0" fontId="15" fillId="3" borderId="8" xfId="0" applyFont="1" applyFill="1" applyBorder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 wrapText="1"/>
    </xf>
    <xf numFmtId="4" fontId="17" fillId="0" borderId="0" xfId="0" applyNumberFormat="1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0" fontId="0" fillId="0" borderId="0" xfId="0"/>
    <xf numFmtId="0" fontId="0" fillId="0" borderId="0" xfId="0" applyFont="1" applyAlignment="1" applyProtection="1">
      <alignment horizontal="left" vertical="center" wrapText="1"/>
    </xf>
    <xf numFmtId="4" fontId="11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3" fillId="2" borderId="8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4" fontId="3" fillId="2" borderId="8" xfId="0" applyNumberFormat="1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 wrapText="1"/>
    </xf>
    <xf numFmtId="0" fontId="30" fillId="0" borderId="1" xfId="0" applyFont="1" applyBorder="1" applyAlignment="1">
      <alignment horizontal="left" vertical="top"/>
    </xf>
    <xf numFmtId="0" fontId="30" fillId="0" borderId="1" xfId="0" applyFont="1" applyBorder="1" applyAlignment="1">
      <alignment horizontal="left" vertical="center"/>
    </xf>
    <xf numFmtId="0" fontId="29" fillId="0" borderId="29" xfId="0" applyFont="1" applyBorder="1" applyAlignment="1">
      <alignment horizontal="left"/>
    </xf>
    <xf numFmtId="0" fontId="28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center" vertical="center"/>
    </xf>
    <xf numFmtId="0" fontId="29" fillId="0" borderId="29" xfId="0" applyFont="1" applyBorder="1" applyAlignment="1">
      <alignment horizontal="left" wrapText="1"/>
    </xf>
    <xf numFmtId="49" fontId="30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topLeftCell="A7" workbookViewId="0">
      <selection activeCell="AG54" sqref="AG54:AM54"/>
    </sheetView>
  </sheetViews>
  <sheetFormatPr defaultRowHeight="14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274"/>
      <c r="AS2" s="274"/>
      <c r="AT2" s="274"/>
      <c r="AU2" s="274"/>
      <c r="AV2" s="274"/>
      <c r="AW2" s="274"/>
      <c r="AX2" s="274"/>
      <c r="AY2" s="274"/>
      <c r="AZ2" s="274"/>
      <c r="BA2" s="274"/>
      <c r="BB2" s="274"/>
      <c r="BC2" s="274"/>
      <c r="BD2" s="274"/>
      <c r="BE2" s="274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S4" s="13" t="s">
        <v>11</v>
      </c>
    </row>
    <row r="5" spans="1:74" ht="12" customHeight="1">
      <c r="B5" s="17"/>
      <c r="C5" s="18"/>
      <c r="D5" s="21" t="s">
        <v>12</v>
      </c>
      <c r="E5" s="18"/>
      <c r="F5" s="18"/>
      <c r="G5" s="18"/>
      <c r="H5" s="18"/>
      <c r="I5" s="18"/>
      <c r="J5" s="18"/>
      <c r="K5" s="271" t="s">
        <v>13</v>
      </c>
      <c r="L5" s="272"/>
      <c r="M5" s="272"/>
      <c r="N5" s="272"/>
      <c r="O5" s="272"/>
      <c r="P5" s="272"/>
      <c r="Q5" s="272"/>
      <c r="R5" s="272"/>
      <c r="S5" s="272"/>
      <c r="T5" s="272"/>
      <c r="U5" s="272"/>
      <c r="V5" s="272"/>
      <c r="W5" s="272"/>
      <c r="X5" s="272"/>
      <c r="Y5" s="272"/>
      <c r="Z5" s="272"/>
      <c r="AA5" s="272"/>
      <c r="AB5" s="272"/>
      <c r="AC5" s="272"/>
      <c r="AD5" s="272"/>
      <c r="AE5" s="272"/>
      <c r="AF5" s="272"/>
      <c r="AG5" s="272"/>
      <c r="AH5" s="272"/>
      <c r="AI5" s="272"/>
      <c r="AJ5" s="272"/>
      <c r="AK5" s="272"/>
      <c r="AL5" s="272"/>
      <c r="AM5" s="272"/>
      <c r="AN5" s="272"/>
      <c r="AO5" s="272"/>
      <c r="AP5" s="18"/>
      <c r="AQ5" s="18"/>
      <c r="AR5" s="16"/>
      <c r="BS5" s="13" t="s">
        <v>6</v>
      </c>
    </row>
    <row r="6" spans="1:74" ht="36.950000000000003" customHeight="1">
      <c r="B6" s="17"/>
      <c r="C6" s="18"/>
      <c r="D6" s="23" t="s">
        <v>14</v>
      </c>
      <c r="E6" s="18"/>
      <c r="F6" s="18"/>
      <c r="G6" s="18"/>
      <c r="H6" s="18"/>
      <c r="I6" s="18"/>
      <c r="J6" s="18"/>
      <c r="K6" s="273" t="s">
        <v>15</v>
      </c>
      <c r="L6" s="272"/>
      <c r="M6" s="272"/>
      <c r="N6" s="272"/>
      <c r="O6" s="272"/>
      <c r="P6" s="272"/>
      <c r="Q6" s="272"/>
      <c r="R6" s="272"/>
      <c r="S6" s="272"/>
      <c r="T6" s="272"/>
      <c r="U6" s="272"/>
      <c r="V6" s="272"/>
      <c r="W6" s="272"/>
      <c r="X6" s="272"/>
      <c r="Y6" s="272"/>
      <c r="Z6" s="272"/>
      <c r="AA6" s="272"/>
      <c r="AB6" s="272"/>
      <c r="AC6" s="272"/>
      <c r="AD6" s="272"/>
      <c r="AE6" s="272"/>
      <c r="AF6" s="272"/>
      <c r="AG6" s="272"/>
      <c r="AH6" s="272"/>
      <c r="AI6" s="272"/>
      <c r="AJ6" s="272"/>
      <c r="AK6" s="272"/>
      <c r="AL6" s="272"/>
      <c r="AM6" s="272"/>
      <c r="AN6" s="272"/>
      <c r="AO6" s="272"/>
      <c r="AP6" s="18"/>
      <c r="AQ6" s="18"/>
      <c r="AR6" s="16"/>
      <c r="BS6" s="13" t="s">
        <v>6</v>
      </c>
    </row>
    <row r="7" spans="1:74" ht="12" customHeight="1">
      <c r="B7" s="17"/>
      <c r="C7" s="18"/>
      <c r="D7" s="24" t="s">
        <v>16</v>
      </c>
      <c r="E7" s="18"/>
      <c r="F7" s="18"/>
      <c r="G7" s="18"/>
      <c r="H7" s="18"/>
      <c r="I7" s="18"/>
      <c r="J7" s="18"/>
      <c r="K7" s="22" t="s">
        <v>17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4" t="s">
        <v>18</v>
      </c>
      <c r="AL7" s="18"/>
      <c r="AM7" s="18"/>
      <c r="AN7" s="22" t="s">
        <v>19</v>
      </c>
      <c r="AO7" s="18"/>
      <c r="AP7" s="18"/>
      <c r="AQ7" s="18"/>
      <c r="AR7" s="16"/>
      <c r="BS7" s="13" t="s">
        <v>6</v>
      </c>
    </row>
    <row r="8" spans="1:74" ht="12" customHeight="1">
      <c r="B8" s="17"/>
      <c r="C8" s="18"/>
      <c r="D8" s="24" t="s">
        <v>20</v>
      </c>
      <c r="E8" s="18"/>
      <c r="F8" s="18"/>
      <c r="G8" s="18"/>
      <c r="H8" s="18"/>
      <c r="I8" s="18"/>
      <c r="J8" s="18"/>
      <c r="K8" s="22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4" t="s">
        <v>22</v>
      </c>
      <c r="AL8" s="18"/>
      <c r="AM8" s="18"/>
      <c r="AN8" s="22" t="s">
        <v>23</v>
      </c>
      <c r="AO8" s="18"/>
      <c r="AP8" s="18"/>
      <c r="AQ8" s="18"/>
      <c r="AR8" s="16"/>
      <c r="BS8" s="13" t="s">
        <v>6</v>
      </c>
    </row>
    <row r="9" spans="1:74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S9" s="13" t="s">
        <v>6</v>
      </c>
    </row>
    <row r="10" spans="1:74" ht="12" customHeight="1">
      <c r="B10" s="17"/>
      <c r="C10" s="18"/>
      <c r="D10" s="24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4" t="s">
        <v>25</v>
      </c>
      <c r="AL10" s="18"/>
      <c r="AM10" s="18"/>
      <c r="AN10" s="22" t="s">
        <v>26</v>
      </c>
      <c r="AO10" s="18"/>
      <c r="AP10" s="18"/>
      <c r="AQ10" s="18"/>
      <c r="AR10" s="16"/>
      <c r="BS10" s="13" t="s">
        <v>6</v>
      </c>
    </row>
    <row r="11" spans="1:74" ht="18.399999999999999" customHeight="1">
      <c r="B11" s="17"/>
      <c r="C11" s="18"/>
      <c r="D11" s="18"/>
      <c r="E11" s="22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4" t="s">
        <v>28</v>
      </c>
      <c r="AL11" s="18"/>
      <c r="AM11" s="18"/>
      <c r="AN11" s="22" t="s">
        <v>29</v>
      </c>
      <c r="AO11" s="18"/>
      <c r="AP11" s="18"/>
      <c r="AQ11" s="18"/>
      <c r="AR11" s="16"/>
      <c r="BS11" s="13" t="s">
        <v>6</v>
      </c>
    </row>
    <row r="12" spans="1:74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S12" s="13" t="s">
        <v>6</v>
      </c>
    </row>
    <row r="13" spans="1:74" ht="12" customHeight="1">
      <c r="B13" s="17"/>
      <c r="C13" s="18"/>
      <c r="D13" s="24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4" t="s">
        <v>25</v>
      </c>
      <c r="AL13" s="18"/>
      <c r="AM13" s="18"/>
      <c r="AN13" s="22" t="s">
        <v>31</v>
      </c>
      <c r="AO13" s="18"/>
      <c r="AP13" s="18"/>
      <c r="AQ13" s="18"/>
      <c r="AR13" s="16"/>
      <c r="BS13" s="13" t="s">
        <v>6</v>
      </c>
    </row>
    <row r="14" spans="1:74" ht="11.25">
      <c r="B14" s="17"/>
      <c r="C14" s="18"/>
      <c r="D14" s="18"/>
      <c r="E14" s="22" t="s">
        <v>21</v>
      </c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24" t="s">
        <v>28</v>
      </c>
      <c r="AL14" s="18"/>
      <c r="AM14" s="18"/>
      <c r="AN14" s="22" t="s">
        <v>31</v>
      </c>
      <c r="AO14" s="18"/>
      <c r="AP14" s="18"/>
      <c r="AQ14" s="18"/>
      <c r="AR14" s="16"/>
      <c r="BS14" s="13" t="s">
        <v>6</v>
      </c>
    </row>
    <row r="15" spans="1:74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S15" s="13" t="s">
        <v>4</v>
      </c>
    </row>
    <row r="16" spans="1:74" ht="12" customHeight="1">
      <c r="B16" s="17"/>
      <c r="C16" s="18"/>
      <c r="D16" s="24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4" t="s">
        <v>25</v>
      </c>
      <c r="AL16" s="18"/>
      <c r="AM16" s="18"/>
      <c r="AN16" s="22" t="s">
        <v>31</v>
      </c>
      <c r="AO16" s="18"/>
      <c r="AP16" s="18"/>
      <c r="AQ16" s="18"/>
      <c r="AR16" s="16"/>
      <c r="BS16" s="13" t="s">
        <v>4</v>
      </c>
    </row>
    <row r="17" spans="2:71" ht="18.399999999999999" customHeight="1">
      <c r="B17" s="17"/>
      <c r="C17" s="18"/>
      <c r="D17" s="18"/>
      <c r="E17" s="22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4" t="s">
        <v>28</v>
      </c>
      <c r="AL17" s="18"/>
      <c r="AM17" s="18"/>
      <c r="AN17" s="22" t="s">
        <v>31</v>
      </c>
      <c r="AO17" s="18"/>
      <c r="AP17" s="18"/>
      <c r="AQ17" s="18"/>
      <c r="AR17" s="16"/>
      <c r="BS17" s="13" t="s">
        <v>33</v>
      </c>
    </row>
    <row r="18" spans="2:7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S18" s="13" t="s">
        <v>6</v>
      </c>
    </row>
    <row r="19" spans="2:71" ht="12" customHeight="1">
      <c r="B19" s="17"/>
      <c r="C19" s="18"/>
      <c r="D19" s="24" t="s">
        <v>34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4" t="s">
        <v>25</v>
      </c>
      <c r="AL19" s="18"/>
      <c r="AM19" s="18"/>
      <c r="AN19" s="22" t="s">
        <v>31</v>
      </c>
      <c r="AO19" s="18"/>
      <c r="AP19" s="18"/>
      <c r="AQ19" s="18"/>
      <c r="AR19" s="16"/>
      <c r="BS19" s="13" t="s">
        <v>6</v>
      </c>
    </row>
    <row r="20" spans="2:71" ht="18.399999999999999" customHeight="1">
      <c r="B20" s="17"/>
      <c r="C20" s="18"/>
      <c r="D20" s="18"/>
      <c r="E20" s="22" t="s">
        <v>35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4" t="s">
        <v>28</v>
      </c>
      <c r="AL20" s="18"/>
      <c r="AM20" s="18"/>
      <c r="AN20" s="22" t="s">
        <v>31</v>
      </c>
      <c r="AO20" s="18"/>
      <c r="AP20" s="18"/>
      <c r="AQ20" s="18"/>
      <c r="AR20" s="16"/>
      <c r="BS20" s="13" t="s">
        <v>4</v>
      </c>
    </row>
    <row r="21" spans="2:7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</row>
    <row r="22" spans="2:71" ht="12" customHeight="1">
      <c r="B22" s="17"/>
      <c r="C22" s="18"/>
      <c r="D22" s="24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</row>
    <row r="23" spans="2:71" ht="45" customHeight="1">
      <c r="B23" s="17"/>
      <c r="C23" s="18"/>
      <c r="D23" s="18"/>
      <c r="E23" s="275" t="s">
        <v>37</v>
      </c>
      <c r="F23" s="275"/>
      <c r="G23" s="275"/>
      <c r="H23" s="275"/>
      <c r="I23" s="275"/>
      <c r="J23" s="275"/>
      <c r="K23" s="275"/>
      <c r="L23" s="275"/>
      <c r="M23" s="275"/>
      <c r="N23" s="275"/>
      <c r="O23" s="275"/>
      <c r="P23" s="275"/>
      <c r="Q23" s="275"/>
      <c r="R23" s="275"/>
      <c r="S23" s="275"/>
      <c r="T23" s="275"/>
      <c r="U23" s="275"/>
      <c r="V23" s="275"/>
      <c r="W23" s="275"/>
      <c r="X23" s="275"/>
      <c r="Y23" s="275"/>
      <c r="Z23" s="275"/>
      <c r="AA23" s="275"/>
      <c r="AB23" s="275"/>
      <c r="AC23" s="275"/>
      <c r="AD23" s="275"/>
      <c r="AE23" s="275"/>
      <c r="AF23" s="275"/>
      <c r="AG23" s="275"/>
      <c r="AH23" s="275"/>
      <c r="AI23" s="275"/>
      <c r="AJ23" s="275"/>
      <c r="AK23" s="275"/>
      <c r="AL23" s="275"/>
      <c r="AM23" s="275"/>
      <c r="AN23" s="275"/>
      <c r="AO23" s="18"/>
      <c r="AP23" s="18"/>
      <c r="AQ23" s="18"/>
      <c r="AR23" s="16"/>
    </row>
    <row r="24" spans="2:7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</row>
    <row r="25" spans="2:71" ht="6.95" customHeight="1">
      <c r="B25" s="17"/>
      <c r="C25" s="18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18"/>
      <c r="AQ25" s="18"/>
      <c r="AR25" s="16"/>
    </row>
    <row r="26" spans="2:71" s="1" customFormat="1" ht="25.9" customHeight="1">
      <c r="B26" s="27"/>
      <c r="C26" s="28"/>
      <c r="D26" s="29" t="s">
        <v>38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76">
        <f>ROUND(AG54,2)</f>
        <v>68355674.019999996</v>
      </c>
      <c r="AL26" s="277"/>
      <c r="AM26" s="277"/>
      <c r="AN26" s="277"/>
      <c r="AO26" s="277"/>
      <c r="AP26" s="28"/>
      <c r="AQ26" s="28"/>
      <c r="AR26" s="31"/>
    </row>
    <row r="27" spans="2:71" s="1" customFormat="1" ht="6.95" customHeight="1">
      <c r="B27" s="27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31"/>
    </row>
    <row r="28" spans="2:71" s="1" customFormat="1" ht="11.25">
      <c r="B28" s="27"/>
      <c r="C28" s="28"/>
      <c r="D28" s="28"/>
      <c r="E28" s="28"/>
      <c r="F28" s="28"/>
      <c r="G28" s="28"/>
      <c r="H28" s="28"/>
      <c r="I28" s="28"/>
      <c r="J28" s="28"/>
      <c r="K28" s="28"/>
      <c r="L28" s="278" t="s">
        <v>39</v>
      </c>
      <c r="M28" s="278"/>
      <c r="N28" s="278"/>
      <c r="O28" s="278"/>
      <c r="P28" s="278"/>
      <c r="Q28" s="28"/>
      <c r="R28" s="28"/>
      <c r="S28" s="28"/>
      <c r="T28" s="28"/>
      <c r="U28" s="28"/>
      <c r="V28" s="28"/>
      <c r="W28" s="278" t="s">
        <v>40</v>
      </c>
      <c r="X28" s="278"/>
      <c r="Y28" s="278"/>
      <c r="Z28" s="278"/>
      <c r="AA28" s="278"/>
      <c r="AB28" s="278"/>
      <c r="AC28" s="278"/>
      <c r="AD28" s="278"/>
      <c r="AE28" s="278"/>
      <c r="AF28" s="28"/>
      <c r="AG28" s="28"/>
      <c r="AH28" s="28"/>
      <c r="AI28" s="28"/>
      <c r="AJ28" s="28"/>
      <c r="AK28" s="278" t="s">
        <v>41</v>
      </c>
      <c r="AL28" s="278"/>
      <c r="AM28" s="278"/>
      <c r="AN28" s="278"/>
      <c r="AO28" s="278"/>
      <c r="AP28" s="28"/>
      <c r="AQ28" s="28"/>
      <c r="AR28" s="31"/>
    </row>
    <row r="29" spans="2:71" s="2" customFormat="1" ht="14.45" customHeight="1">
      <c r="B29" s="32"/>
      <c r="C29" s="33"/>
      <c r="D29" s="24" t="s">
        <v>42</v>
      </c>
      <c r="E29" s="33"/>
      <c r="F29" s="24" t="s">
        <v>43</v>
      </c>
      <c r="G29" s="33"/>
      <c r="H29" s="33"/>
      <c r="I29" s="33"/>
      <c r="J29" s="33"/>
      <c r="K29" s="33"/>
      <c r="L29" s="281">
        <v>0.21</v>
      </c>
      <c r="M29" s="280"/>
      <c r="N29" s="280"/>
      <c r="O29" s="280"/>
      <c r="P29" s="280"/>
      <c r="Q29" s="33"/>
      <c r="R29" s="33"/>
      <c r="S29" s="33"/>
      <c r="T29" s="33"/>
      <c r="U29" s="33"/>
      <c r="V29" s="33"/>
      <c r="W29" s="279">
        <f>ROUND(AZ54, 2)</f>
        <v>68355674.019999996</v>
      </c>
      <c r="X29" s="280"/>
      <c r="Y29" s="280"/>
      <c r="Z29" s="280"/>
      <c r="AA29" s="280"/>
      <c r="AB29" s="280"/>
      <c r="AC29" s="280"/>
      <c r="AD29" s="280"/>
      <c r="AE29" s="280"/>
      <c r="AF29" s="33"/>
      <c r="AG29" s="33"/>
      <c r="AH29" s="33"/>
      <c r="AI29" s="33"/>
      <c r="AJ29" s="33"/>
      <c r="AK29" s="279">
        <f>ROUND(AV54, 2)</f>
        <v>14354691.539999999</v>
      </c>
      <c r="AL29" s="280"/>
      <c r="AM29" s="280"/>
      <c r="AN29" s="280"/>
      <c r="AO29" s="280"/>
      <c r="AP29" s="33"/>
      <c r="AQ29" s="33"/>
      <c r="AR29" s="34"/>
    </row>
    <row r="30" spans="2:71" s="2" customFormat="1" ht="14.45" customHeight="1">
      <c r="B30" s="32"/>
      <c r="C30" s="33"/>
      <c r="D30" s="33"/>
      <c r="E30" s="33"/>
      <c r="F30" s="24" t="s">
        <v>44</v>
      </c>
      <c r="G30" s="33"/>
      <c r="H30" s="33"/>
      <c r="I30" s="33"/>
      <c r="J30" s="33"/>
      <c r="K30" s="33"/>
      <c r="L30" s="281">
        <v>0.15</v>
      </c>
      <c r="M30" s="280"/>
      <c r="N30" s="280"/>
      <c r="O30" s="280"/>
      <c r="P30" s="280"/>
      <c r="Q30" s="33"/>
      <c r="R30" s="33"/>
      <c r="S30" s="33"/>
      <c r="T30" s="33"/>
      <c r="U30" s="33"/>
      <c r="V30" s="33"/>
      <c r="W30" s="279">
        <f>ROUND(BA54, 2)</f>
        <v>0</v>
      </c>
      <c r="X30" s="280"/>
      <c r="Y30" s="280"/>
      <c r="Z30" s="280"/>
      <c r="AA30" s="280"/>
      <c r="AB30" s="280"/>
      <c r="AC30" s="280"/>
      <c r="AD30" s="280"/>
      <c r="AE30" s="280"/>
      <c r="AF30" s="33"/>
      <c r="AG30" s="33"/>
      <c r="AH30" s="33"/>
      <c r="AI30" s="33"/>
      <c r="AJ30" s="33"/>
      <c r="AK30" s="279">
        <f>ROUND(AW54, 2)</f>
        <v>0</v>
      </c>
      <c r="AL30" s="280"/>
      <c r="AM30" s="280"/>
      <c r="AN30" s="280"/>
      <c r="AO30" s="280"/>
      <c r="AP30" s="33"/>
      <c r="AQ30" s="33"/>
      <c r="AR30" s="34"/>
    </row>
    <row r="31" spans="2:71" s="2" customFormat="1" ht="14.45" hidden="1" customHeight="1">
      <c r="B31" s="32"/>
      <c r="C31" s="33"/>
      <c r="D31" s="33"/>
      <c r="E31" s="33"/>
      <c r="F31" s="24" t="s">
        <v>45</v>
      </c>
      <c r="G31" s="33"/>
      <c r="H31" s="33"/>
      <c r="I31" s="33"/>
      <c r="J31" s="33"/>
      <c r="K31" s="33"/>
      <c r="L31" s="281">
        <v>0.21</v>
      </c>
      <c r="M31" s="280"/>
      <c r="N31" s="280"/>
      <c r="O31" s="280"/>
      <c r="P31" s="280"/>
      <c r="Q31" s="33"/>
      <c r="R31" s="33"/>
      <c r="S31" s="33"/>
      <c r="T31" s="33"/>
      <c r="U31" s="33"/>
      <c r="V31" s="33"/>
      <c r="W31" s="279">
        <f>ROUND(BB54, 2)</f>
        <v>0</v>
      </c>
      <c r="X31" s="280"/>
      <c r="Y31" s="280"/>
      <c r="Z31" s="280"/>
      <c r="AA31" s="280"/>
      <c r="AB31" s="280"/>
      <c r="AC31" s="280"/>
      <c r="AD31" s="280"/>
      <c r="AE31" s="280"/>
      <c r="AF31" s="33"/>
      <c r="AG31" s="33"/>
      <c r="AH31" s="33"/>
      <c r="AI31" s="33"/>
      <c r="AJ31" s="33"/>
      <c r="AK31" s="279">
        <v>0</v>
      </c>
      <c r="AL31" s="280"/>
      <c r="AM31" s="280"/>
      <c r="AN31" s="280"/>
      <c r="AO31" s="280"/>
      <c r="AP31" s="33"/>
      <c r="AQ31" s="33"/>
      <c r="AR31" s="34"/>
    </row>
    <row r="32" spans="2:71" s="2" customFormat="1" ht="14.45" hidden="1" customHeight="1">
      <c r="B32" s="32"/>
      <c r="C32" s="33"/>
      <c r="D32" s="33"/>
      <c r="E32" s="33"/>
      <c r="F32" s="24" t="s">
        <v>46</v>
      </c>
      <c r="G32" s="33"/>
      <c r="H32" s="33"/>
      <c r="I32" s="33"/>
      <c r="J32" s="33"/>
      <c r="K32" s="33"/>
      <c r="L32" s="281">
        <v>0.15</v>
      </c>
      <c r="M32" s="280"/>
      <c r="N32" s="280"/>
      <c r="O32" s="280"/>
      <c r="P32" s="280"/>
      <c r="Q32" s="33"/>
      <c r="R32" s="33"/>
      <c r="S32" s="33"/>
      <c r="T32" s="33"/>
      <c r="U32" s="33"/>
      <c r="V32" s="33"/>
      <c r="W32" s="279">
        <f>ROUND(BC54, 2)</f>
        <v>0</v>
      </c>
      <c r="X32" s="280"/>
      <c r="Y32" s="280"/>
      <c r="Z32" s="280"/>
      <c r="AA32" s="280"/>
      <c r="AB32" s="280"/>
      <c r="AC32" s="280"/>
      <c r="AD32" s="280"/>
      <c r="AE32" s="280"/>
      <c r="AF32" s="33"/>
      <c r="AG32" s="33"/>
      <c r="AH32" s="33"/>
      <c r="AI32" s="33"/>
      <c r="AJ32" s="33"/>
      <c r="AK32" s="279">
        <v>0</v>
      </c>
      <c r="AL32" s="280"/>
      <c r="AM32" s="280"/>
      <c r="AN32" s="280"/>
      <c r="AO32" s="280"/>
      <c r="AP32" s="33"/>
      <c r="AQ32" s="33"/>
      <c r="AR32" s="34"/>
    </row>
    <row r="33" spans="2:44" s="2" customFormat="1" ht="14.45" hidden="1" customHeight="1">
      <c r="B33" s="32"/>
      <c r="C33" s="33"/>
      <c r="D33" s="33"/>
      <c r="E33" s="33"/>
      <c r="F33" s="24" t="s">
        <v>47</v>
      </c>
      <c r="G33" s="33"/>
      <c r="H33" s="33"/>
      <c r="I33" s="33"/>
      <c r="J33" s="33"/>
      <c r="K33" s="33"/>
      <c r="L33" s="281">
        <v>0</v>
      </c>
      <c r="M33" s="280"/>
      <c r="N33" s="280"/>
      <c r="O33" s="280"/>
      <c r="P33" s="280"/>
      <c r="Q33" s="33"/>
      <c r="R33" s="33"/>
      <c r="S33" s="33"/>
      <c r="T33" s="33"/>
      <c r="U33" s="33"/>
      <c r="V33" s="33"/>
      <c r="W33" s="279">
        <f>ROUND(BD54, 2)</f>
        <v>0</v>
      </c>
      <c r="X33" s="280"/>
      <c r="Y33" s="280"/>
      <c r="Z33" s="280"/>
      <c r="AA33" s="280"/>
      <c r="AB33" s="280"/>
      <c r="AC33" s="280"/>
      <c r="AD33" s="280"/>
      <c r="AE33" s="280"/>
      <c r="AF33" s="33"/>
      <c r="AG33" s="33"/>
      <c r="AH33" s="33"/>
      <c r="AI33" s="33"/>
      <c r="AJ33" s="33"/>
      <c r="AK33" s="279">
        <v>0</v>
      </c>
      <c r="AL33" s="280"/>
      <c r="AM33" s="280"/>
      <c r="AN33" s="280"/>
      <c r="AO33" s="280"/>
      <c r="AP33" s="33"/>
      <c r="AQ33" s="33"/>
      <c r="AR33" s="34"/>
    </row>
    <row r="34" spans="2:44" s="1" customFormat="1" ht="6.95" customHeight="1">
      <c r="B34" s="27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31"/>
    </row>
    <row r="35" spans="2:44" s="1" customFormat="1" ht="25.9" customHeight="1">
      <c r="B35" s="27"/>
      <c r="C35" s="35"/>
      <c r="D35" s="36" t="s">
        <v>48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49</v>
      </c>
      <c r="U35" s="37"/>
      <c r="V35" s="37"/>
      <c r="W35" s="37"/>
      <c r="X35" s="282" t="s">
        <v>50</v>
      </c>
      <c r="Y35" s="283"/>
      <c r="Z35" s="283"/>
      <c r="AA35" s="283"/>
      <c r="AB35" s="283"/>
      <c r="AC35" s="37"/>
      <c r="AD35" s="37"/>
      <c r="AE35" s="37"/>
      <c r="AF35" s="37"/>
      <c r="AG35" s="37"/>
      <c r="AH35" s="37"/>
      <c r="AI35" s="37"/>
      <c r="AJ35" s="37"/>
      <c r="AK35" s="284">
        <f>SUM(AK26:AK33)</f>
        <v>82710365.560000002</v>
      </c>
      <c r="AL35" s="283"/>
      <c r="AM35" s="283"/>
      <c r="AN35" s="283"/>
      <c r="AO35" s="285"/>
      <c r="AP35" s="35"/>
      <c r="AQ35" s="35"/>
      <c r="AR35" s="31"/>
    </row>
    <row r="36" spans="2:44" s="1" customFormat="1" ht="6.95" customHeight="1">
      <c r="B36" s="27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31"/>
    </row>
    <row r="37" spans="2:44" s="1" customFormat="1" ht="6.95" customHeight="1"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31"/>
    </row>
    <row r="41" spans="2:44" s="1" customFormat="1" ht="6.95" customHeight="1"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31"/>
    </row>
    <row r="42" spans="2:44" s="1" customFormat="1" ht="24.95" customHeight="1">
      <c r="B42" s="27"/>
      <c r="C42" s="19" t="s">
        <v>51</v>
      </c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31"/>
    </row>
    <row r="43" spans="2:44" s="1" customFormat="1" ht="6.95" customHeight="1">
      <c r="B43" s="27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31"/>
    </row>
    <row r="44" spans="2:44" s="1" customFormat="1" ht="12" customHeight="1">
      <c r="B44" s="27"/>
      <c r="C44" s="24" t="s">
        <v>12</v>
      </c>
      <c r="D44" s="28"/>
      <c r="E44" s="28"/>
      <c r="F44" s="28"/>
      <c r="G44" s="28"/>
      <c r="H44" s="28"/>
      <c r="I44" s="28"/>
      <c r="J44" s="28"/>
      <c r="K44" s="28"/>
      <c r="L44" s="28" t="str">
        <f>K5</f>
        <v>65419035</v>
      </c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31"/>
    </row>
    <row r="45" spans="2:44" s="3" customFormat="1" ht="36.950000000000003" customHeight="1">
      <c r="B45" s="43"/>
      <c r="C45" s="44" t="s">
        <v>14</v>
      </c>
      <c r="D45" s="45"/>
      <c r="E45" s="45"/>
      <c r="F45" s="45"/>
      <c r="G45" s="45"/>
      <c r="H45" s="45"/>
      <c r="I45" s="45"/>
      <c r="J45" s="45"/>
      <c r="K45" s="45"/>
      <c r="L45" s="251" t="str">
        <f>K6</f>
        <v>Údržba, opravy a  odstraňování závad u ST v obvodu OŘ Plzeň 2019/2020 - oblast Strakonice</v>
      </c>
      <c r="M45" s="252"/>
      <c r="N45" s="252"/>
      <c r="O45" s="252"/>
      <c r="P45" s="252"/>
      <c r="Q45" s="252"/>
      <c r="R45" s="252"/>
      <c r="S45" s="252"/>
      <c r="T45" s="252"/>
      <c r="U45" s="252"/>
      <c r="V45" s="252"/>
      <c r="W45" s="252"/>
      <c r="X45" s="252"/>
      <c r="Y45" s="252"/>
      <c r="Z45" s="252"/>
      <c r="AA45" s="252"/>
      <c r="AB45" s="252"/>
      <c r="AC45" s="252"/>
      <c r="AD45" s="252"/>
      <c r="AE45" s="252"/>
      <c r="AF45" s="252"/>
      <c r="AG45" s="252"/>
      <c r="AH45" s="252"/>
      <c r="AI45" s="252"/>
      <c r="AJ45" s="252"/>
      <c r="AK45" s="252"/>
      <c r="AL45" s="252"/>
      <c r="AM45" s="252"/>
      <c r="AN45" s="252"/>
      <c r="AO45" s="252"/>
      <c r="AP45" s="45"/>
      <c r="AQ45" s="45"/>
      <c r="AR45" s="46"/>
    </row>
    <row r="46" spans="2:44" s="1" customFormat="1" ht="6.95" customHeight="1">
      <c r="B46" s="27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31"/>
    </row>
    <row r="47" spans="2:44" s="1" customFormat="1" ht="12" customHeight="1">
      <c r="B47" s="27"/>
      <c r="C47" s="24" t="s">
        <v>20</v>
      </c>
      <c r="D47" s="28"/>
      <c r="E47" s="28"/>
      <c r="F47" s="28"/>
      <c r="G47" s="28"/>
      <c r="H47" s="28"/>
      <c r="I47" s="28"/>
      <c r="J47" s="28"/>
      <c r="K47" s="28"/>
      <c r="L47" s="47" t="str">
        <f>IF(K8="","",K8)</f>
        <v xml:space="preserve"> </v>
      </c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4" t="s">
        <v>22</v>
      </c>
      <c r="AJ47" s="28"/>
      <c r="AK47" s="28"/>
      <c r="AL47" s="28"/>
      <c r="AM47" s="253" t="str">
        <f>IF(AN8= "","",AN8)</f>
        <v>22. 1. 2019</v>
      </c>
      <c r="AN47" s="253"/>
      <c r="AO47" s="28"/>
      <c r="AP47" s="28"/>
      <c r="AQ47" s="28"/>
      <c r="AR47" s="31"/>
    </row>
    <row r="48" spans="2:44" s="1" customFormat="1" ht="6.95" customHeight="1">
      <c r="B48" s="27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31"/>
    </row>
    <row r="49" spans="1:90" s="1" customFormat="1" ht="13.7" customHeight="1">
      <c r="B49" s="27"/>
      <c r="C49" s="24" t="s">
        <v>24</v>
      </c>
      <c r="D49" s="28"/>
      <c r="E49" s="28"/>
      <c r="F49" s="28"/>
      <c r="G49" s="28"/>
      <c r="H49" s="28"/>
      <c r="I49" s="28"/>
      <c r="J49" s="28"/>
      <c r="K49" s="28"/>
      <c r="L49" s="28" t="str">
        <f>IF(E11= "","",E11)</f>
        <v xml:space="preserve">Správa železniční dopravní cesty, s. o., OŘ Plzeň </v>
      </c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4" t="s">
        <v>32</v>
      </c>
      <c r="AJ49" s="28"/>
      <c r="AK49" s="28"/>
      <c r="AL49" s="28"/>
      <c r="AM49" s="254" t="str">
        <f>IF(E17="","",E17)</f>
        <v xml:space="preserve"> </v>
      </c>
      <c r="AN49" s="255"/>
      <c r="AO49" s="255"/>
      <c r="AP49" s="255"/>
      <c r="AQ49" s="28"/>
      <c r="AR49" s="31"/>
      <c r="AS49" s="256" t="s">
        <v>52</v>
      </c>
      <c r="AT49" s="257"/>
      <c r="AU49" s="49"/>
      <c r="AV49" s="49"/>
      <c r="AW49" s="49"/>
      <c r="AX49" s="49"/>
      <c r="AY49" s="49"/>
      <c r="AZ49" s="49"/>
      <c r="BA49" s="49"/>
      <c r="BB49" s="49"/>
      <c r="BC49" s="49"/>
      <c r="BD49" s="50"/>
    </row>
    <row r="50" spans="1:90" s="1" customFormat="1" ht="13.7" customHeight="1">
      <c r="B50" s="27"/>
      <c r="C50" s="24" t="s">
        <v>30</v>
      </c>
      <c r="D50" s="28"/>
      <c r="E50" s="28"/>
      <c r="F50" s="28"/>
      <c r="G50" s="28"/>
      <c r="H50" s="28"/>
      <c r="I50" s="28"/>
      <c r="J50" s="28"/>
      <c r="K50" s="28"/>
      <c r="L50" s="28" t="str">
        <f>IF(E14="","",E14)</f>
        <v xml:space="preserve"> </v>
      </c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4" t="s">
        <v>34</v>
      </c>
      <c r="AJ50" s="28"/>
      <c r="AK50" s="28"/>
      <c r="AL50" s="28"/>
      <c r="AM50" s="254" t="str">
        <f>IF(E20="","",E20)</f>
        <v>Libor Brabenec</v>
      </c>
      <c r="AN50" s="255"/>
      <c r="AO50" s="255"/>
      <c r="AP50" s="255"/>
      <c r="AQ50" s="28"/>
      <c r="AR50" s="31"/>
      <c r="AS50" s="258"/>
      <c r="AT50" s="259"/>
      <c r="AU50" s="51"/>
      <c r="AV50" s="51"/>
      <c r="AW50" s="51"/>
      <c r="AX50" s="51"/>
      <c r="AY50" s="51"/>
      <c r="AZ50" s="51"/>
      <c r="BA50" s="51"/>
      <c r="BB50" s="51"/>
      <c r="BC50" s="51"/>
      <c r="BD50" s="52"/>
    </row>
    <row r="51" spans="1:90" s="1" customFormat="1" ht="10.9" customHeight="1">
      <c r="B51" s="27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31"/>
      <c r="AS51" s="260"/>
      <c r="AT51" s="261"/>
      <c r="AU51" s="54"/>
      <c r="AV51" s="54"/>
      <c r="AW51" s="54"/>
      <c r="AX51" s="54"/>
      <c r="AY51" s="54"/>
      <c r="AZ51" s="54"/>
      <c r="BA51" s="54"/>
      <c r="BB51" s="54"/>
      <c r="BC51" s="54"/>
      <c r="BD51" s="55"/>
    </row>
    <row r="52" spans="1:90" s="1" customFormat="1" ht="29.25" customHeight="1">
      <c r="B52" s="27"/>
      <c r="C52" s="262" t="s">
        <v>53</v>
      </c>
      <c r="D52" s="263"/>
      <c r="E52" s="263"/>
      <c r="F52" s="263"/>
      <c r="G52" s="263"/>
      <c r="H52" s="56"/>
      <c r="I52" s="264" t="s">
        <v>54</v>
      </c>
      <c r="J52" s="263"/>
      <c r="K52" s="263"/>
      <c r="L52" s="263"/>
      <c r="M52" s="263"/>
      <c r="N52" s="263"/>
      <c r="O52" s="263"/>
      <c r="P52" s="263"/>
      <c r="Q52" s="263"/>
      <c r="R52" s="263"/>
      <c r="S52" s="263"/>
      <c r="T52" s="263"/>
      <c r="U52" s="263"/>
      <c r="V52" s="263"/>
      <c r="W52" s="263"/>
      <c r="X52" s="263"/>
      <c r="Y52" s="263"/>
      <c r="Z52" s="263"/>
      <c r="AA52" s="263"/>
      <c r="AB52" s="263"/>
      <c r="AC52" s="263"/>
      <c r="AD52" s="263"/>
      <c r="AE52" s="263"/>
      <c r="AF52" s="263"/>
      <c r="AG52" s="265" t="s">
        <v>55</v>
      </c>
      <c r="AH52" s="263"/>
      <c r="AI52" s="263"/>
      <c r="AJ52" s="263"/>
      <c r="AK52" s="263"/>
      <c r="AL52" s="263"/>
      <c r="AM52" s="263"/>
      <c r="AN52" s="264" t="s">
        <v>56</v>
      </c>
      <c r="AO52" s="263"/>
      <c r="AP52" s="263"/>
      <c r="AQ52" s="57" t="s">
        <v>57</v>
      </c>
      <c r="AR52" s="31"/>
      <c r="AS52" s="58" t="s">
        <v>58</v>
      </c>
      <c r="AT52" s="59" t="s">
        <v>59</v>
      </c>
      <c r="AU52" s="59" t="s">
        <v>60</v>
      </c>
      <c r="AV52" s="59" t="s">
        <v>61</v>
      </c>
      <c r="AW52" s="59" t="s">
        <v>62</v>
      </c>
      <c r="AX52" s="59" t="s">
        <v>63</v>
      </c>
      <c r="AY52" s="59" t="s">
        <v>64</v>
      </c>
      <c r="AZ52" s="59" t="s">
        <v>65</v>
      </c>
      <c r="BA52" s="59" t="s">
        <v>66</v>
      </c>
      <c r="BB52" s="59" t="s">
        <v>67</v>
      </c>
      <c r="BC52" s="59" t="s">
        <v>68</v>
      </c>
      <c r="BD52" s="60" t="s">
        <v>69</v>
      </c>
    </row>
    <row r="53" spans="1:90" s="1" customFormat="1" ht="10.9" customHeight="1">
      <c r="B53" s="27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31"/>
      <c r="AS53" s="61"/>
      <c r="AT53" s="62"/>
      <c r="AU53" s="62"/>
      <c r="AV53" s="62"/>
      <c r="AW53" s="62"/>
      <c r="AX53" s="62"/>
      <c r="AY53" s="62"/>
      <c r="AZ53" s="62"/>
      <c r="BA53" s="62"/>
      <c r="BB53" s="62"/>
      <c r="BC53" s="62"/>
      <c r="BD53" s="63"/>
    </row>
    <row r="54" spans="1:90" s="4" customFormat="1" ht="32.450000000000003" customHeight="1">
      <c r="B54" s="64"/>
      <c r="C54" s="65" t="s">
        <v>70</v>
      </c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269">
        <f>ROUND(AG55,2)</f>
        <v>68355674.019999996</v>
      </c>
      <c r="AH54" s="269"/>
      <c r="AI54" s="269"/>
      <c r="AJ54" s="269"/>
      <c r="AK54" s="269"/>
      <c r="AL54" s="269"/>
      <c r="AM54" s="269"/>
      <c r="AN54" s="270">
        <f>SUM(AG54,AT54)</f>
        <v>82710365.560000002</v>
      </c>
      <c r="AO54" s="270"/>
      <c r="AP54" s="270"/>
      <c r="AQ54" s="68" t="s">
        <v>31</v>
      </c>
      <c r="AR54" s="69"/>
      <c r="AS54" s="70">
        <f>ROUND(AS55,2)</f>
        <v>0</v>
      </c>
      <c r="AT54" s="71">
        <f>ROUND(SUM(AV54:AW54),2)</f>
        <v>14354691.539999999</v>
      </c>
      <c r="AU54" s="72">
        <f>ROUND(AU55,5)</f>
        <v>104018.777</v>
      </c>
      <c r="AV54" s="71">
        <f>ROUND(AZ54*L29,2)</f>
        <v>14354691.539999999</v>
      </c>
      <c r="AW54" s="71">
        <f>ROUND(BA54*L30,2)</f>
        <v>0</v>
      </c>
      <c r="AX54" s="71">
        <f>ROUND(BB54*L29,2)</f>
        <v>0</v>
      </c>
      <c r="AY54" s="71">
        <f>ROUND(BC54*L30,2)</f>
        <v>0</v>
      </c>
      <c r="AZ54" s="71">
        <f>ROUND(AZ55,2)</f>
        <v>68355674.019999996</v>
      </c>
      <c r="BA54" s="71">
        <f>ROUND(BA55,2)</f>
        <v>0</v>
      </c>
      <c r="BB54" s="71">
        <f>ROUND(BB55,2)</f>
        <v>0</v>
      </c>
      <c r="BC54" s="71">
        <f>ROUND(BC55,2)</f>
        <v>0</v>
      </c>
      <c r="BD54" s="73">
        <f>ROUND(BD55,2)</f>
        <v>0</v>
      </c>
      <c r="BS54" s="74" t="s">
        <v>71</v>
      </c>
      <c r="BT54" s="74" t="s">
        <v>72</v>
      </c>
      <c r="BV54" s="74" t="s">
        <v>73</v>
      </c>
      <c r="BW54" s="74" t="s">
        <v>5</v>
      </c>
      <c r="BX54" s="74" t="s">
        <v>74</v>
      </c>
      <c r="CL54" s="74" t="s">
        <v>17</v>
      </c>
    </row>
    <row r="55" spans="1:90" s="5" customFormat="1" ht="40.5" customHeight="1">
      <c r="A55" s="75" t="s">
        <v>75</v>
      </c>
      <c r="B55" s="76"/>
      <c r="C55" s="77"/>
      <c r="D55" s="268" t="s">
        <v>13</v>
      </c>
      <c r="E55" s="268"/>
      <c r="F55" s="268"/>
      <c r="G55" s="268"/>
      <c r="H55" s="268"/>
      <c r="I55" s="78"/>
      <c r="J55" s="268" t="s">
        <v>15</v>
      </c>
      <c r="K55" s="268"/>
      <c r="L55" s="268"/>
      <c r="M55" s="268"/>
      <c r="N55" s="268"/>
      <c r="O55" s="268"/>
      <c r="P55" s="268"/>
      <c r="Q55" s="268"/>
      <c r="R55" s="268"/>
      <c r="S55" s="268"/>
      <c r="T55" s="268"/>
      <c r="U55" s="268"/>
      <c r="V55" s="268"/>
      <c r="W55" s="268"/>
      <c r="X55" s="268"/>
      <c r="Y55" s="268"/>
      <c r="Z55" s="268"/>
      <c r="AA55" s="268"/>
      <c r="AB55" s="268"/>
      <c r="AC55" s="268"/>
      <c r="AD55" s="268"/>
      <c r="AE55" s="268"/>
      <c r="AF55" s="268"/>
      <c r="AG55" s="266">
        <f>'65419035 - Údržba, opravy...'!J28</f>
        <v>68355674.019999996</v>
      </c>
      <c r="AH55" s="267"/>
      <c r="AI55" s="267"/>
      <c r="AJ55" s="267"/>
      <c r="AK55" s="267"/>
      <c r="AL55" s="267"/>
      <c r="AM55" s="267"/>
      <c r="AN55" s="266">
        <f>SUM(AG55,AT55)</f>
        <v>82710365.560000002</v>
      </c>
      <c r="AO55" s="267"/>
      <c r="AP55" s="267"/>
      <c r="AQ55" s="79" t="s">
        <v>76</v>
      </c>
      <c r="AR55" s="80"/>
      <c r="AS55" s="81">
        <v>0</v>
      </c>
      <c r="AT55" s="82">
        <f>ROUND(SUM(AV55:AW55),2)</f>
        <v>14354691.539999999</v>
      </c>
      <c r="AU55" s="83">
        <f>'65419035 - Údržba, opravy...'!P77</f>
        <v>104018.77699999994</v>
      </c>
      <c r="AV55" s="82">
        <f>'65419035 - Údržba, opravy...'!J31</f>
        <v>14354691.539999999</v>
      </c>
      <c r="AW55" s="82">
        <f>'65419035 - Údržba, opravy...'!J32</f>
        <v>0</v>
      </c>
      <c r="AX55" s="82">
        <f>'65419035 - Údržba, opravy...'!J33</f>
        <v>0</v>
      </c>
      <c r="AY55" s="82">
        <f>'65419035 - Údržba, opravy...'!J34</f>
        <v>0</v>
      </c>
      <c r="AZ55" s="82">
        <f>'65419035 - Údržba, opravy...'!F31</f>
        <v>68355674.019999996</v>
      </c>
      <c r="BA55" s="82">
        <f>'65419035 - Údržba, opravy...'!F32</f>
        <v>0</v>
      </c>
      <c r="BB55" s="82">
        <f>'65419035 - Údržba, opravy...'!F33</f>
        <v>0</v>
      </c>
      <c r="BC55" s="82">
        <f>'65419035 - Údržba, opravy...'!F34</f>
        <v>0</v>
      </c>
      <c r="BD55" s="84">
        <f>'65419035 - Údržba, opravy...'!F35</f>
        <v>0</v>
      </c>
      <c r="BT55" s="85" t="s">
        <v>77</v>
      </c>
      <c r="BU55" s="85" t="s">
        <v>78</v>
      </c>
      <c r="BV55" s="85" t="s">
        <v>73</v>
      </c>
      <c r="BW55" s="85" t="s">
        <v>5</v>
      </c>
      <c r="BX55" s="85" t="s">
        <v>74</v>
      </c>
      <c r="CL55" s="85" t="s">
        <v>17</v>
      </c>
    </row>
    <row r="56" spans="1:90" s="1" customFormat="1" ht="30" customHeight="1">
      <c r="B56" s="27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31"/>
    </row>
    <row r="57" spans="1:90" s="1" customFormat="1" ht="6.95" customHeight="1"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31"/>
    </row>
  </sheetData>
  <sheetProtection algorithmName="SHA-512" hashValue="ynPkmw+Lz63OlYVA9RGrKsyJP5I4eHr7nTgYpfvyzn0xscHq/Gh9Og215RvHjr0GMuF3sFIXHQ6tn3aoh0VJUw==" saltValue="r1oNJDDqevmhjeLgKU6qEFgHeVSz4ICNxltcsd3ko6Irr7/1ng8XqYuV/nuDscuWL27PR95DJyRwPIXQ8vSyzQ==" spinCount="100000" sheet="1" objects="1" scenarios="1" formatColumns="0" formatRows="0"/>
  <mergeCells count="40">
    <mergeCell ref="X35:AB35"/>
    <mergeCell ref="AK35:AO35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  <mergeCell ref="L28:P28"/>
    <mergeCell ref="W28:AE28"/>
    <mergeCell ref="AK28:AO28"/>
    <mergeCell ref="AK29:AO29"/>
    <mergeCell ref="L29:P29"/>
    <mergeCell ref="K5:AO5"/>
    <mergeCell ref="K6:AO6"/>
    <mergeCell ref="AR2:BE2"/>
    <mergeCell ref="E23:AN23"/>
    <mergeCell ref="AK26:AO26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65419035 - Údržba, opravy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158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 ht="11.25">
      <c r="A1" s="18"/>
    </row>
    <row r="2" spans="1:46" ht="36.950000000000003" customHeight="1"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AT2" s="13" t="s">
        <v>5</v>
      </c>
    </row>
    <row r="3" spans="1:46" ht="6.95" customHeight="1">
      <c r="B3" s="86"/>
      <c r="C3" s="87"/>
      <c r="D3" s="87"/>
      <c r="E3" s="87"/>
      <c r="F3" s="87"/>
      <c r="G3" s="87"/>
      <c r="H3" s="87"/>
      <c r="I3" s="87"/>
      <c r="J3" s="87"/>
      <c r="K3" s="87"/>
      <c r="L3" s="16"/>
      <c r="AT3" s="13" t="s">
        <v>79</v>
      </c>
    </row>
    <row r="4" spans="1:46" ht="24.95" customHeight="1">
      <c r="B4" s="16"/>
      <c r="D4" s="88" t="s">
        <v>80</v>
      </c>
      <c r="L4" s="16"/>
      <c r="M4" s="20" t="s">
        <v>10</v>
      </c>
      <c r="AT4" s="13" t="s">
        <v>4</v>
      </c>
    </row>
    <row r="5" spans="1:46" ht="6.95" customHeight="1">
      <c r="B5" s="16"/>
      <c r="L5" s="16"/>
    </row>
    <row r="6" spans="1:46" s="1" customFormat="1" ht="12" customHeight="1">
      <c r="B6" s="31"/>
      <c r="D6" s="89" t="s">
        <v>14</v>
      </c>
      <c r="L6" s="31"/>
    </row>
    <row r="7" spans="1:46" s="1" customFormat="1" ht="36.950000000000003" customHeight="1">
      <c r="B7" s="31"/>
      <c r="E7" s="286" t="s">
        <v>15</v>
      </c>
      <c r="F7" s="287"/>
      <c r="G7" s="287"/>
      <c r="H7" s="287"/>
      <c r="L7" s="31"/>
    </row>
    <row r="8" spans="1:46" s="1" customFormat="1" ht="11.25">
      <c r="B8" s="31"/>
      <c r="L8" s="31"/>
    </row>
    <row r="9" spans="1:46" s="1" customFormat="1" ht="12" customHeight="1">
      <c r="B9" s="31"/>
      <c r="D9" s="89" t="s">
        <v>16</v>
      </c>
      <c r="F9" s="13" t="s">
        <v>17</v>
      </c>
      <c r="I9" s="89" t="s">
        <v>18</v>
      </c>
      <c r="J9" s="13" t="s">
        <v>19</v>
      </c>
      <c r="L9" s="31"/>
    </row>
    <row r="10" spans="1:46" s="1" customFormat="1" ht="12" customHeight="1">
      <c r="B10" s="31"/>
      <c r="D10" s="89" t="s">
        <v>20</v>
      </c>
      <c r="F10" s="13" t="s">
        <v>21</v>
      </c>
      <c r="I10" s="89" t="s">
        <v>22</v>
      </c>
      <c r="J10" s="90" t="str">
        <f>'Rekapitulace stavby'!AN8</f>
        <v>22. 1. 2019</v>
      </c>
      <c r="L10" s="31"/>
    </row>
    <row r="11" spans="1:46" s="1" customFormat="1" ht="10.9" customHeight="1">
      <c r="B11" s="31"/>
      <c r="L11" s="31"/>
    </row>
    <row r="12" spans="1:46" s="1" customFormat="1" ht="12" customHeight="1">
      <c r="B12" s="31"/>
      <c r="D12" s="89" t="s">
        <v>24</v>
      </c>
      <c r="I12" s="89" t="s">
        <v>25</v>
      </c>
      <c r="J12" s="13" t="s">
        <v>26</v>
      </c>
      <c r="L12" s="31"/>
    </row>
    <row r="13" spans="1:46" s="1" customFormat="1" ht="18" customHeight="1">
      <c r="B13" s="31"/>
      <c r="E13" s="13" t="s">
        <v>27</v>
      </c>
      <c r="I13" s="89" t="s">
        <v>28</v>
      </c>
      <c r="J13" s="13" t="s">
        <v>29</v>
      </c>
      <c r="L13" s="31"/>
    </row>
    <row r="14" spans="1:46" s="1" customFormat="1" ht="6.95" customHeight="1">
      <c r="B14" s="31"/>
      <c r="L14" s="31"/>
    </row>
    <row r="15" spans="1:46" s="1" customFormat="1" ht="12" customHeight="1">
      <c r="B15" s="31"/>
      <c r="D15" s="89" t="s">
        <v>30</v>
      </c>
      <c r="I15" s="89" t="s">
        <v>25</v>
      </c>
      <c r="J15" s="13" t="s">
        <v>31</v>
      </c>
      <c r="L15" s="31"/>
    </row>
    <row r="16" spans="1:46" s="1" customFormat="1" ht="18" customHeight="1">
      <c r="B16" s="31"/>
      <c r="E16" s="13" t="s">
        <v>21</v>
      </c>
      <c r="I16" s="89" t="s">
        <v>28</v>
      </c>
      <c r="J16" s="13" t="s">
        <v>31</v>
      </c>
      <c r="L16" s="31"/>
    </row>
    <row r="17" spans="2:12" s="1" customFormat="1" ht="6.95" customHeight="1">
      <c r="B17" s="31"/>
      <c r="L17" s="31"/>
    </row>
    <row r="18" spans="2:12" s="1" customFormat="1" ht="12" customHeight="1">
      <c r="B18" s="31"/>
      <c r="D18" s="89" t="s">
        <v>32</v>
      </c>
      <c r="I18" s="89" t="s">
        <v>25</v>
      </c>
      <c r="J18" s="13" t="s">
        <v>31</v>
      </c>
      <c r="L18" s="31"/>
    </row>
    <row r="19" spans="2:12" s="1" customFormat="1" ht="18" customHeight="1">
      <c r="B19" s="31"/>
      <c r="E19" s="13" t="s">
        <v>21</v>
      </c>
      <c r="I19" s="89" t="s">
        <v>28</v>
      </c>
      <c r="J19" s="13" t="s">
        <v>31</v>
      </c>
      <c r="L19" s="31"/>
    </row>
    <row r="20" spans="2:12" s="1" customFormat="1" ht="6.95" customHeight="1">
      <c r="B20" s="31"/>
      <c r="L20" s="31"/>
    </row>
    <row r="21" spans="2:12" s="1" customFormat="1" ht="12" customHeight="1">
      <c r="B21" s="31"/>
      <c r="D21" s="89" t="s">
        <v>34</v>
      </c>
      <c r="I21" s="89" t="s">
        <v>25</v>
      </c>
      <c r="J21" s="13" t="s">
        <v>31</v>
      </c>
      <c r="L21" s="31"/>
    </row>
    <row r="22" spans="2:12" s="1" customFormat="1" ht="18" customHeight="1">
      <c r="B22" s="31"/>
      <c r="E22" s="13" t="s">
        <v>35</v>
      </c>
      <c r="I22" s="89" t="s">
        <v>28</v>
      </c>
      <c r="J22" s="13" t="s">
        <v>31</v>
      </c>
      <c r="L22" s="31"/>
    </row>
    <row r="23" spans="2:12" s="1" customFormat="1" ht="6.95" customHeight="1">
      <c r="B23" s="31"/>
      <c r="L23" s="31"/>
    </row>
    <row r="24" spans="2:12" s="1" customFormat="1" ht="12" customHeight="1">
      <c r="B24" s="31"/>
      <c r="D24" s="89" t="s">
        <v>36</v>
      </c>
      <c r="L24" s="31"/>
    </row>
    <row r="25" spans="2:12" s="6" customFormat="1" ht="45" customHeight="1">
      <c r="B25" s="91"/>
      <c r="E25" s="288" t="s">
        <v>37</v>
      </c>
      <c r="F25" s="288"/>
      <c r="G25" s="288"/>
      <c r="H25" s="288"/>
      <c r="L25" s="91"/>
    </row>
    <row r="26" spans="2:12" s="1" customFormat="1" ht="6.95" customHeight="1">
      <c r="B26" s="31"/>
      <c r="L26" s="31"/>
    </row>
    <row r="27" spans="2:12" s="1" customFormat="1" ht="6.95" customHeight="1">
      <c r="B27" s="31"/>
      <c r="D27" s="49"/>
      <c r="E27" s="49"/>
      <c r="F27" s="49"/>
      <c r="G27" s="49"/>
      <c r="H27" s="49"/>
      <c r="I27" s="49"/>
      <c r="J27" s="49"/>
      <c r="K27" s="49"/>
      <c r="L27" s="31"/>
    </row>
    <row r="28" spans="2:12" s="1" customFormat="1" ht="25.35" customHeight="1">
      <c r="B28" s="31"/>
      <c r="D28" s="92" t="s">
        <v>38</v>
      </c>
      <c r="J28" s="93">
        <f>ROUND(J77, 2)</f>
        <v>68355674.019999996</v>
      </c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14.45" customHeight="1">
      <c r="B30" s="31"/>
      <c r="F30" s="94" t="s">
        <v>40</v>
      </c>
      <c r="I30" s="94" t="s">
        <v>39</v>
      </c>
      <c r="J30" s="94" t="s">
        <v>41</v>
      </c>
      <c r="L30" s="31"/>
    </row>
    <row r="31" spans="2:12" s="1" customFormat="1" ht="14.45" customHeight="1">
      <c r="B31" s="31"/>
      <c r="D31" s="89" t="s">
        <v>42</v>
      </c>
      <c r="E31" s="89" t="s">
        <v>43</v>
      </c>
      <c r="F31" s="95">
        <f>ROUND((SUM(BE77:BE2157)),  2)</f>
        <v>68355674.019999996</v>
      </c>
      <c r="I31" s="96">
        <v>0.21</v>
      </c>
      <c r="J31" s="95">
        <f>ROUND(((SUM(BE77:BE2157))*I31),  2)</f>
        <v>14354691.539999999</v>
      </c>
      <c r="L31" s="31"/>
    </row>
    <row r="32" spans="2:12" s="1" customFormat="1" ht="14.45" customHeight="1">
      <c r="B32" s="31"/>
      <c r="E32" s="89" t="s">
        <v>44</v>
      </c>
      <c r="F32" s="95">
        <f>ROUND((SUM(BF77:BF2157)),  2)</f>
        <v>0</v>
      </c>
      <c r="I32" s="96">
        <v>0.15</v>
      </c>
      <c r="J32" s="95">
        <f>ROUND(((SUM(BF77:BF2157))*I32),  2)</f>
        <v>0</v>
      </c>
      <c r="L32" s="31"/>
    </row>
    <row r="33" spans="2:12" s="1" customFormat="1" ht="14.45" hidden="1" customHeight="1">
      <c r="B33" s="31"/>
      <c r="E33" s="89" t="s">
        <v>45</v>
      </c>
      <c r="F33" s="95">
        <f>ROUND((SUM(BG77:BG2157)),  2)</f>
        <v>0</v>
      </c>
      <c r="I33" s="96">
        <v>0.21</v>
      </c>
      <c r="J33" s="95">
        <f>0</f>
        <v>0</v>
      </c>
      <c r="L33" s="31"/>
    </row>
    <row r="34" spans="2:12" s="1" customFormat="1" ht="14.45" hidden="1" customHeight="1">
      <c r="B34" s="31"/>
      <c r="E34" s="89" t="s">
        <v>46</v>
      </c>
      <c r="F34" s="95">
        <f>ROUND((SUM(BH77:BH2157)),  2)</f>
        <v>0</v>
      </c>
      <c r="I34" s="96">
        <v>0.15</v>
      </c>
      <c r="J34" s="95">
        <f>0</f>
        <v>0</v>
      </c>
      <c r="L34" s="31"/>
    </row>
    <row r="35" spans="2:12" s="1" customFormat="1" ht="14.45" hidden="1" customHeight="1">
      <c r="B35" s="31"/>
      <c r="E35" s="89" t="s">
        <v>47</v>
      </c>
      <c r="F35" s="95">
        <f>ROUND((SUM(BI77:BI2157)),  2)</f>
        <v>0</v>
      </c>
      <c r="I35" s="96">
        <v>0</v>
      </c>
      <c r="J35" s="95">
        <f>0</f>
        <v>0</v>
      </c>
      <c r="L35" s="31"/>
    </row>
    <row r="36" spans="2:12" s="1" customFormat="1" ht="6.95" customHeight="1">
      <c r="B36" s="31"/>
      <c r="L36" s="31"/>
    </row>
    <row r="37" spans="2:12" s="1" customFormat="1" ht="25.35" customHeight="1">
      <c r="B37" s="31"/>
      <c r="C37" s="97"/>
      <c r="D37" s="98" t="s">
        <v>48</v>
      </c>
      <c r="E37" s="99"/>
      <c r="F37" s="99"/>
      <c r="G37" s="100" t="s">
        <v>49</v>
      </c>
      <c r="H37" s="101" t="s">
        <v>50</v>
      </c>
      <c r="I37" s="99"/>
      <c r="J37" s="102">
        <f>SUM(J28:J35)</f>
        <v>82710365.560000002</v>
      </c>
      <c r="K37" s="103"/>
      <c r="L37" s="31"/>
    </row>
    <row r="38" spans="2:12" s="1" customFormat="1" ht="14.45" customHeight="1">
      <c r="B38" s="104"/>
      <c r="C38" s="105"/>
      <c r="D38" s="105"/>
      <c r="E38" s="105"/>
      <c r="F38" s="105"/>
      <c r="G38" s="105"/>
      <c r="H38" s="105"/>
      <c r="I38" s="105"/>
      <c r="J38" s="105"/>
      <c r="K38" s="105"/>
      <c r="L38" s="31"/>
    </row>
    <row r="42" spans="2:12" s="1" customFormat="1" ht="6.95" customHeight="1">
      <c r="B42" s="106"/>
      <c r="C42" s="107"/>
      <c r="D42" s="107"/>
      <c r="E42" s="107"/>
      <c r="F42" s="107"/>
      <c r="G42" s="107"/>
      <c r="H42" s="107"/>
      <c r="I42" s="107"/>
      <c r="J42" s="107"/>
      <c r="K42" s="107"/>
      <c r="L42" s="31"/>
    </row>
    <row r="43" spans="2:12" s="1" customFormat="1" ht="24.95" customHeight="1">
      <c r="B43" s="27"/>
      <c r="C43" s="19" t="s">
        <v>81</v>
      </c>
      <c r="D43" s="28"/>
      <c r="E43" s="28"/>
      <c r="F43" s="28"/>
      <c r="G43" s="28"/>
      <c r="H43" s="28"/>
      <c r="I43" s="28"/>
      <c r="J43" s="28"/>
      <c r="K43" s="28"/>
      <c r="L43" s="31"/>
    </row>
    <row r="44" spans="2:12" s="1" customFormat="1" ht="6.95" customHeight="1">
      <c r="B44" s="27"/>
      <c r="C44" s="28"/>
      <c r="D44" s="28"/>
      <c r="E44" s="28"/>
      <c r="F44" s="28"/>
      <c r="G44" s="28"/>
      <c r="H44" s="28"/>
      <c r="I44" s="28"/>
      <c r="J44" s="28"/>
      <c r="K44" s="28"/>
      <c r="L44" s="31"/>
    </row>
    <row r="45" spans="2:12" s="1" customFormat="1" ht="12" customHeight="1">
      <c r="B45" s="27"/>
      <c r="C45" s="24" t="s">
        <v>14</v>
      </c>
      <c r="D45" s="28"/>
      <c r="E45" s="28"/>
      <c r="F45" s="28"/>
      <c r="G45" s="28"/>
      <c r="H45" s="28"/>
      <c r="I45" s="28"/>
      <c r="J45" s="28"/>
      <c r="K45" s="28"/>
      <c r="L45" s="31"/>
    </row>
    <row r="46" spans="2:12" s="1" customFormat="1" ht="16.5" customHeight="1">
      <c r="B46" s="27"/>
      <c r="C46" s="28"/>
      <c r="D46" s="28"/>
      <c r="E46" s="251" t="str">
        <f>E7</f>
        <v>Údržba, opravy a  odstraňování závad u ST v obvodu OŘ Plzeň 2019/2020 - oblast Strakonice</v>
      </c>
      <c r="F46" s="255"/>
      <c r="G46" s="255"/>
      <c r="H46" s="255"/>
      <c r="I46" s="28"/>
      <c r="J46" s="28"/>
      <c r="K46" s="28"/>
      <c r="L46" s="31"/>
    </row>
    <row r="47" spans="2:12" s="1" customFormat="1" ht="6.95" customHeight="1">
      <c r="B47" s="27"/>
      <c r="C47" s="28"/>
      <c r="D47" s="28"/>
      <c r="E47" s="28"/>
      <c r="F47" s="28"/>
      <c r="G47" s="28"/>
      <c r="H47" s="28"/>
      <c r="I47" s="28"/>
      <c r="J47" s="28"/>
      <c r="K47" s="28"/>
      <c r="L47" s="31"/>
    </row>
    <row r="48" spans="2:12" s="1" customFormat="1" ht="12" customHeight="1">
      <c r="B48" s="27"/>
      <c r="C48" s="24" t="s">
        <v>20</v>
      </c>
      <c r="D48" s="28"/>
      <c r="E48" s="28"/>
      <c r="F48" s="22" t="str">
        <f>F10</f>
        <v xml:space="preserve"> </v>
      </c>
      <c r="G48" s="28"/>
      <c r="H48" s="28"/>
      <c r="I48" s="24" t="s">
        <v>22</v>
      </c>
      <c r="J48" s="48" t="str">
        <f>IF(J10="","",J10)</f>
        <v>22. 1. 2019</v>
      </c>
      <c r="K48" s="28"/>
      <c r="L48" s="31"/>
    </row>
    <row r="49" spans="2:47" s="1" customFormat="1" ht="6.95" customHeight="1">
      <c r="B49" s="27"/>
      <c r="C49" s="28"/>
      <c r="D49" s="28"/>
      <c r="E49" s="28"/>
      <c r="F49" s="28"/>
      <c r="G49" s="28"/>
      <c r="H49" s="28"/>
      <c r="I49" s="28"/>
      <c r="J49" s="28"/>
      <c r="K49" s="28"/>
      <c r="L49" s="31"/>
    </row>
    <row r="50" spans="2:47" s="1" customFormat="1" ht="13.7" customHeight="1">
      <c r="B50" s="27"/>
      <c r="C50" s="24" t="s">
        <v>24</v>
      </c>
      <c r="D50" s="28"/>
      <c r="E50" s="28"/>
      <c r="F50" s="22" t="str">
        <f>E13</f>
        <v xml:space="preserve">Správa železniční dopravní cesty, s. o., OŘ Plzeň </v>
      </c>
      <c r="G50" s="28"/>
      <c r="H50" s="28"/>
      <c r="I50" s="24" t="s">
        <v>32</v>
      </c>
      <c r="J50" s="25" t="str">
        <f>E19</f>
        <v xml:space="preserve"> </v>
      </c>
      <c r="K50" s="28"/>
      <c r="L50" s="31"/>
    </row>
    <row r="51" spans="2:47" s="1" customFormat="1" ht="13.7" customHeight="1">
      <c r="B51" s="27"/>
      <c r="C51" s="24" t="s">
        <v>30</v>
      </c>
      <c r="D51" s="28"/>
      <c r="E51" s="28"/>
      <c r="F51" s="22" t="str">
        <f>IF(E16="","",E16)</f>
        <v xml:space="preserve"> </v>
      </c>
      <c r="G51" s="28"/>
      <c r="H51" s="28"/>
      <c r="I51" s="24" t="s">
        <v>34</v>
      </c>
      <c r="J51" s="25" t="str">
        <f>E22</f>
        <v>Libor Brabenec</v>
      </c>
      <c r="K51" s="28"/>
      <c r="L51" s="31"/>
    </row>
    <row r="52" spans="2:47" s="1" customFormat="1" ht="10.35" customHeight="1">
      <c r="B52" s="27"/>
      <c r="C52" s="28"/>
      <c r="D52" s="28"/>
      <c r="E52" s="28"/>
      <c r="F52" s="28"/>
      <c r="G52" s="28"/>
      <c r="H52" s="28"/>
      <c r="I52" s="28"/>
      <c r="J52" s="28"/>
      <c r="K52" s="28"/>
      <c r="L52" s="31"/>
    </row>
    <row r="53" spans="2:47" s="1" customFormat="1" ht="29.25" customHeight="1">
      <c r="B53" s="27"/>
      <c r="C53" s="108" t="s">
        <v>82</v>
      </c>
      <c r="D53" s="109"/>
      <c r="E53" s="109"/>
      <c r="F53" s="109"/>
      <c r="G53" s="109"/>
      <c r="H53" s="109"/>
      <c r="I53" s="109"/>
      <c r="J53" s="110" t="s">
        <v>83</v>
      </c>
      <c r="K53" s="109"/>
      <c r="L53" s="31"/>
    </row>
    <row r="54" spans="2:47" s="1" customFormat="1" ht="10.35" customHeight="1">
      <c r="B54" s="27"/>
      <c r="C54" s="28"/>
      <c r="D54" s="28"/>
      <c r="E54" s="28"/>
      <c r="F54" s="28"/>
      <c r="G54" s="28"/>
      <c r="H54" s="28"/>
      <c r="I54" s="28"/>
      <c r="J54" s="28"/>
      <c r="K54" s="28"/>
      <c r="L54" s="31"/>
    </row>
    <row r="55" spans="2:47" s="1" customFormat="1" ht="22.9" customHeight="1">
      <c r="B55" s="27"/>
      <c r="C55" s="111" t="s">
        <v>70</v>
      </c>
      <c r="D55" s="28"/>
      <c r="E55" s="28"/>
      <c r="F55" s="28"/>
      <c r="G55" s="28"/>
      <c r="H55" s="28"/>
      <c r="I55" s="28"/>
      <c r="J55" s="67">
        <f>J77</f>
        <v>68355674.019999951</v>
      </c>
      <c r="K55" s="28"/>
      <c r="L55" s="31"/>
      <c r="AU55" s="13" t="s">
        <v>84</v>
      </c>
    </row>
    <row r="56" spans="2:47" s="7" customFormat="1" ht="24.95" customHeight="1">
      <c r="B56" s="112"/>
      <c r="C56" s="113"/>
      <c r="D56" s="114" t="s">
        <v>85</v>
      </c>
      <c r="E56" s="115"/>
      <c r="F56" s="115"/>
      <c r="G56" s="115"/>
      <c r="H56" s="115"/>
      <c r="I56" s="115"/>
      <c r="J56" s="116">
        <f>J328</f>
        <v>66703630.159999952</v>
      </c>
      <c r="K56" s="113"/>
      <c r="L56" s="117"/>
    </row>
    <row r="57" spans="2:47" s="8" customFormat="1" ht="19.899999999999999" customHeight="1">
      <c r="B57" s="118"/>
      <c r="C57" s="119"/>
      <c r="D57" s="120" t="s">
        <v>86</v>
      </c>
      <c r="E57" s="121"/>
      <c r="F57" s="121"/>
      <c r="G57" s="121"/>
      <c r="H57" s="121"/>
      <c r="I57" s="121"/>
      <c r="J57" s="122">
        <f>J329</f>
        <v>66703630.159999952</v>
      </c>
      <c r="K57" s="119"/>
      <c r="L57" s="123"/>
    </row>
    <row r="58" spans="2:47" s="7" customFormat="1" ht="24.95" customHeight="1">
      <c r="B58" s="112"/>
      <c r="C58" s="113"/>
      <c r="D58" s="114" t="s">
        <v>87</v>
      </c>
      <c r="E58" s="115"/>
      <c r="F58" s="115"/>
      <c r="G58" s="115"/>
      <c r="H58" s="115"/>
      <c r="I58" s="115"/>
      <c r="J58" s="116">
        <f>J1949</f>
        <v>217005.92999999996</v>
      </c>
      <c r="K58" s="113"/>
      <c r="L58" s="117"/>
    </row>
    <row r="59" spans="2:47" s="7" customFormat="1" ht="24.95" customHeight="1">
      <c r="B59" s="112"/>
      <c r="C59" s="113"/>
      <c r="D59" s="114" t="s">
        <v>88</v>
      </c>
      <c r="E59" s="115"/>
      <c r="F59" s="115"/>
      <c r="G59" s="115"/>
      <c r="H59" s="115"/>
      <c r="I59" s="115"/>
      <c r="J59" s="116">
        <f>J2006</f>
        <v>450230.74</v>
      </c>
      <c r="K59" s="113"/>
      <c r="L59" s="117"/>
    </row>
    <row r="60" spans="2:47" s="1" customFormat="1" ht="21.75" customHeight="1">
      <c r="B60" s="27"/>
      <c r="C60" s="28"/>
      <c r="D60" s="28"/>
      <c r="E60" s="28"/>
      <c r="F60" s="28"/>
      <c r="G60" s="28"/>
      <c r="H60" s="28"/>
      <c r="I60" s="28"/>
      <c r="J60" s="28"/>
      <c r="K60" s="28"/>
      <c r="L60" s="31"/>
    </row>
    <row r="61" spans="2:47" s="1" customFormat="1" ht="6.95" customHeight="1"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31"/>
    </row>
    <row r="65" spans="2:65" s="1" customFormat="1" ht="6.95" customHeight="1"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31"/>
    </row>
    <row r="66" spans="2:65" s="1" customFormat="1" ht="24.95" customHeight="1">
      <c r="B66" s="27"/>
      <c r="C66" s="19" t="s">
        <v>89</v>
      </c>
      <c r="D66" s="28"/>
      <c r="E66" s="28"/>
      <c r="F66" s="28"/>
      <c r="G66" s="28"/>
      <c r="H66" s="28"/>
      <c r="I66" s="28"/>
      <c r="J66" s="28"/>
      <c r="K66" s="28"/>
      <c r="L66" s="31"/>
    </row>
    <row r="67" spans="2:65" s="1" customFormat="1" ht="6.95" customHeight="1">
      <c r="B67" s="27"/>
      <c r="C67" s="28"/>
      <c r="D67" s="28"/>
      <c r="E67" s="28"/>
      <c r="F67" s="28"/>
      <c r="G67" s="28"/>
      <c r="H67" s="28"/>
      <c r="I67" s="28"/>
      <c r="J67" s="28"/>
      <c r="K67" s="28"/>
      <c r="L67" s="31"/>
    </row>
    <row r="68" spans="2:65" s="1" customFormat="1" ht="12" customHeight="1">
      <c r="B68" s="27"/>
      <c r="C68" s="24" t="s">
        <v>14</v>
      </c>
      <c r="D68" s="28"/>
      <c r="E68" s="28"/>
      <c r="F68" s="28"/>
      <c r="G68" s="28"/>
      <c r="H68" s="28"/>
      <c r="I68" s="28"/>
      <c r="J68" s="28"/>
      <c r="K68" s="28"/>
      <c r="L68" s="31"/>
    </row>
    <row r="69" spans="2:65" s="1" customFormat="1" ht="16.5" customHeight="1">
      <c r="B69" s="27"/>
      <c r="C69" s="28"/>
      <c r="D69" s="28"/>
      <c r="E69" s="251" t="str">
        <f>E7</f>
        <v>Údržba, opravy a  odstraňování závad u ST v obvodu OŘ Plzeň 2019/2020 - oblast Strakonice</v>
      </c>
      <c r="F69" s="255"/>
      <c r="G69" s="255"/>
      <c r="H69" s="255"/>
      <c r="I69" s="28"/>
      <c r="J69" s="28"/>
      <c r="K69" s="28"/>
      <c r="L69" s="31"/>
    </row>
    <row r="70" spans="2:65" s="1" customFormat="1" ht="6.95" customHeight="1">
      <c r="B70" s="27"/>
      <c r="C70" s="28"/>
      <c r="D70" s="28"/>
      <c r="E70" s="28"/>
      <c r="F70" s="28"/>
      <c r="G70" s="28"/>
      <c r="H70" s="28"/>
      <c r="I70" s="28"/>
      <c r="J70" s="28"/>
      <c r="K70" s="28"/>
      <c r="L70" s="31"/>
    </row>
    <row r="71" spans="2:65" s="1" customFormat="1" ht="12" customHeight="1">
      <c r="B71" s="27"/>
      <c r="C71" s="24" t="s">
        <v>20</v>
      </c>
      <c r="D71" s="28"/>
      <c r="E71" s="28"/>
      <c r="F71" s="22" t="str">
        <f>F10</f>
        <v xml:space="preserve"> </v>
      </c>
      <c r="G71" s="28"/>
      <c r="H71" s="28"/>
      <c r="I71" s="24" t="s">
        <v>22</v>
      </c>
      <c r="J71" s="48" t="str">
        <f>IF(J10="","",J10)</f>
        <v>22. 1. 2019</v>
      </c>
      <c r="K71" s="28"/>
      <c r="L71" s="31"/>
    </row>
    <row r="72" spans="2:65" s="1" customFormat="1" ht="6.95" customHeight="1">
      <c r="B72" s="27"/>
      <c r="C72" s="28"/>
      <c r="D72" s="28"/>
      <c r="E72" s="28"/>
      <c r="F72" s="28"/>
      <c r="G72" s="28"/>
      <c r="H72" s="28"/>
      <c r="I72" s="28"/>
      <c r="J72" s="28"/>
      <c r="K72" s="28"/>
      <c r="L72" s="31"/>
    </row>
    <row r="73" spans="2:65" s="1" customFormat="1" ht="13.7" customHeight="1">
      <c r="B73" s="27"/>
      <c r="C73" s="24" t="s">
        <v>24</v>
      </c>
      <c r="D73" s="28"/>
      <c r="E73" s="28"/>
      <c r="F73" s="22" t="str">
        <f>E13</f>
        <v xml:space="preserve">Správa železniční dopravní cesty, s. o., OŘ Plzeň </v>
      </c>
      <c r="G73" s="28"/>
      <c r="H73" s="28"/>
      <c r="I73" s="24" t="s">
        <v>32</v>
      </c>
      <c r="J73" s="25" t="str">
        <f>E19</f>
        <v xml:space="preserve"> </v>
      </c>
      <c r="K73" s="28"/>
      <c r="L73" s="31"/>
    </row>
    <row r="74" spans="2:65" s="1" customFormat="1" ht="13.7" customHeight="1">
      <c r="B74" s="27"/>
      <c r="C74" s="24" t="s">
        <v>30</v>
      </c>
      <c r="D74" s="28"/>
      <c r="E74" s="28"/>
      <c r="F74" s="22" t="str">
        <f>IF(E16="","",E16)</f>
        <v xml:space="preserve"> </v>
      </c>
      <c r="G74" s="28"/>
      <c r="H74" s="28"/>
      <c r="I74" s="24" t="s">
        <v>34</v>
      </c>
      <c r="J74" s="25" t="str">
        <f>E22</f>
        <v>Libor Brabenec</v>
      </c>
      <c r="K74" s="28"/>
      <c r="L74" s="31"/>
    </row>
    <row r="75" spans="2:65" s="1" customFormat="1" ht="10.35" customHeight="1">
      <c r="B75" s="27"/>
      <c r="C75" s="28"/>
      <c r="D75" s="28"/>
      <c r="E75" s="28"/>
      <c r="F75" s="28"/>
      <c r="G75" s="28"/>
      <c r="H75" s="28"/>
      <c r="I75" s="28"/>
      <c r="J75" s="28"/>
      <c r="K75" s="28"/>
      <c r="L75" s="31"/>
    </row>
    <row r="76" spans="2:65" s="9" customFormat="1" ht="29.25" customHeight="1">
      <c r="B76" s="124"/>
      <c r="C76" s="125" t="s">
        <v>90</v>
      </c>
      <c r="D76" s="126" t="s">
        <v>57</v>
      </c>
      <c r="E76" s="126" t="s">
        <v>53</v>
      </c>
      <c r="F76" s="126" t="s">
        <v>54</v>
      </c>
      <c r="G76" s="126" t="s">
        <v>91</v>
      </c>
      <c r="H76" s="126" t="s">
        <v>92</v>
      </c>
      <c r="I76" s="126" t="s">
        <v>93</v>
      </c>
      <c r="J76" s="126" t="s">
        <v>83</v>
      </c>
      <c r="K76" s="127" t="s">
        <v>94</v>
      </c>
      <c r="L76" s="128"/>
      <c r="M76" s="58" t="s">
        <v>31</v>
      </c>
      <c r="N76" s="59" t="s">
        <v>42</v>
      </c>
      <c r="O76" s="59" t="s">
        <v>95</v>
      </c>
      <c r="P76" s="59" t="s">
        <v>96</v>
      </c>
      <c r="Q76" s="59" t="s">
        <v>97</v>
      </c>
      <c r="R76" s="59" t="s">
        <v>98</v>
      </c>
      <c r="S76" s="59" t="s">
        <v>99</v>
      </c>
      <c r="T76" s="60" t="s">
        <v>100</v>
      </c>
    </row>
    <row r="77" spans="2:65" s="1" customFormat="1" ht="22.9" customHeight="1">
      <c r="B77" s="27"/>
      <c r="C77" s="65" t="s">
        <v>101</v>
      </c>
      <c r="D77" s="28"/>
      <c r="E77" s="28"/>
      <c r="F77" s="28"/>
      <c r="G77" s="28"/>
      <c r="H77" s="28"/>
      <c r="I77" s="28"/>
      <c r="J77" s="129">
        <f>BK77</f>
        <v>68355674.019999951</v>
      </c>
      <c r="K77" s="28"/>
      <c r="L77" s="31"/>
      <c r="M77" s="61"/>
      <c r="N77" s="62"/>
      <c r="O77" s="62"/>
      <c r="P77" s="130">
        <f>P78+SUM(P79:P328)+P1949+P2006</f>
        <v>104018.77699999994</v>
      </c>
      <c r="Q77" s="62"/>
      <c r="R77" s="130">
        <f>R78+SUM(R79:R328)+R1949+R2006</f>
        <v>60.767689999999995</v>
      </c>
      <c r="S77" s="62"/>
      <c r="T77" s="131">
        <f>T78+SUM(T79:T328)+T1949+T2006</f>
        <v>0</v>
      </c>
      <c r="AT77" s="13" t="s">
        <v>71</v>
      </c>
      <c r="AU77" s="13" t="s">
        <v>84</v>
      </c>
      <c r="BK77" s="132">
        <f>BK78+SUM(BK79:BK328)+BK1949+BK2006</f>
        <v>68355674.019999951</v>
      </c>
    </row>
    <row r="78" spans="2:65" s="1" customFormat="1" ht="22.5" customHeight="1">
      <c r="B78" s="27"/>
      <c r="C78" s="133" t="s">
        <v>77</v>
      </c>
      <c r="D78" s="133" t="s">
        <v>102</v>
      </c>
      <c r="E78" s="134" t="s">
        <v>103</v>
      </c>
      <c r="F78" s="135" t="s">
        <v>104</v>
      </c>
      <c r="G78" s="136" t="s">
        <v>105</v>
      </c>
      <c r="H78" s="137">
        <v>1</v>
      </c>
      <c r="I78" s="138">
        <v>180</v>
      </c>
      <c r="J78" s="138">
        <f t="shared" ref="J78:J141" si="0">ROUND(I78*H78,2)</f>
        <v>180</v>
      </c>
      <c r="K78" s="135" t="s">
        <v>106</v>
      </c>
      <c r="L78" s="139"/>
      <c r="M78" s="140" t="s">
        <v>31</v>
      </c>
      <c r="N78" s="141" t="s">
        <v>43</v>
      </c>
      <c r="O78" s="142">
        <v>0</v>
      </c>
      <c r="P78" s="142">
        <f t="shared" ref="P78:P141" si="1">O78*H78</f>
        <v>0</v>
      </c>
      <c r="Q78" s="142">
        <v>1E-3</v>
      </c>
      <c r="R78" s="142">
        <f t="shared" ref="R78:R141" si="2">Q78*H78</f>
        <v>1E-3</v>
      </c>
      <c r="S78" s="142">
        <v>0</v>
      </c>
      <c r="T78" s="143">
        <f t="shared" ref="T78:T141" si="3">S78*H78</f>
        <v>0</v>
      </c>
      <c r="AR78" s="13" t="s">
        <v>107</v>
      </c>
      <c r="AT78" s="13" t="s">
        <v>102</v>
      </c>
      <c r="AU78" s="13" t="s">
        <v>72</v>
      </c>
      <c r="AY78" s="13" t="s">
        <v>108</v>
      </c>
      <c r="BE78" s="144">
        <f t="shared" ref="BE78:BE141" si="4">IF(N78="základní",J78,0)</f>
        <v>180</v>
      </c>
      <c r="BF78" s="144">
        <f t="shared" ref="BF78:BF141" si="5">IF(N78="snížená",J78,0)</f>
        <v>0</v>
      </c>
      <c r="BG78" s="144">
        <f t="shared" ref="BG78:BG141" si="6">IF(N78="zákl. přenesená",J78,0)</f>
        <v>0</v>
      </c>
      <c r="BH78" s="144">
        <f t="shared" ref="BH78:BH141" si="7">IF(N78="sníž. přenesená",J78,0)</f>
        <v>0</v>
      </c>
      <c r="BI78" s="144">
        <f t="shared" ref="BI78:BI141" si="8">IF(N78="nulová",J78,0)</f>
        <v>0</v>
      </c>
      <c r="BJ78" s="13" t="s">
        <v>77</v>
      </c>
      <c r="BK78" s="144">
        <f t="shared" ref="BK78:BK141" si="9">ROUND(I78*H78,2)</f>
        <v>180</v>
      </c>
      <c r="BL78" s="13" t="s">
        <v>109</v>
      </c>
      <c r="BM78" s="13" t="s">
        <v>110</v>
      </c>
    </row>
    <row r="79" spans="2:65" s="1" customFormat="1" ht="22.5" customHeight="1">
      <c r="B79" s="27"/>
      <c r="C79" s="133" t="s">
        <v>79</v>
      </c>
      <c r="D79" s="133" t="s">
        <v>102</v>
      </c>
      <c r="E79" s="134" t="s">
        <v>111</v>
      </c>
      <c r="F79" s="135" t="s">
        <v>112</v>
      </c>
      <c r="G79" s="136" t="s">
        <v>105</v>
      </c>
      <c r="H79" s="137">
        <v>1</v>
      </c>
      <c r="I79" s="138">
        <v>288</v>
      </c>
      <c r="J79" s="138">
        <f t="shared" si="0"/>
        <v>288</v>
      </c>
      <c r="K79" s="135" t="s">
        <v>106</v>
      </c>
      <c r="L79" s="139"/>
      <c r="M79" s="140" t="s">
        <v>31</v>
      </c>
      <c r="N79" s="141" t="s">
        <v>43</v>
      </c>
      <c r="O79" s="142">
        <v>0</v>
      </c>
      <c r="P79" s="142">
        <f t="shared" si="1"/>
        <v>0</v>
      </c>
      <c r="Q79" s="142">
        <v>1E-3</v>
      </c>
      <c r="R79" s="142">
        <f t="shared" si="2"/>
        <v>1E-3</v>
      </c>
      <c r="S79" s="142">
        <v>0</v>
      </c>
      <c r="T79" s="143">
        <f t="shared" si="3"/>
        <v>0</v>
      </c>
      <c r="AR79" s="13" t="s">
        <v>107</v>
      </c>
      <c r="AT79" s="13" t="s">
        <v>102</v>
      </c>
      <c r="AU79" s="13" t="s">
        <v>72</v>
      </c>
      <c r="AY79" s="13" t="s">
        <v>108</v>
      </c>
      <c r="BE79" s="144">
        <f t="shared" si="4"/>
        <v>288</v>
      </c>
      <c r="BF79" s="144">
        <f t="shared" si="5"/>
        <v>0</v>
      </c>
      <c r="BG79" s="144">
        <f t="shared" si="6"/>
        <v>0</v>
      </c>
      <c r="BH79" s="144">
        <f t="shared" si="7"/>
        <v>0</v>
      </c>
      <c r="BI79" s="144">
        <f t="shared" si="8"/>
        <v>0</v>
      </c>
      <c r="BJ79" s="13" t="s">
        <v>77</v>
      </c>
      <c r="BK79" s="144">
        <f t="shared" si="9"/>
        <v>288</v>
      </c>
      <c r="BL79" s="13" t="s">
        <v>109</v>
      </c>
      <c r="BM79" s="13" t="s">
        <v>113</v>
      </c>
    </row>
    <row r="80" spans="2:65" s="1" customFormat="1" ht="22.5" customHeight="1">
      <c r="B80" s="27"/>
      <c r="C80" s="133" t="s">
        <v>114</v>
      </c>
      <c r="D80" s="133" t="s">
        <v>102</v>
      </c>
      <c r="E80" s="134" t="s">
        <v>115</v>
      </c>
      <c r="F80" s="135" t="s">
        <v>116</v>
      </c>
      <c r="G80" s="136" t="s">
        <v>105</v>
      </c>
      <c r="H80" s="137">
        <v>1</v>
      </c>
      <c r="I80" s="138">
        <v>180</v>
      </c>
      <c r="J80" s="138">
        <f t="shared" si="0"/>
        <v>180</v>
      </c>
      <c r="K80" s="135" t="s">
        <v>106</v>
      </c>
      <c r="L80" s="139"/>
      <c r="M80" s="140" t="s">
        <v>31</v>
      </c>
      <c r="N80" s="141" t="s">
        <v>43</v>
      </c>
      <c r="O80" s="142">
        <v>0</v>
      </c>
      <c r="P80" s="142">
        <f t="shared" si="1"/>
        <v>0</v>
      </c>
      <c r="Q80" s="142">
        <v>1E-3</v>
      </c>
      <c r="R80" s="142">
        <f t="shared" si="2"/>
        <v>1E-3</v>
      </c>
      <c r="S80" s="142">
        <v>0</v>
      </c>
      <c r="T80" s="143">
        <f t="shared" si="3"/>
        <v>0</v>
      </c>
      <c r="AR80" s="13" t="s">
        <v>107</v>
      </c>
      <c r="AT80" s="13" t="s">
        <v>102</v>
      </c>
      <c r="AU80" s="13" t="s">
        <v>72</v>
      </c>
      <c r="AY80" s="13" t="s">
        <v>108</v>
      </c>
      <c r="BE80" s="144">
        <f t="shared" si="4"/>
        <v>180</v>
      </c>
      <c r="BF80" s="144">
        <f t="shared" si="5"/>
        <v>0</v>
      </c>
      <c r="BG80" s="144">
        <f t="shared" si="6"/>
        <v>0</v>
      </c>
      <c r="BH80" s="144">
        <f t="shared" si="7"/>
        <v>0</v>
      </c>
      <c r="BI80" s="144">
        <f t="shared" si="8"/>
        <v>0</v>
      </c>
      <c r="BJ80" s="13" t="s">
        <v>77</v>
      </c>
      <c r="BK80" s="144">
        <f t="shared" si="9"/>
        <v>180</v>
      </c>
      <c r="BL80" s="13" t="s">
        <v>109</v>
      </c>
      <c r="BM80" s="13" t="s">
        <v>117</v>
      </c>
    </row>
    <row r="81" spans="2:65" s="1" customFormat="1" ht="22.5" customHeight="1">
      <c r="B81" s="27"/>
      <c r="C81" s="133" t="s">
        <v>109</v>
      </c>
      <c r="D81" s="133" t="s">
        <v>102</v>
      </c>
      <c r="E81" s="134" t="s">
        <v>118</v>
      </c>
      <c r="F81" s="135" t="s">
        <v>119</v>
      </c>
      <c r="G81" s="136" t="s">
        <v>120</v>
      </c>
      <c r="H81" s="137">
        <v>1</v>
      </c>
      <c r="I81" s="138">
        <v>398</v>
      </c>
      <c r="J81" s="138">
        <f t="shared" si="0"/>
        <v>398</v>
      </c>
      <c r="K81" s="135" t="s">
        <v>106</v>
      </c>
      <c r="L81" s="139"/>
      <c r="M81" s="140" t="s">
        <v>31</v>
      </c>
      <c r="N81" s="141" t="s">
        <v>43</v>
      </c>
      <c r="O81" s="142">
        <v>0</v>
      </c>
      <c r="P81" s="142">
        <f t="shared" si="1"/>
        <v>0</v>
      </c>
      <c r="Q81" s="142">
        <v>1</v>
      </c>
      <c r="R81" s="142">
        <f t="shared" si="2"/>
        <v>1</v>
      </c>
      <c r="S81" s="142">
        <v>0</v>
      </c>
      <c r="T81" s="143">
        <f t="shared" si="3"/>
        <v>0</v>
      </c>
      <c r="AR81" s="13" t="s">
        <v>107</v>
      </c>
      <c r="AT81" s="13" t="s">
        <v>102</v>
      </c>
      <c r="AU81" s="13" t="s">
        <v>72</v>
      </c>
      <c r="AY81" s="13" t="s">
        <v>108</v>
      </c>
      <c r="BE81" s="144">
        <f t="shared" si="4"/>
        <v>398</v>
      </c>
      <c r="BF81" s="144">
        <f t="shared" si="5"/>
        <v>0</v>
      </c>
      <c r="BG81" s="144">
        <f t="shared" si="6"/>
        <v>0</v>
      </c>
      <c r="BH81" s="144">
        <f t="shared" si="7"/>
        <v>0</v>
      </c>
      <c r="BI81" s="144">
        <f t="shared" si="8"/>
        <v>0</v>
      </c>
      <c r="BJ81" s="13" t="s">
        <v>77</v>
      </c>
      <c r="BK81" s="144">
        <f t="shared" si="9"/>
        <v>398</v>
      </c>
      <c r="BL81" s="13" t="s">
        <v>109</v>
      </c>
      <c r="BM81" s="13" t="s">
        <v>121</v>
      </c>
    </row>
    <row r="82" spans="2:65" s="1" customFormat="1" ht="22.5" customHeight="1">
      <c r="B82" s="27"/>
      <c r="C82" s="133" t="s">
        <v>122</v>
      </c>
      <c r="D82" s="133" t="s">
        <v>102</v>
      </c>
      <c r="E82" s="134" t="s">
        <v>123</v>
      </c>
      <c r="F82" s="135" t="s">
        <v>124</v>
      </c>
      <c r="G82" s="136" t="s">
        <v>120</v>
      </c>
      <c r="H82" s="137">
        <v>1</v>
      </c>
      <c r="I82" s="138">
        <v>270</v>
      </c>
      <c r="J82" s="138">
        <f t="shared" si="0"/>
        <v>270</v>
      </c>
      <c r="K82" s="135" t="s">
        <v>106</v>
      </c>
      <c r="L82" s="139"/>
      <c r="M82" s="140" t="s">
        <v>31</v>
      </c>
      <c r="N82" s="141" t="s">
        <v>43</v>
      </c>
      <c r="O82" s="142">
        <v>0</v>
      </c>
      <c r="P82" s="142">
        <f t="shared" si="1"/>
        <v>0</v>
      </c>
      <c r="Q82" s="142">
        <v>1</v>
      </c>
      <c r="R82" s="142">
        <f t="shared" si="2"/>
        <v>1</v>
      </c>
      <c r="S82" s="142">
        <v>0</v>
      </c>
      <c r="T82" s="143">
        <f t="shared" si="3"/>
        <v>0</v>
      </c>
      <c r="AR82" s="13" t="s">
        <v>107</v>
      </c>
      <c r="AT82" s="13" t="s">
        <v>102</v>
      </c>
      <c r="AU82" s="13" t="s">
        <v>72</v>
      </c>
      <c r="AY82" s="13" t="s">
        <v>108</v>
      </c>
      <c r="BE82" s="144">
        <f t="shared" si="4"/>
        <v>270</v>
      </c>
      <c r="BF82" s="144">
        <f t="shared" si="5"/>
        <v>0</v>
      </c>
      <c r="BG82" s="144">
        <f t="shared" si="6"/>
        <v>0</v>
      </c>
      <c r="BH82" s="144">
        <f t="shared" si="7"/>
        <v>0</v>
      </c>
      <c r="BI82" s="144">
        <f t="shared" si="8"/>
        <v>0</v>
      </c>
      <c r="BJ82" s="13" t="s">
        <v>77</v>
      </c>
      <c r="BK82" s="144">
        <f t="shared" si="9"/>
        <v>270</v>
      </c>
      <c r="BL82" s="13" t="s">
        <v>109</v>
      </c>
      <c r="BM82" s="13" t="s">
        <v>125</v>
      </c>
    </row>
    <row r="83" spans="2:65" s="1" customFormat="1" ht="22.5" customHeight="1">
      <c r="B83" s="27"/>
      <c r="C83" s="133" t="s">
        <v>126</v>
      </c>
      <c r="D83" s="133" t="s">
        <v>102</v>
      </c>
      <c r="E83" s="134" t="s">
        <v>127</v>
      </c>
      <c r="F83" s="135" t="s">
        <v>128</v>
      </c>
      <c r="G83" s="136" t="s">
        <v>120</v>
      </c>
      <c r="H83" s="137">
        <v>1</v>
      </c>
      <c r="I83" s="138">
        <v>265</v>
      </c>
      <c r="J83" s="138">
        <f t="shared" si="0"/>
        <v>265</v>
      </c>
      <c r="K83" s="135" t="s">
        <v>106</v>
      </c>
      <c r="L83" s="139"/>
      <c r="M83" s="140" t="s">
        <v>31</v>
      </c>
      <c r="N83" s="141" t="s">
        <v>43</v>
      </c>
      <c r="O83" s="142">
        <v>0</v>
      </c>
      <c r="P83" s="142">
        <f t="shared" si="1"/>
        <v>0</v>
      </c>
      <c r="Q83" s="142">
        <v>1</v>
      </c>
      <c r="R83" s="142">
        <f t="shared" si="2"/>
        <v>1</v>
      </c>
      <c r="S83" s="142">
        <v>0</v>
      </c>
      <c r="T83" s="143">
        <f t="shared" si="3"/>
        <v>0</v>
      </c>
      <c r="AR83" s="13" t="s">
        <v>107</v>
      </c>
      <c r="AT83" s="13" t="s">
        <v>102</v>
      </c>
      <c r="AU83" s="13" t="s">
        <v>72</v>
      </c>
      <c r="AY83" s="13" t="s">
        <v>108</v>
      </c>
      <c r="BE83" s="144">
        <f t="shared" si="4"/>
        <v>265</v>
      </c>
      <c r="BF83" s="144">
        <f t="shared" si="5"/>
        <v>0</v>
      </c>
      <c r="BG83" s="144">
        <f t="shared" si="6"/>
        <v>0</v>
      </c>
      <c r="BH83" s="144">
        <f t="shared" si="7"/>
        <v>0</v>
      </c>
      <c r="BI83" s="144">
        <f t="shared" si="8"/>
        <v>0</v>
      </c>
      <c r="BJ83" s="13" t="s">
        <v>77</v>
      </c>
      <c r="BK83" s="144">
        <f t="shared" si="9"/>
        <v>265</v>
      </c>
      <c r="BL83" s="13" t="s">
        <v>109</v>
      </c>
      <c r="BM83" s="13" t="s">
        <v>129</v>
      </c>
    </row>
    <row r="84" spans="2:65" s="1" customFormat="1" ht="22.5" customHeight="1">
      <c r="B84" s="27"/>
      <c r="C84" s="133" t="s">
        <v>130</v>
      </c>
      <c r="D84" s="133" t="s">
        <v>102</v>
      </c>
      <c r="E84" s="134" t="s">
        <v>131</v>
      </c>
      <c r="F84" s="135" t="s">
        <v>132</v>
      </c>
      <c r="G84" s="136" t="s">
        <v>120</v>
      </c>
      <c r="H84" s="137">
        <v>1</v>
      </c>
      <c r="I84" s="138">
        <v>394</v>
      </c>
      <c r="J84" s="138">
        <f t="shared" si="0"/>
        <v>394</v>
      </c>
      <c r="K84" s="135" t="s">
        <v>106</v>
      </c>
      <c r="L84" s="139"/>
      <c r="M84" s="140" t="s">
        <v>31</v>
      </c>
      <c r="N84" s="141" t="s">
        <v>43</v>
      </c>
      <c r="O84" s="142">
        <v>0</v>
      </c>
      <c r="P84" s="142">
        <f t="shared" si="1"/>
        <v>0</v>
      </c>
      <c r="Q84" s="142">
        <v>1</v>
      </c>
      <c r="R84" s="142">
        <f t="shared" si="2"/>
        <v>1</v>
      </c>
      <c r="S84" s="142">
        <v>0</v>
      </c>
      <c r="T84" s="143">
        <f t="shared" si="3"/>
        <v>0</v>
      </c>
      <c r="AR84" s="13" t="s">
        <v>107</v>
      </c>
      <c r="AT84" s="13" t="s">
        <v>102</v>
      </c>
      <c r="AU84" s="13" t="s">
        <v>72</v>
      </c>
      <c r="AY84" s="13" t="s">
        <v>108</v>
      </c>
      <c r="BE84" s="144">
        <f t="shared" si="4"/>
        <v>394</v>
      </c>
      <c r="BF84" s="144">
        <f t="shared" si="5"/>
        <v>0</v>
      </c>
      <c r="BG84" s="144">
        <f t="shared" si="6"/>
        <v>0</v>
      </c>
      <c r="BH84" s="144">
        <f t="shared" si="7"/>
        <v>0</v>
      </c>
      <c r="BI84" s="144">
        <f t="shared" si="8"/>
        <v>0</v>
      </c>
      <c r="BJ84" s="13" t="s">
        <v>77</v>
      </c>
      <c r="BK84" s="144">
        <f t="shared" si="9"/>
        <v>394</v>
      </c>
      <c r="BL84" s="13" t="s">
        <v>109</v>
      </c>
      <c r="BM84" s="13" t="s">
        <v>133</v>
      </c>
    </row>
    <row r="85" spans="2:65" s="1" customFormat="1" ht="22.5" customHeight="1">
      <c r="B85" s="27"/>
      <c r="C85" s="133" t="s">
        <v>107</v>
      </c>
      <c r="D85" s="133" t="s">
        <v>102</v>
      </c>
      <c r="E85" s="134" t="s">
        <v>134</v>
      </c>
      <c r="F85" s="135" t="s">
        <v>135</v>
      </c>
      <c r="G85" s="136" t="s">
        <v>120</v>
      </c>
      <c r="H85" s="137">
        <v>1</v>
      </c>
      <c r="I85" s="138">
        <v>217</v>
      </c>
      <c r="J85" s="138">
        <f t="shared" si="0"/>
        <v>217</v>
      </c>
      <c r="K85" s="135" t="s">
        <v>106</v>
      </c>
      <c r="L85" s="139"/>
      <c r="M85" s="140" t="s">
        <v>31</v>
      </c>
      <c r="N85" s="141" t="s">
        <v>43</v>
      </c>
      <c r="O85" s="142">
        <v>0</v>
      </c>
      <c r="P85" s="142">
        <f t="shared" si="1"/>
        <v>0</v>
      </c>
      <c r="Q85" s="142">
        <v>1</v>
      </c>
      <c r="R85" s="142">
        <f t="shared" si="2"/>
        <v>1</v>
      </c>
      <c r="S85" s="142">
        <v>0</v>
      </c>
      <c r="T85" s="143">
        <f t="shared" si="3"/>
        <v>0</v>
      </c>
      <c r="AR85" s="13" t="s">
        <v>107</v>
      </c>
      <c r="AT85" s="13" t="s">
        <v>102</v>
      </c>
      <c r="AU85" s="13" t="s">
        <v>72</v>
      </c>
      <c r="AY85" s="13" t="s">
        <v>108</v>
      </c>
      <c r="BE85" s="144">
        <f t="shared" si="4"/>
        <v>217</v>
      </c>
      <c r="BF85" s="144">
        <f t="shared" si="5"/>
        <v>0</v>
      </c>
      <c r="BG85" s="144">
        <f t="shared" si="6"/>
        <v>0</v>
      </c>
      <c r="BH85" s="144">
        <f t="shared" si="7"/>
        <v>0</v>
      </c>
      <c r="BI85" s="144">
        <f t="shared" si="8"/>
        <v>0</v>
      </c>
      <c r="BJ85" s="13" t="s">
        <v>77</v>
      </c>
      <c r="BK85" s="144">
        <f t="shared" si="9"/>
        <v>217</v>
      </c>
      <c r="BL85" s="13" t="s">
        <v>109</v>
      </c>
      <c r="BM85" s="13" t="s">
        <v>136</v>
      </c>
    </row>
    <row r="86" spans="2:65" s="1" customFormat="1" ht="22.5" customHeight="1">
      <c r="B86" s="27"/>
      <c r="C86" s="133" t="s">
        <v>137</v>
      </c>
      <c r="D86" s="133" t="s">
        <v>102</v>
      </c>
      <c r="E86" s="134" t="s">
        <v>138</v>
      </c>
      <c r="F86" s="135" t="s">
        <v>139</v>
      </c>
      <c r="G86" s="136" t="s">
        <v>120</v>
      </c>
      <c r="H86" s="137">
        <v>1</v>
      </c>
      <c r="I86" s="138">
        <v>295</v>
      </c>
      <c r="J86" s="138">
        <f t="shared" si="0"/>
        <v>295</v>
      </c>
      <c r="K86" s="135" t="s">
        <v>106</v>
      </c>
      <c r="L86" s="139"/>
      <c r="M86" s="140" t="s">
        <v>31</v>
      </c>
      <c r="N86" s="141" t="s">
        <v>43</v>
      </c>
      <c r="O86" s="142">
        <v>0</v>
      </c>
      <c r="P86" s="142">
        <f t="shared" si="1"/>
        <v>0</v>
      </c>
      <c r="Q86" s="142">
        <v>1</v>
      </c>
      <c r="R86" s="142">
        <f t="shared" si="2"/>
        <v>1</v>
      </c>
      <c r="S86" s="142">
        <v>0</v>
      </c>
      <c r="T86" s="143">
        <f t="shared" si="3"/>
        <v>0</v>
      </c>
      <c r="AR86" s="13" t="s">
        <v>107</v>
      </c>
      <c r="AT86" s="13" t="s">
        <v>102</v>
      </c>
      <c r="AU86" s="13" t="s">
        <v>72</v>
      </c>
      <c r="AY86" s="13" t="s">
        <v>108</v>
      </c>
      <c r="BE86" s="144">
        <f t="shared" si="4"/>
        <v>295</v>
      </c>
      <c r="BF86" s="144">
        <f t="shared" si="5"/>
        <v>0</v>
      </c>
      <c r="BG86" s="144">
        <f t="shared" si="6"/>
        <v>0</v>
      </c>
      <c r="BH86" s="144">
        <f t="shared" si="7"/>
        <v>0</v>
      </c>
      <c r="BI86" s="144">
        <f t="shared" si="8"/>
        <v>0</v>
      </c>
      <c r="BJ86" s="13" t="s">
        <v>77</v>
      </c>
      <c r="BK86" s="144">
        <f t="shared" si="9"/>
        <v>295</v>
      </c>
      <c r="BL86" s="13" t="s">
        <v>109</v>
      </c>
      <c r="BM86" s="13" t="s">
        <v>140</v>
      </c>
    </row>
    <row r="87" spans="2:65" s="1" customFormat="1" ht="22.5" customHeight="1">
      <c r="B87" s="27"/>
      <c r="C87" s="133" t="s">
        <v>141</v>
      </c>
      <c r="D87" s="133" t="s">
        <v>102</v>
      </c>
      <c r="E87" s="134" t="s">
        <v>142</v>
      </c>
      <c r="F87" s="135" t="s">
        <v>143</v>
      </c>
      <c r="G87" s="136" t="s">
        <v>144</v>
      </c>
      <c r="H87" s="137">
        <v>1</v>
      </c>
      <c r="I87" s="138">
        <v>1980</v>
      </c>
      <c r="J87" s="138">
        <f t="shared" si="0"/>
        <v>1980</v>
      </c>
      <c r="K87" s="135" t="s">
        <v>106</v>
      </c>
      <c r="L87" s="139"/>
      <c r="M87" s="140" t="s">
        <v>31</v>
      </c>
      <c r="N87" s="141" t="s">
        <v>43</v>
      </c>
      <c r="O87" s="142">
        <v>0</v>
      </c>
      <c r="P87" s="142">
        <f t="shared" si="1"/>
        <v>0</v>
      </c>
      <c r="Q87" s="142">
        <v>0.10299999999999999</v>
      </c>
      <c r="R87" s="142">
        <f t="shared" si="2"/>
        <v>0.10299999999999999</v>
      </c>
      <c r="S87" s="142">
        <v>0</v>
      </c>
      <c r="T87" s="143">
        <f t="shared" si="3"/>
        <v>0</v>
      </c>
      <c r="AR87" s="13" t="s">
        <v>107</v>
      </c>
      <c r="AT87" s="13" t="s">
        <v>102</v>
      </c>
      <c r="AU87" s="13" t="s">
        <v>72</v>
      </c>
      <c r="AY87" s="13" t="s">
        <v>108</v>
      </c>
      <c r="BE87" s="144">
        <f t="shared" si="4"/>
        <v>1980</v>
      </c>
      <c r="BF87" s="144">
        <f t="shared" si="5"/>
        <v>0</v>
      </c>
      <c r="BG87" s="144">
        <f t="shared" si="6"/>
        <v>0</v>
      </c>
      <c r="BH87" s="144">
        <f t="shared" si="7"/>
        <v>0</v>
      </c>
      <c r="BI87" s="144">
        <f t="shared" si="8"/>
        <v>0</v>
      </c>
      <c r="BJ87" s="13" t="s">
        <v>77</v>
      </c>
      <c r="BK87" s="144">
        <f t="shared" si="9"/>
        <v>1980</v>
      </c>
      <c r="BL87" s="13" t="s">
        <v>109</v>
      </c>
      <c r="BM87" s="13" t="s">
        <v>145</v>
      </c>
    </row>
    <row r="88" spans="2:65" s="1" customFormat="1" ht="22.5" customHeight="1">
      <c r="B88" s="27"/>
      <c r="C88" s="133" t="s">
        <v>146</v>
      </c>
      <c r="D88" s="133" t="s">
        <v>102</v>
      </c>
      <c r="E88" s="134" t="s">
        <v>147</v>
      </c>
      <c r="F88" s="135" t="s">
        <v>148</v>
      </c>
      <c r="G88" s="136" t="s">
        <v>144</v>
      </c>
      <c r="H88" s="137">
        <v>1</v>
      </c>
      <c r="I88" s="138">
        <v>1850</v>
      </c>
      <c r="J88" s="138">
        <f t="shared" si="0"/>
        <v>1850</v>
      </c>
      <c r="K88" s="135" t="s">
        <v>106</v>
      </c>
      <c r="L88" s="139"/>
      <c r="M88" s="140" t="s">
        <v>31</v>
      </c>
      <c r="N88" s="141" t="s">
        <v>43</v>
      </c>
      <c r="O88" s="142">
        <v>0</v>
      </c>
      <c r="P88" s="142">
        <f t="shared" si="1"/>
        <v>0</v>
      </c>
      <c r="Q88" s="142">
        <v>9.7000000000000003E-2</v>
      </c>
      <c r="R88" s="142">
        <f t="shared" si="2"/>
        <v>9.7000000000000003E-2</v>
      </c>
      <c r="S88" s="142">
        <v>0</v>
      </c>
      <c r="T88" s="143">
        <f t="shared" si="3"/>
        <v>0</v>
      </c>
      <c r="AR88" s="13" t="s">
        <v>107</v>
      </c>
      <c r="AT88" s="13" t="s">
        <v>102</v>
      </c>
      <c r="AU88" s="13" t="s">
        <v>72</v>
      </c>
      <c r="AY88" s="13" t="s">
        <v>108</v>
      </c>
      <c r="BE88" s="144">
        <f t="shared" si="4"/>
        <v>1850</v>
      </c>
      <c r="BF88" s="144">
        <f t="shared" si="5"/>
        <v>0</v>
      </c>
      <c r="BG88" s="144">
        <f t="shared" si="6"/>
        <v>0</v>
      </c>
      <c r="BH88" s="144">
        <f t="shared" si="7"/>
        <v>0</v>
      </c>
      <c r="BI88" s="144">
        <f t="shared" si="8"/>
        <v>0</v>
      </c>
      <c r="BJ88" s="13" t="s">
        <v>77</v>
      </c>
      <c r="BK88" s="144">
        <f t="shared" si="9"/>
        <v>1850</v>
      </c>
      <c r="BL88" s="13" t="s">
        <v>109</v>
      </c>
      <c r="BM88" s="13" t="s">
        <v>149</v>
      </c>
    </row>
    <row r="89" spans="2:65" s="1" customFormat="1" ht="22.5" customHeight="1">
      <c r="B89" s="27"/>
      <c r="C89" s="133" t="s">
        <v>150</v>
      </c>
      <c r="D89" s="133" t="s">
        <v>102</v>
      </c>
      <c r="E89" s="134" t="s">
        <v>151</v>
      </c>
      <c r="F89" s="135" t="s">
        <v>152</v>
      </c>
      <c r="G89" s="136" t="s">
        <v>144</v>
      </c>
      <c r="H89" s="137">
        <v>1</v>
      </c>
      <c r="I89" s="138">
        <v>1880</v>
      </c>
      <c r="J89" s="138">
        <f t="shared" si="0"/>
        <v>1880</v>
      </c>
      <c r="K89" s="135" t="s">
        <v>106</v>
      </c>
      <c r="L89" s="139"/>
      <c r="M89" s="140" t="s">
        <v>31</v>
      </c>
      <c r="N89" s="141" t="s">
        <v>43</v>
      </c>
      <c r="O89" s="142">
        <v>0</v>
      </c>
      <c r="P89" s="142">
        <f t="shared" si="1"/>
        <v>0</v>
      </c>
      <c r="Q89" s="142">
        <v>0.104</v>
      </c>
      <c r="R89" s="142">
        <f t="shared" si="2"/>
        <v>0.104</v>
      </c>
      <c r="S89" s="142">
        <v>0</v>
      </c>
      <c r="T89" s="143">
        <f t="shared" si="3"/>
        <v>0</v>
      </c>
      <c r="AR89" s="13" t="s">
        <v>107</v>
      </c>
      <c r="AT89" s="13" t="s">
        <v>102</v>
      </c>
      <c r="AU89" s="13" t="s">
        <v>72</v>
      </c>
      <c r="AY89" s="13" t="s">
        <v>108</v>
      </c>
      <c r="BE89" s="144">
        <f t="shared" si="4"/>
        <v>1880</v>
      </c>
      <c r="BF89" s="144">
        <f t="shared" si="5"/>
        <v>0</v>
      </c>
      <c r="BG89" s="144">
        <f t="shared" si="6"/>
        <v>0</v>
      </c>
      <c r="BH89" s="144">
        <f t="shared" si="7"/>
        <v>0</v>
      </c>
      <c r="BI89" s="144">
        <f t="shared" si="8"/>
        <v>0</v>
      </c>
      <c r="BJ89" s="13" t="s">
        <v>77</v>
      </c>
      <c r="BK89" s="144">
        <f t="shared" si="9"/>
        <v>1880</v>
      </c>
      <c r="BL89" s="13" t="s">
        <v>109</v>
      </c>
      <c r="BM89" s="13" t="s">
        <v>153</v>
      </c>
    </row>
    <row r="90" spans="2:65" s="1" customFormat="1" ht="22.5" customHeight="1">
      <c r="B90" s="27"/>
      <c r="C90" s="133" t="s">
        <v>154</v>
      </c>
      <c r="D90" s="133" t="s">
        <v>102</v>
      </c>
      <c r="E90" s="134" t="s">
        <v>155</v>
      </c>
      <c r="F90" s="135" t="s">
        <v>156</v>
      </c>
      <c r="G90" s="136" t="s">
        <v>144</v>
      </c>
      <c r="H90" s="137">
        <v>1</v>
      </c>
      <c r="I90" s="138">
        <v>1790</v>
      </c>
      <c r="J90" s="138">
        <f t="shared" si="0"/>
        <v>1790</v>
      </c>
      <c r="K90" s="135" t="s">
        <v>106</v>
      </c>
      <c r="L90" s="139"/>
      <c r="M90" s="140" t="s">
        <v>31</v>
      </c>
      <c r="N90" s="141" t="s">
        <v>43</v>
      </c>
      <c r="O90" s="142">
        <v>0</v>
      </c>
      <c r="P90" s="142">
        <f t="shared" si="1"/>
        <v>0</v>
      </c>
      <c r="Q90" s="142">
        <v>9.8000000000000004E-2</v>
      </c>
      <c r="R90" s="142">
        <f t="shared" si="2"/>
        <v>9.8000000000000004E-2</v>
      </c>
      <c r="S90" s="142">
        <v>0</v>
      </c>
      <c r="T90" s="143">
        <f t="shared" si="3"/>
        <v>0</v>
      </c>
      <c r="AR90" s="13" t="s">
        <v>107</v>
      </c>
      <c r="AT90" s="13" t="s">
        <v>102</v>
      </c>
      <c r="AU90" s="13" t="s">
        <v>72</v>
      </c>
      <c r="AY90" s="13" t="s">
        <v>108</v>
      </c>
      <c r="BE90" s="144">
        <f t="shared" si="4"/>
        <v>1790</v>
      </c>
      <c r="BF90" s="144">
        <f t="shared" si="5"/>
        <v>0</v>
      </c>
      <c r="BG90" s="144">
        <f t="shared" si="6"/>
        <v>0</v>
      </c>
      <c r="BH90" s="144">
        <f t="shared" si="7"/>
        <v>0</v>
      </c>
      <c r="BI90" s="144">
        <f t="shared" si="8"/>
        <v>0</v>
      </c>
      <c r="BJ90" s="13" t="s">
        <v>77</v>
      </c>
      <c r="BK90" s="144">
        <f t="shared" si="9"/>
        <v>1790</v>
      </c>
      <c r="BL90" s="13" t="s">
        <v>109</v>
      </c>
      <c r="BM90" s="13" t="s">
        <v>157</v>
      </c>
    </row>
    <row r="91" spans="2:65" s="1" customFormat="1" ht="22.5" customHeight="1">
      <c r="B91" s="27"/>
      <c r="C91" s="133" t="s">
        <v>158</v>
      </c>
      <c r="D91" s="133" t="s">
        <v>102</v>
      </c>
      <c r="E91" s="134" t="s">
        <v>159</v>
      </c>
      <c r="F91" s="135" t="s">
        <v>160</v>
      </c>
      <c r="G91" s="136" t="s">
        <v>144</v>
      </c>
      <c r="H91" s="137">
        <v>1</v>
      </c>
      <c r="I91" s="138">
        <v>2920</v>
      </c>
      <c r="J91" s="138">
        <f t="shared" si="0"/>
        <v>2920</v>
      </c>
      <c r="K91" s="135" t="s">
        <v>106</v>
      </c>
      <c r="L91" s="139"/>
      <c r="M91" s="140" t="s">
        <v>31</v>
      </c>
      <c r="N91" s="141" t="s">
        <v>43</v>
      </c>
      <c r="O91" s="142">
        <v>0</v>
      </c>
      <c r="P91" s="142">
        <f t="shared" si="1"/>
        <v>0</v>
      </c>
      <c r="Q91" s="142">
        <v>0.28306999999999999</v>
      </c>
      <c r="R91" s="142">
        <f t="shared" si="2"/>
        <v>0.28306999999999999</v>
      </c>
      <c r="S91" s="142">
        <v>0</v>
      </c>
      <c r="T91" s="143">
        <f t="shared" si="3"/>
        <v>0</v>
      </c>
      <c r="AR91" s="13" t="s">
        <v>107</v>
      </c>
      <c r="AT91" s="13" t="s">
        <v>102</v>
      </c>
      <c r="AU91" s="13" t="s">
        <v>72</v>
      </c>
      <c r="AY91" s="13" t="s">
        <v>108</v>
      </c>
      <c r="BE91" s="144">
        <f t="shared" si="4"/>
        <v>2920</v>
      </c>
      <c r="BF91" s="144">
        <f t="shared" si="5"/>
        <v>0</v>
      </c>
      <c r="BG91" s="144">
        <f t="shared" si="6"/>
        <v>0</v>
      </c>
      <c r="BH91" s="144">
        <f t="shared" si="7"/>
        <v>0</v>
      </c>
      <c r="BI91" s="144">
        <f t="shared" si="8"/>
        <v>0</v>
      </c>
      <c r="BJ91" s="13" t="s">
        <v>77</v>
      </c>
      <c r="BK91" s="144">
        <f t="shared" si="9"/>
        <v>2920</v>
      </c>
      <c r="BL91" s="13" t="s">
        <v>109</v>
      </c>
      <c r="BM91" s="13" t="s">
        <v>161</v>
      </c>
    </row>
    <row r="92" spans="2:65" s="1" customFormat="1" ht="22.5" customHeight="1">
      <c r="B92" s="27"/>
      <c r="C92" s="133" t="s">
        <v>8</v>
      </c>
      <c r="D92" s="133" t="s">
        <v>102</v>
      </c>
      <c r="E92" s="134" t="s">
        <v>162</v>
      </c>
      <c r="F92" s="135" t="s">
        <v>163</v>
      </c>
      <c r="G92" s="136" t="s">
        <v>144</v>
      </c>
      <c r="H92" s="137">
        <v>1</v>
      </c>
      <c r="I92" s="138">
        <v>2930</v>
      </c>
      <c r="J92" s="138">
        <f t="shared" si="0"/>
        <v>2930</v>
      </c>
      <c r="K92" s="135" t="s">
        <v>106</v>
      </c>
      <c r="L92" s="139"/>
      <c r="M92" s="140" t="s">
        <v>31</v>
      </c>
      <c r="N92" s="141" t="s">
        <v>43</v>
      </c>
      <c r="O92" s="142">
        <v>0</v>
      </c>
      <c r="P92" s="142">
        <f t="shared" si="1"/>
        <v>0</v>
      </c>
      <c r="Q92" s="142">
        <v>0.28048000000000001</v>
      </c>
      <c r="R92" s="142">
        <f t="shared" si="2"/>
        <v>0.28048000000000001</v>
      </c>
      <c r="S92" s="142">
        <v>0</v>
      </c>
      <c r="T92" s="143">
        <f t="shared" si="3"/>
        <v>0</v>
      </c>
      <c r="AR92" s="13" t="s">
        <v>107</v>
      </c>
      <c r="AT92" s="13" t="s">
        <v>102</v>
      </c>
      <c r="AU92" s="13" t="s">
        <v>72</v>
      </c>
      <c r="AY92" s="13" t="s">
        <v>108</v>
      </c>
      <c r="BE92" s="144">
        <f t="shared" si="4"/>
        <v>2930</v>
      </c>
      <c r="BF92" s="144">
        <f t="shared" si="5"/>
        <v>0</v>
      </c>
      <c r="BG92" s="144">
        <f t="shared" si="6"/>
        <v>0</v>
      </c>
      <c r="BH92" s="144">
        <f t="shared" si="7"/>
        <v>0</v>
      </c>
      <c r="BI92" s="144">
        <f t="shared" si="8"/>
        <v>0</v>
      </c>
      <c r="BJ92" s="13" t="s">
        <v>77</v>
      </c>
      <c r="BK92" s="144">
        <f t="shared" si="9"/>
        <v>2930</v>
      </c>
      <c r="BL92" s="13" t="s">
        <v>109</v>
      </c>
      <c r="BM92" s="13" t="s">
        <v>164</v>
      </c>
    </row>
    <row r="93" spans="2:65" s="1" customFormat="1" ht="22.5" customHeight="1">
      <c r="B93" s="27"/>
      <c r="C93" s="133" t="s">
        <v>165</v>
      </c>
      <c r="D93" s="133" t="s">
        <v>102</v>
      </c>
      <c r="E93" s="134" t="s">
        <v>166</v>
      </c>
      <c r="F93" s="135" t="s">
        <v>167</v>
      </c>
      <c r="G93" s="136" t="s">
        <v>144</v>
      </c>
      <c r="H93" s="137">
        <v>1</v>
      </c>
      <c r="I93" s="138">
        <v>2850</v>
      </c>
      <c r="J93" s="138">
        <f t="shared" si="0"/>
        <v>2850</v>
      </c>
      <c r="K93" s="135" t="s">
        <v>106</v>
      </c>
      <c r="L93" s="139"/>
      <c r="M93" s="140" t="s">
        <v>31</v>
      </c>
      <c r="N93" s="141" t="s">
        <v>43</v>
      </c>
      <c r="O93" s="142">
        <v>0</v>
      </c>
      <c r="P93" s="142">
        <f t="shared" si="1"/>
        <v>0</v>
      </c>
      <c r="Q93" s="142">
        <v>0.28306999999999999</v>
      </c>
      <c r="R93" s="142">
        <f t="shared" si="2"/>
        <v>0.28306999999999999</v>
      </c>
      <c r="S93" s="142">
        <v>0</v>
      </c>
      <c r="T93" s="143">
        <f t="shared" si="3"/>
        <v>0</v>
      </c>
      <c r="AR93" s="13" t="s">
        <v>107</v>
      </c>
      <c r="AT93" s="13" t="s">
        <v>102</v>
      </c>
      <c r="AU93" s="13" t="s">
        <v>72</v>
      </c>
      <c r="AY93" s="13" t="s">
        <v>108</v>
      </c>
      <c r="BE93" s="144">
        <f t="shared" si="4"/>
        <v>2850</v>
      </c>
      <c r="BF93" s="144">
        <f t="shared" si="5"/>
        <v>0</v>
      </c>
      <c r="BG93" s="144">
        <f t="shared" si="6"/>
        <v>0</v>
      </c>
      <c r="BH93" s="144">
        <f t="shared" si="7"/>
        <v>0</v>
      </c>
      <c r="BI93" s="144">
        <f t="shared" si="8"/>
        <v>0</v>
      </c>
      <c r="BJ93" s="13" t="s">
        <v>77</v>
      </c>
      <c r="BK93" s="144">
        <f t="shared" si="9"/>
        <v>2850</v>
      </c>
      <c r="BL93" s="13" t="s">
        <v>109</v>
      </c>
      <c r="BM93" s="13" t="s">
        <v>168</v>
      </c>
    </row>
    <row r="94" spans="2:65" s="1" customFormat="1" ht="22.5" customHeight="1">
      <c r="B94" s="27"/>
      <c r="C94" s="133" t="s">
        <v>169</v>
      </c>
      <c r="D94" s="133" t="s">
        <v>102</v>
      </c>
      <c r="E94" s="134" t="s">
        <v>170</v>
      </c>
      <c r="F94" s="135" t="s">
        <v>171</v>
      </c>
      <c r="G94" s="136" t="s">
        <v>144</v>
      </c>
      <c r="H94" s="137">
        <v>1</v>
      </c>
      <c r="I94" s="138">
        <v>2860</v>
      </c>
      <c r="J94" s="138">
        <f t="shared" si="0"/>
        <v>2860</v>
      </c>
      <c r="K94" s="135" t="s">
        <v>106</v>
      </c>
      <c r="L94" s="139"/>
      <c r="M94" s="140" t="s">
        <v>31</v>
      </c>
      <c r="N94" s="141" t="s">
        <v>43</v>
      </c>
      <c r="O94" s="142">
        <v>0</v>
      </c>
      <c r="P94" s="142">
        <f t="shared" si="1"/>
        <v>0</v>
      </c>
      <c r="Q94" s="142">
        <v>0.28048000000000001</v>
      </c>
      <c r="R94" s="142">
        <f t="shared" si="2"/>
        <v>0.28048000000000001</v>
      </c>
      <c r="S94" s="142">
        <v>0</v>
      </c>
      <c r="T94" s="143">
        <f t="shared" si="3"/>
        <v>0</v>
      </c>
      <c r="AR94" s="13" t="s">
        <v>107</v>
      </c>
      <c r="AT94" s="13" t="s">
        <v>102</v>
      </c>
      <c r="AU94" s="13" t="s">
        <v>72</v>
      </c>
      <c r="AY94" s="13" t="s">
        <v>108</v>
      </c>
      <c r="BE94" s="144">
        <f t="shared" si="4"/>
        <v>2860</v>
      </c>
      <c r="BF94" s="144">
        <f t="shared" si="5"/>
        <v>0</v>
      </c>
      <c r="BG94" s="144">
        <f t="shared" si="6"/>
        <v>0</v>
      </c>
      <c r="BH94" s="144">
        <f t="shared" si="7"/>
        <v>0</v>
      </c>
      <c r="BI94" s="144">
        <f t="shared" si="8"/>
        <v>0</v>
      </c>
      <c r="BJ94" s="13" t="s">
        <v>77</v>
      </c>
      <c r="BK94" s="144">
        <f t="shared" si="9"/>
        <v>2860</v>
      </c>
      <c r="BL94" s="13" t="s">
        <v>109</v>
      </c>
      <c r="BM94" s="13" t="s">
        <v>172</v>
      </c>
    </row>
    <row r="95" spans="2:65" s="1" customFormat="1" ht="22.5" customHeight="1">
      <c r="B95" s="27"/>
      <c r="C95" s="133" t="s">
        <v>173</v>
      </c>
      <c r="D95" s="133" t="s">
        <v>102</v>
      </c>
      <c r="E95" s="134" t="s">
        <v>174</v>
      </c>
      <c r="F95" s="135" t="s">
        <v>175</v>
      </c>
      <c r="G95" s="136" t="s">
        <v>176</v>
      </c>
      <c r="H95" s="137">
        <v>1</v>
      </c>
      <c r="I95" s="138">
        <v>19500</v>
      </c>
      <c r="J95" s="138">
        <f t="shared" si="0"/>
        <v>19500</v>
      </c>
      <c r="K95" s="135" t="s">
        <v>106</v>
      </c>
      <c r="L95" s="139"/>
      <c r="M95" s="140" t="s">
        <v>31</v>
      </c>
      <c r="N95" s="141" t="s">
        <v>43</v>
      </c>
      <c r="O95" s="142">
        <v>0</v>
      </c>
      <c r="P95" s="142">
        <f t="shared" si="1"/>
        <v>0</v>
      </c>
      <c r="Q95" s="142">
        <v>0.95499999999999996</v>
      </c>
      <c r="R95" s="142">
        <f t="shared" si="2"/>
        <v>0.95499999999999996</v>
      </c>
      <c r="S95" s="142">
        <v>0</v>
      </c>
      <c r="T95" s="143">
        <f t="shared" si="3"/>
        <v>0</v>
      </c>
      <c r="AR95" s="13" t="s">
        <v>107</v>
      </c>
      <c r="AT95" s="13" t="s">
        <v>102</v>
      </c>
      <c r="AU95" s="13" t="s">
        <v>72</v>
      </c>
      <c r="AY95" s="13" t="s">
        <v>108</v>
      </c>
      <c r="BE95" s="144">
        <f t="shared" si="4"/>
        <v>19500</v>
      </c>
      <c r="BF95" s="144">
        <f t="shared" si="5"/>
        <v>0</v>
      </c>
      <c r="BG95" s="144">
        <f t="shared" si="6"/>
        <v>0</v>
      </c>
      <c r="BH95" s="144">
        <f t="shared" si="7"/>
        <v>0</v>
      </c>
      <c r="BI95" s="144">
        <f t="shared" si="8"/>
        <v>0</v>
      </c>
      <c r="BJ95" s="13" t="s">
        <v>77</v>
      </c>
      <c r="BK95" s="144">
        <f t="shared" si="9"/>
        <v>19500</v>
      </c>
      <c r="BL95" s="13" t="s">
        <v>109</v>
      </c>
      <c r="BM95" s="13" t="s">
        <v>177</v>
      </c>
    </row>
    <row r="96" spans="2:65" s="1" customFormat="1" ht="22.5" customHeight="1">
      <c r="B96" s="27"/>
      <c r="C96" s="133" t="s">
        <v>178</v>
      </c>
      <c r="D96" s="133" t="s">
        <v>102</v>
      </c>
      <c r="E96" s="134" t="s">
        <v>179</v>
      </c>
      <c r="F96" s="135" t="s">
        <v>180</v>
      </c>
      <c r="G96" s="136" t="s">
        <v>176</v>
      </c>
      <c r="H96" s="137">
        <v>1</v>
      </c>
      <c r="I96" s="138">
        <v>20300</v>
      </c>
      <c r="J96" s="138">
        <f t="shared" si="0"/>
        <v>20300</v>
      </c>
      <c r="K96" s="135" t="s">
        <v>106</v>
      </c>
      <c r="L96" s="139"/>
      <c r="M96" s="140" t="s">
        <v>31</v>
      </c>
      <c r="N96" s="141" t="s">
        <v>43</v>
      </c>
      <c r="O96" s="142">
        <v>0</v>
      </c>
      <c r="P96" s="142">
        <f t="shared" si="1"/>
        <v>0</v>
      </c>
      <c r="Q96" s="142">
        <v>0.95499999999999996</v>
      </c>
      <c r="R96" s="142">
        <f t="shared" si="2"/>
        <v>0.95499999999999996</v>
      </c>
      <c r="S96" s="142">
        <v>0</v>
      </c>
      <c r="T96" s="143">
        <f t="shared" si="3"/>
        <v>0</v>
      </c>
      <c r="AR96" s="13" t="s">
        <v>107</v>
      </c>
      <c r="AT96" s="13" t="s">
        <v>102</v>
      </c>
      <c r="AU96" s="13" t="s">
        <v>72</v>
      </c>
      <c r="AY96" s="13" t="s">
        <v>108</v>
      </c>
      <c r="BE96" s="144">
        <f t="shared" si="4"/>
        <v>20300</v>
      </c>
      <c r="BF96" s="144">
        <f t="shared" si="5"/>
        <v>0</v>
      </c>
      <c r="BG96" s="144">
        <f t="shared" si="6"/>
        <v>0</v>
      </c>
      <c r="BH96" s="144">
        <f t="shared" si="7"/>
        <v>0</v>
      </c>
      <c r="BI96" s="144">
        <f t="shared" si="8"/>
        <v>0</v>
      </c>
      <c r="BJ96" s="13" t="s">
        <v>77</v>
      </c>
      <c r="BK96" s="144">
        <f t="shared" si="9"/>
        <v>20300</v>
      </c>
      <c r="BL96" s="13" t="s">
        <v>109</v>
      </c>
      <c r="BM96" s="13" t="s">
        <v>181</v>
      </c>
    </row>
    <row r="97" spans="2:65" s="1" customFormat="1" ht="22.5" customHeight="1">
      <c r="B97" s="27"/>
      <c r="C97" s="133" t="s">
        <v>182</v>
      </c>
      <c r="D97" s="133" t="s">
        <v>102</v>
      </c>
      <c r="E97" s="134" t="s">
        <v>183</v>
      </c>
      <c r="F97" s="135" t="s">
        <v>184</v>
      </c>
      <c r="G97" s="136" t="s">
        <v>144</v>
      </c>
      <c r="H97" s="137">
        <v>1</v>
      </c>
      <c r="I97" s="138">
        <v>1780</v>
      </c>
      <c r="J97" s="138">
        <f t="shared" si="0"/>
        <v>1780</v>
      </c>
      <c r="K97" s="135" t="s">
        <v>106</v>
      </c>
      <c r="L97" s="139"/>
      <c r="M97" s="140" t="s">
        <v>31</v>
      </c>
      <c r="N97" s="141" t="s">
        <v>43</v>
      </c>
      <c r="O97" s="142">
        <v>0</v>
      </c>
      <c r="P97" s="142">
        <f t="shared" si="1"/>
        <v>0</v>
      </c>
      <c r="Q97" s="142">
        <v>8.7150000000000005E-2</v>
      </c>
      <c r="R97" s="142">
        <f t="shared" si="2"/>
        <v>8.7150000000000005E-2</v>
      </c>
      <c r="S97" s="142">
        <v>0</v>
      </c>
      <c r="T97" s="143">
        <f t="shared" si="3"/>
        <v>0</v>
      </c>
      <c r="AR97" s="13" t="s">
        <v>107</v>
      </c>
      <c r="AT97" s="13" t="s">
        <v>102</v>
      </c>
      <c r="AU97" s="13" t="s">
        <v>72</v>
      </c>
      <c r="AY97" s="13" t="s">
        <v>108</v>
      </c>
      <c r="BE97" s="144">
        <f t="shared" si="4"/>
        <v>1780</v>
      </c>
      <c r="BF97" s="144">
        <f t="shared" si="5"/>
        <v>0</v>
      </c>
      <c r="BG97" s="144">
        <f t="shared" si="6"/>
        <v>0</v>
      </c>
      <c r="BH97" s="144">
        <f t="shared" si="7"/>
        <v>0</v>
      </c>
      <c r="BI97" s="144">
        <f t="shared" si="8"/>
        <v>0</v>
      </c>
      <c r="BJ97" s="13" t="s">
        <v>77</v>
      </c>
      <c r="BK97" s="144">
        <f t="shared" si="9"/>
        <v>1780</v>
      </c>
      <c r="BL97" s="13" t="s">
        <v>109</v>
      </c>
      <c r="BM97" s="13" t="s">
        <v>185</v>
      </c>
    </row>
    <row r="98" spans="2:65" s="1" customFormat="1" ht="22.5" customHeight="1">
      <c r="B98" s="27"/>
      <c r="C98" s="133" t="s">
        <v>7</v>
      </c>
      <c r="D98" s="133" t="s">
        <v>102</v>
      </c>
      <c r="E98" s="134" t="s">
        <v>186</v>
      </c>
      <c r="F98" s="135" t="s">
        <v>187</v>
      </c>
      <c r="G98" s="136" t="s">
        <v>144</v>
      </c>
      <c r="H98" s="137">
        <v>1</v>
      </c>
      <c r="I98" s="138">
        <v>1870</v>
      </c>
      <c r="J98" s="138">
        <f t="shared" si="0"/>
        <v>1870</v>
      </c>
      <c r="K98" s="135" t="s">
        <v>106</v>
      </c>
      <c r="L98" s="139"/>
      <c r="M98" s="140" t="s">
        <v>31</v>
      </c>
      <c r="N98" s="141" t="s">
        <v>43</v>
      </c>
      <c r="O98" s="142">
        <v>0</v>
      </c>
      <c r="P98" s="142">
        <f t="shared" si="1"/>
        <v>0</v>
      </c>
      <c r="Q98" s="142">
        <v>9.1120000000000007E-2</v>
      </c>
      <c r="R98" s="142">
        <f t="shared" si="2"/>
        <v>9.1120000000000007E-2</v>
      </c>
      <c r="S98" s="142">
        <v>0</v>
      </c>
      <c r="T98" s="143">
        <f t="shared" si="3"/>
        <v>0</v>
      </c>
      <c r="AR98" s="13" t="s">
        <v>107</v>
      </c>
      <c r="AT98" s="13" t="s">
        <v>102</v>
      </c>
      <c r="AU98" s="13" t="s">
        <v>72</v>
      </c>
      <c r="AY98" s="13" t="s">
        <v>108</v>
      </c>
      <c r="BE98" s="144">
        <f t="shared" si="4"/>
        <v>1870</v>
      </c>
      <c r="BF98" s="144">
        <f t="shared" si="5"/>
        <v>0</v>
      </c>
      <c r="BG98" s="144">
        <f t="shared" si="6"/>
        <v>0</v>
      </c>
      <c r="BH98" s="144">
        <f t="shared" si="7"/>
        <v>0</v>
      </c>
      <c r="BI98" s="144">
        <f t="shared" si="8"/>
        <v>0</v>
      </c>
      <c r="BJ98" s="13" t="s">
        <v>77</v>
      </c>
      <c r="BK98" s="144">
        <f t="shared" si="9"/>
        <v>1870</v>
      </c>
      <c r="BL98" s="13" t="s">
        <v>109</v>
      </c>
      <c r="BM98" s="13" t="s">
        <v>188</v>
      </c>
    </row>
    <row r="99" spans="2:65" s="1" customFormat="1" ht="22.5" customHeight="1">
      <c r="B99" s="27"/>
      <c r="C99" s="133" t="s">
        <v>189</v>
      </c>
      <c r="D99" s="133" t="s">
        <v>102</v>
      </c>
      <c r="E99" s="134" t="s">
        <v>190</v>
      </c>
      <c r="F99" s="135" t="s">
        <v>191</v>
      </c>
      <c r="G99" s="136" t="s">
        <v>144</v>
      </c>
      <c r="H99" s="137">
        <v>1</v>
      </c>
      <c r="I99" s="138">
        <v>1950</v>
      </c>
      <c r="J99" s="138">
        <f t="shared" si="0"/>
        <v>1950</v>
      </c>
      <c r="K99" s="135" t="s">
        <v>106</v>
      </c>
      <c r="L99" s="139"/>
      <c r="M99" s="140" t="s">
        <v>31</v>
      </c>
      <c r="N99" s="141" t="s">
        <v>43</v>
      </c>
      <c r="O99" s="142">
        <v>0</v>
      </c>
      <c r="P99" s="142">
        <f t="shared" si="1"/>
        <v>0</v>
      </c>
      <c r="Q99" s="142">
        <v>9.5079999999999998E-2</v>
      </c>
      <c r="R99" s="142">
        <f t="shared" si="2"/>
        <v>9.5079999999999998E-2</v>
      </c>
      <c r="S99" s="142">
        <v>0</v>
      </c>
      <c r="T99" s="143">
        <f t="shared" si="3"/>
        <v>0</v>
      </c>
      <c r="AR99" s="13" t="s">
        <v>107</v>
      </c>
      <c r="AT99" s="13" t="s">
        <v>102</v>
      </c>
      <c r="AU99" s="13" t="s">
        <v>72</v>
      </c>
      <c r="AY99" s="13" t="s">
        <v>108</v>
      </c>
      <c r="BE99" s="144">
        <f t="shared" si="4"/>
        <v>1950</v>
      </c>
      <c r="BF99" s="144">
        <f t="shared" si="5"/>
        <v>0</v>
      </c>
      <c r="BG99" s="144">
        <f t="shared" si="6"/>
        <v>0</v>
      </c>
      <c r="BH99" s="144">
        <f t="shared" si="7"/>
        <v>0</v>
      </c>
      <c r="BI99" s="144">
        <f t="shared" si="8"/>
        <v>0</v>
      </c>
      <c r="BJ99" s="13" t="s">
        <v>77</v>
      </c>
      <c r="BK99" s="144">
        <f t="shared" si="9"/>
        <v>1950</v>
      </c>
      <c r="BL99" s="13" t="s">
        <v>109</v>
      </c>
      <c r="BM99" s="13" t="s">
        <v>192</v>
      </c>
    </row>
    <row r="100" spans="2:65" s="1" customFormat="1" ht="22.5" customHeight="1">
      <c r="B100" s="27"/>
      <c r="C100" s="133" t="s">
        <v>193</v>
      </c>
      <c r="D100" s="133" t="s">
        <v>102</v>
      </c>
      <c r="E100" s="134" t="s">
        <v>194</v>
      </c>
      <c r="F100" s="135" t="s">
        <v>195</v>
      </c>
      <c r="G100" s="136" t="s">
        <v>144</v>
      </c>
      <c r="H100" s="137">
        <v>1</v>
      </c>
      <c r="I100" s="138">
        <v>2030</v>
      </c>
      <c r="J100" s="138">
        <f t="shared" si="0"/>
        <v>2030</v>
      </c>
      <c r="K100" s="135" t="s">
        <v>106</v>
      </c>
      <c r="L100" s="139"/>
      <c r="M100" s="140" t="s">
        <v>31</v>
      </c>
      <c r="N100" s="141" t="s">
        <v>43</v>
      </c>
      <c r="O100" s="142">
        <v>0</v>
      </c>
      <c r="P100" s="142">
        <f t="shared" si="1"/>
        <v>0</v>
      </c>
      <c r="Q100" s="142">
        <v>9.9040000000000003E-2</v>
      </c>
      <c r="R100" s="142">
        <f t="shared" si="2"/>
        <v>9.9040000000000003E-2</v>
      </c>
      <c r="S100" s="142">
        <v>0</v>
      </c>
      <c r="T100" s="143">
        <f t="shared" si="3"/>
        <v>0</v>
      </c>
      <c r="AR100" s="13" t="s">
        <v>107</v>
      </c>
      <c r="AT100" s="13" t="s">
        <v>102</v>
      </c>
      <c r="AU100" s="13" t="s">
        <v>72</v>
      </c>
      <c r="AY100" s="13" t="s">
        <v>108</v>
      </c>
      <c r="BE100" s="144">
        <f t="shared" si="4"/>
        <v>2030</v>
      </c>
      <c r="BF100" s="144">
        <f t="shared" si="5"/>
        <v>0</v>
      </c>
      <c r="BG100" s="144">
        <f t="shared" si="6"/>
        <v>0</v>
      </c>
      <c r="BH100" s="144">
        <f t="shared" si="7"/>
        <v>0</v>
      </c>
      <c r="BI100" s="144">
        <f t="shared" si="8"/>
        <v>0</v>
      </c>
      <c r="BJ100" s="13" t="s">
        <v>77</v>
      </c>
      <c r="BK100" s="144">
        <f t="shared" si="9"/>
        <v>2030</v>
      </c>
      <c r="BL100" s="13" t="s">
        <v>109</v>
      </c>
      <c r="BM100" s="13" t="s">
        <v>196</v>
      </c>
    </row>
    <row r="101" spans="2:65" s="1" customFormat="1" ht="22.5" customHeight="1">
      <c r="B101" s="27"/>
      <c r="C101" s="133" t="s">
        <v>197</v>
      </c>
      <c r="D101" s="133" t="s">
        <v>102</v>
      </c>
      <c r="E101" s="134" t="s">
        <v>198</v>
      </c>
      <c r="F101" s="135" t="s">
        <v>199</v>
      </c>
      <c r="G101" s="136" t="s">
        <v>144</v>
      </c>
      <c r="H101" s="137">
        <v>1</v>
      </c>
      <c r="I101" s="138">
        <v>2110</v>
      </c>
      <c r="J101" s="138">
        <f t="shared" si="0"/>
        <v>2110</v>
      </c>
      <c r="K101" s="135" t="s">
        <v>106</v>
      </c>
      <c r="L101" s="139"/>
      <c r="M101" s="140" t="s">
        <v>31</v>
      </c>
      <c r="N101" s="141" t="s">
        <v>43</v>
      </c>
      <c r="O101" s="142">
        <v>0</v>
      </c>
      <c r="P101" s="142">
        <f t="shared" si="1"/>
        <v>0</v>
      </c>
      <c r="Q101" s="142">
        <v>0.10299999999999999</v>
      </c>
      <c r="R101" s="142">
        <f t="shared" si="2"/>
        <v>0.10299999999999999</v>
      </c>
      <c r="S101" s="142">
        <v>0</v>
      </c>
      <c r="T101" s="143">
        <f t="shared" si="3"/>
        <v>0</v>
      </c>
      <c r="AR101" s="13" t="s">
        <v>107</v>
      </c>
      <c r="AT101" s="13" t="s">
        <v>102</v>
      </c>
      <c r="AU101" s="13" t="s">
        <v>72</v>
      </c>
      <c r="AY101" s="13" t="s">
        <v>108</v>
      </c>
      <c r="BE101" s="144">
        <f t="shared" si="4"/>
        <v>2110</v>
      </c>
      <c r="BF101" s="144">
        <f t="shared" si="5"/>
        <v>0</v>
      </c>
      <c r="BG101" s="144">
        <f t="shared" si="6"/>
        <v>0</v>
      </c>
      <c r="BH101" s="144">
        <f t="shared" si="7"/>
        <v>0</v>
      </c>
      <c r="BI101" s="144">
        <f t="shared" si="8"/>
        <v>0</v>
      </c>
      <c r="BJ101" s="13" t="s">
        <v>77</v>
      </c>
      <c r="BK101" s="144">
        <f t="shared" si="9"/>
        <v>2110</v>
      </c>
      <c r="BL101" s="13" t="s">
        <v>109</v>
      </c>
      <c r="BM101" s="13" t="s">
        <v>200</v>
      </c>
    </row>
    <row r="102" spans="2:65" s="1" customFormat="1" ht="22.5" customHeight="1">
      <c r="B102" s="27"/>
      <c r="C102" s="133" t="s">
        <v>201</v>
      </c>
      <c r="D102" s="133" t="s">
        <v>102</v>
      </c>
      <c r="E102" s="134" t="s">
        <v>202</v>
      </c>
      <c r="F102" s="135" t="s">
        <v>203</v>
      </c>
      <c r="G102" s="136" t="s">
        <v>144</v>
      </c>
      <c r="H102" s="137">
        <v>1</v>
      </c>
      <c r="I102" s="138">
        <v>2190</v>
      </c>
      <c r="J102" s="138">
        <f t="shared" si="0"/>
        <v>2190</v>
      </c>
      <c r="K102" s="135" t="s">
        <v>106</v>
      </c>
      <c r="L102" s="139"/>
      <c r="M102" s="140" t="s">
        <v>31</v>
      </c>
      <c r="N102" s="141" t="s">
        <v>43</v>
      </c>
      <c r="O102" s="142">
        <v>0</v>
      </c>
      <c r="P102" s="142">
        <f t="shared" si="1"/>
        <v>0</v>
      </c>
      <c r="Q102" s="142">
        <v>0.10696</v>
      </c>
      <c r="R102" s="142">
        <f t="shared" si="2"/>
        <v>0.10696</v>
      </c>
      <c r="S102" s="142">
        <v>0</v>
      </c>
      <c r="T102" s="143">
        <f t="shared" si="3"/>
        <v>0</v>
      </c>
      <c r="AR102" s="13" t="s">
        <v>107</v>
      </c>
      <c r="AT102" s="13" t="s">
        <v>102</v>
      </c>
      <c r="AU102" s="13" t="s">
        <v>72</v>
      </c>
      <c r="AY102" s="13" t="s">
        <v>108</v>
      </c>
      <c r="BE102" s="144">
        <f t="shared" si="4"/>
        <v>2190</v>
      </c>
      <c r="BF102" s="144">
        <f t="shared" si="5"/>
        <v>0</v>
      </c>
      <c r="BG102" s="144">
        <f t="shared" si="6"/>
        <v>0</v>
      </c>
      <c r="BH102" s="144">
        <f t="shared" si="7"/>
        <v>0</v>
      </c>
      <c r="BI102" s="144">
        <f t="shared" si="8"/>
        <v>0</v>
      </c>
      <c r="BJ102" s="13" t="s">
        <v>77</v>
      </c>
      <c r="BK102" s="144">
        <f t="shared" si="9"/>
        <v>2190</v>
      </c>
      <c r="BL102" s="13" t="s">
        <v>109</v>
      </c>
      <c r="BM102" s="13" t="s">
        <v>204</v>
      </c>
    </row>
    <row r="103" spans="2:65" s="1" customFormat="1" ht="22.5" customHeight="1">
      <c r="B103" s="27"/>
      <c r="C103" s="133" t="s">
        <v>205</v>
      </c>
      <c r="D103" s="133" t="s">
        <v>102</v>
      </c>
      <c r="E103" s="134" t="s">
        <v>206</v>
      </c>
      <c r="F103" s="135" t="s">
        <v>207</v>
      </c>
      <c r="G103" s="136" t="s">
        <v>144</v>
      </c>
      <c r="H103" s="137">
        <v>1</v>
      </c>
      <c r="I103" s="138">
        <v>2270</v>
      </c>
      <c r="J103" s="138">
        <f t="shared" si="0"/>
        <v>2270</v>
      </c>
      <c r="K103" s="135" t="s">
        <v>106</v>
      </c>
      <c r="L103" s="139"/>
      <c r="M103" s="140" t="s">
        <v>31</v>
      </c>
      <c r="N103" s="141" t="s">
        <v>43</v>
      </c>
      <c r="O103" s="142">
        <v>0</v>
      </c>
      <c r="P103" s="142">
        <f t="shared" si="1"/>
        <v>0</v>
      </c>
      <c r="Q103" s="142">
        <v>0.11092</v>
      </c>
      <c r="R103" s="142">
        <f t="shared" si="2"/>
        <v>0.11092</v>
      </c>
      <c r="S103" s="142">
        <v>0</v>
      </c>
      <c r="T103" s="143">
        <f t="shared" si="3"/>
        <v>0</v>
      </c>
      <c r="AR103" s="13" t="s">
        <v>107</v>
      </c>
      <c r="AT103" s="13" t="s">
        <v>102</v>
      </c>
      <c r="AU103" s="13" t="s">
        <v>72</v>
      </c>
      <c r="AY103" s="13" t="s">
        <v>108</v>
      </c>
      <c r="BE103" s="144">
        <f t="shared" si="4"/>
        <v>2270</v>
      </c>
      <c r="BF103" s="144">
        <f t="shared" si="5"/>
        <v>0</v>
      </c>
      <c r="BG103" s="144">
        <f t="shared" si="6"/>
        <v>0</v>
      </c>
      <c r="BH103" s="144">
        <f t="shared" si="7"/>
        <v>0</v>
      </c>
      <c r="BI103" s="144">
        <f t="shared" si="8"/>
        <v>0</v>
      </c>
      <c r="BJ103" s="13" t="s">
        <v>77</v>
      </c>
      <c r="BK103" s="144">
        <f t="shared" si="9"/>
        <v>2270</v>
      </c>
      <c r="BL103" s="13" t="s">
        <v>109</v>
      </c>
      <c r="BM103" s="13" t="s">
        <v>208</v>
      </c>
    </row>
    <row r="104" spans="2:65" s="1" customFormat="1" ht="22.5" customHeight="1">
      <c r="B104" s="27"/>
      <c r="C104" s="133" t="s">
        <v>209</v>
      </c>
      <c r="D104" s="133" t="s">
        <v>102</v>
      </c>
      <c r="E104" s="134" t="s">
        <v>210</v>
      </c>
      <c r="F104" s="135" t="s">
        <v>211</v>
      </c>
      <c r="G104" s="136" t="s">
        <v>144</v>
      </c>
      <c r="H104" s="137">
        <v>1</v>
      </c>
      <c r="I104" s="138">
        <v>2350</v>
      </c>
      <c r="J104" s="138">
        <f t="shared" si="0"/>
        <v>2350</v>
      </c>
      <c r="K104" s="135" t="s">
        <v>106</v>
      </c>
      <c r="L104" s="139"/>
      <c r="M104" s="140" t="s">
        <v>31</v>
      </c>
      <c r="N104" s="141" t="s">
        <v>43</v>
      </c>
      <c r="O104" s="142">
        <v>0</v>
      </c>
      <c r="P104" s="142">
        <f t="shared" si="1"/>
        <v>0</v>
      </c>
      <c r="Q104" s="142">
        <v>0.11488</v>
      </c>
      <c r="R104" s="142">
        <f t="shared" si="2"/>
        <v>0.11488</v>
      </c>
      <c r="S104" s="142">
        <v>0</v>
      </c>
      <c r="T104" s="143">
        <f t="shared" si="3"/>
        <v>0</v>
      </c>
      <c r="AR104" s="13" t="s">
        <v>107</v>
      </c>
      <c r="AT104" s="13" t="s">
        <v>102</v>
      </c>
      <c r="AU104" s="13" t="s">
        <v>72</v>
      </c>
      <c r="AY104" s="13" t="s">
        <v>108</v>
      </c>
      <c r="BE104" s="144">
        <f t="shared" si="4"/>
        <v>2350</v>
      </c>
      <c r="BF104" s="144">
        <f t="shared" si="5"/>
        <v>0</v>
      </c>
      <c r="BG104" s="144">
        <f t="shared" si="6"/>
        <v>0</v>
      </c>
      <c r="BH104" s="144">
        <f t="shared" si="7"/>
        <v>0</v>
      </c>
      <c r="BI104" s="144">
        <f t="shared" si="8"/>
        <v>0</v>
      </c>
      <c r="BJ104" s="13" t="s">
        <v>77</v>
      </c>
      <c r="BK104" s="144">
        <f t="shared" si="9"/>
        <v>2350</v>
      </c>
      <c r="BL104" s="13" t="s">
        <v>109</v>
      </c>
      <c r="BM104" s="13" t="s">
        <v>212</v>
      </c>
    </row>
    <row r="105" spans="2:65" s="1" customFormat="1" ht="22.5" customHeight="1">
      <c r="B105" s="27"/>
      <c r="C105" s="133" t="s">
        <v>213</v>
      </c>
      <c r="D105" s="133" t="s">
        <v>102</v>
      </c>
      <c r="E105" s="134" t="s">
        <v>214</v>
      </c>
      <c r="F105" s="135" t="s">
        <v>215</v>
      </c>
      <c r="G105" s="136" t="s">
        <v>144</v>
      </c>
      <c r="H105" s="137">
        <v>1</v>
      </c>
      <c r="I105" s="138">
        <v>2430</v>
      </c>
      <c r="J105" s="138">
        <f t="shared" si="0"/>
        <v>2430</v>
      </c>
      <c r="K105" s="135" t="s">
        <v>106</v>
      </c>
      <c r="L105" s="139"/>
      <c r="M105" s="140" t="s">
        <v>31</v>
      </c>
      <c r="N105" s="141" t="s">
        <v>43</v>
      </c>
      <c r="O105" s="142">
        <v>0</v>
      </c>
      <c r="P105" s="142">
        <f t="shared" si="1"/>
        <v>0</v>
      </c>
      <c r="Q105" s="142">
        <v>0.11885</v>
      </c>
      <c r="R105" s="142">
        <f t="shared" si="2"/>
        <v>0.11885</v>
      </c>
      <c r="S105" s="142">
        <v>0</v>
      </c>
      <c r="T105" s="143">
        <f t="shared" si="3"/>
        <v>0</v>
      </c>
      <c r="AR105" s="13" t="s">
        <v>107</v>
      </c>
      <c r="AT105" s="13" t="s">
        <v>102</v>
      </c>
      <c r="AU105" s="13" t="s">
        <v>72</v>
      </c>
      <c r="AY105" s="13" t="s">
        <v>108</v>
      </c>
      <c r="BE105" s="144">
        <f t="shared" si="4"/>
        <v>2430</v>
      </c>
      <c r="BF105" s="144">
        <f t="shared" si="5"/>
        <v>0</v>
      </c>
      <c r="BG105" s="144">
        <f t="shared" si="6"/>
        <v>0</v>
      </c>
      <c r="BH105" s="144">
        <f t="shared" si="7"/>
        <v>0</v>
      </c>
      <c r="BI105" s="144">
        <f t="shared" si="8"/>
        <v>0</v>
      </c>
      <c r="BJ105" s="13" t="s">
        <v>77</v>
      </c>
      <c r="BK105" s="144">
        <f t="shared" si="9"/>
        <v>2430</v>
      </c>
      <c r="BL105" s="13" t="s">
        <v>109</v>
      </c>
      <c r="BM105" s="13" t="s">
        <v>216</v>
      </c>
    </row>
    <row r="106" spans="2:65" s="1" customFormat="1" ht="22.5" customHeight="1">
      <c r="B106" s="27"/>
      <c r="C106" s="133" t="s">
        <v>217</v>
      </c>
      <c r="D106" s="133" t="s">
        <v>102</v>
      </c>
      <c r="E106" s="134" t="s">
        <v>218</v>
      </c>
      <c r="F106" s="135" t="s">
        <v>219</v>
      </c>
      <c r="G106" s="136" t="s">
        <v>144</v>
      </c>
      <c r="H106" s="137">
        <v>1</v>
      </c>
      <c r="I106" s="138">
        <v>2510</v>
      </c>
      <c r="J106" s="138">
        <f t="shared" si="0"/>
        <v>2510</v>
      </c>
      <c r="K106" s="135" t="s">
        <v>106</v>
      </c>
      <c r="L106" s="139"/>
      <c r="M106" s="140" t="s">
        <v>31</v>
      </c>
      <c r="N106" s="141" t="s">
        <v>43</v>
      </c>
      <c r="O106" s="142">
        <v>0</v>
      </c>
      <c r="P106" s="142">
        <f t="shared" si="1"/>
        <v>0</v>
      </c>
      <c r="Q106" s="142">
        <v>0.12281</v>
      </c>
      <c r="R106" s="142">
        <f t="shared" si="2"/>
        <v>0.12281</v>
      </c>
      <c r="S106" s="142">
        <v>0</v>
      </c>
      <c r="T106" s="143">
        <f t="shared" si="3"/>
        <v>0</v>
      </c>
      <c r="AR106" s="13" t="s">
        <v>107</v>
      </c>
      <c r="AT106" s="13" t="s">
        <v>102</v>
      </c>
      <c r="AU106" s="13" t="s">
        <v>72</v>
      </c>
      <c r="AY106" s="13" t="s">
        <v>108</v>
      </c>
      <c r="BE106" s="144">
        <f t="shared" si="4"/>
        <v>2510</v>
      </c>
      <c r="BF106" s="144">
        <f t="shared" si="5"/>
        <v>0</v>
      </c>
      <c r="BG106" s="144">
        <f t="shared" si="6"/>
        <v>0</v>
      </c>
      <c r="BH106" s="144">
        <f t="shared" si="7"/>
        <v>0</v>
      </c>
      <c r="BI106" s="144">
        <f t="shared" si="8"/>
        <v>0</v>
      </c>
      <c r="BJ106" s="13" t="s">
        <v>77</v>
      </c>
      <c r="BK106" s="144">
        <f t="shared" si="9"/>
        <v>2510</v>
      </c>
      <c r="BL106" s="13" t="s">
        <v>109</v>
      </c>
      <c r="BM106" s="13" t="s">
        <v>220</v>
      </c>
    </row>
    <row r="107" spans="2:65" s="1" customFormat="1" ht="22.5" customHeight="1">
      <c r="B107" s="27"/>
      <c r="C107" s="133" t="s">
        <v>221</v>
      </c>
      <c r="D107" s="133" t="s">
        <v>102</v>
      </c>
      <c r="E107" s="134" t="s">
        <v>222</v>
      </c>
      <c r="F107" s="135" t="s">
        <v>223</v>
      </c>
      <c r="G107" s="136" t="s">
        <v>144</v>
      </c>
      <c r="H107" s="137">
        <v>1</v>
      </c>
      <c r="I107" s="138">
        <v>2600</v>
      </c>
      <c r="J107" s="138">
        <f t="shared" si="0"/>
        <v>2600</v>
      </c>
      <c r="K107" s="135" t="s">
        <v>106</v>
      </c>
      <c r="L107" s="139"/>
      <c r="M107" s="140" t="s">
        <v>31</v>
      </c>
      <c r="N107" s="141" t="s">
        <v>43</v>
      </c>
      <c r="O107" s="142">
        <v>0</v>
      </c>
      <c r="P107" s="142">
        <f t="shared" si="1"/>
        <v>0</v>
      </c>
      <c r="Q107" s="142">
        <v>0.12676999999999999</v>
      </c>
      <c r="R107" s="142">
        <f t="shared" si="2"/>
        <v>0.12676999999999999</v>
      </c>
      <c r="S107" s="142">
        <v>0</v>
      </c>
      <c r="T107" s="143">
        <f t="shared" si="3"/>
        <v>0</v>
      </c>
      <c r="AR107" s="13" t="s">
        <v>107</v>
      </c>
      <c r="AT107" s="13" t="s">
        <v>102</v>
      </c>
      <c r="AU107" s="13" t="s">
        <v>72</v>
      </c>
      <c r="AY107" s="13" t="s">
        <v>108</v>
      </c>
      <c r="BE107" s="144">
        <f t="shared" si="4"/>
        <v>2600</v>
      </c>
      <c r="BF107" s="144">
        <f t="shared" si="5"/>
        <v>0</v>
      </c>
      <c r="BG107" s="144">
        <f t="shared" si="6"/>
        <v>0</v>
      </c>
      <c r="BH107" s="144">
        <f t="shared" si="7"/>
        <v>0</v>
      </c>
      <c r="BI107" s="144">
        <f t="shared" si="8"/>
        <v>0</v>
      </c>
      <c r="BJ107" s="13" t="s">
        <v>77</v>
      </c>
      <c r="BK107" s="144">
        <f t="shared" si="9"/>
        <v>2600</v>
      </c>
      <c r="BL107" s="13" t="s">
        <v>109</v>
      </c>
      <c r="BM107" s="13" t="s">
        <v>224</v>
      </c>
    </row>
    <row r="108" spans="2:65" s="1" customFormat="1" ht="22.5" customHeight="1">
      <c r="B108" s="27"/>
      <c r="C108" s="133" t="s">
        <v>225</v>
      </c>
      <c r="D108" s="133" t="s">
        <v>102</v>
      </c>
      <c r="E108" s="134" t="s">
        <v>226</v>
      </c>
      <c r="F108" s="135" t="s">
        <v>227</v>
      </c>
      <c r="G108" s="136" t="s">
        <v>144</v>
      </c>
      <c r="H108" s="137">
        <v>1</v>
      </c>
      <c r="I108" s="138">
        <v>2680</v>
      </c>
      <c r="J108" s="138">
        <f t="shared" si="0"/>
        <v>2680</v>
      </c>
      <c r="K108" s="135" t="s">
        <v>106</v>
      </c>
      <c r="L108" s="139"/>
      <c r="M108" s="140" t="s">
        <v>31</v>
      </c>
      <c r="N108" s="141" t="s">
        <v>43</v>
      </c>
      <c r="O108" s="142">
        <v>0</v>
      </c>
      <c r="P108" s="142">
        <f t="shared" si="1"/>
        <v>0</v>
      </c>
      <c r="Q108" s="142">
        <v>0.13073000000000001</v>
      </c>
      <c r="R108" s="142">
        <f t="shared" si="2"/>
        <v>0.13073000000000001</v>
      </c>
      <c r="S108" s="142">
        <v>0</v>
      </c>
      <c r="T108" s="143">
        <f t="shared" si="3"/>
        <v>0</v>
      </c>
      <c r="AR108" s="13" t="s">
        <v>107</v>
      </c>
      <c r="AT108" s="13" t="s">
        <v>102</v>
      </c>
      <c r="AU108" s="13" t="s">
        <v>72</v>
      </c>
      <c r="AY108" s="13" t="s">
        <v>108</v>
      </c>
      <c r="BE108" s="144">
        <f t="shared" si="4"/>
        <v>2680</v>
      </c>
      <c r="BF108" s="144">
        <f t="shared" si="5"/>
        <v>0</v>
      </c>
      <c r="BG108" s="144">
        <f t="shared" si="6"/>
        <v>0</v>
      </c>
      <c r="BH108" s="144">
        <f t="shared" si="7"/>
        <v>0</v>
      </c>
      <c r="BI108" s="144">
        <f t="shared" si="8"/>
        <v>0</v>
      </c>
      <c r="BJ108" s="13" t="s">
        <v>77</v>
      </c>
      <c r="BK108" s="144">
        <f t="shared" si="9"/>
        <v>2680</v>
      </c>
      <c r="BL108" s="13" t="s">
        <v>109</v>
      </c>
      <c r="BM108" s="13" t="s">
        <v>228</v>
      </c>
    </row>
    <row r="109" spans="2:65" s="1" customFormat="1" ht="22.5" customHeight="1">
      <c r="B109" s="27"/>
      <c r="C109" s="133" t="s">
        <v>229</v>
      </c>
      <c r="D109" s="133" t="s">
        <v>102</v>
      </c>
      <c r="E109" s="134" t="s">
        <v>230</v>
      </c>
      <c r="F109" s="135" t="s">
        <v>231</v>
      </c>
      <c r="G109" s="136" t="s">
        <v>144</v>
      </c>
      <c r="H109" s="137">
        <v>1</v>
      </c>
      <c r="I109" s="138">
        <v>2760</v>
      </c>
      <c r="J109" s="138">
        <f t="shared" si="0"/>
        <v>2760</v>
      </c>
      <c r="K109" s="135" t="s">
        <v>106</v>
      </c>
      <c r="L109" s="139"/>
      <c r="M109" s="140" t="s">
        <v>31</v>
      </c>
      <c r="N109" s="141" t="s">
        <v>43</v>
      </c>
      <c r="O109" s="142">
        <v>0</v>
      </c>
      <c r="P109" s="142">
        <f t="shared" si="1"/>
        <v>0</v>
      </c>
      <c r="Q109" s="142">
        <v>0.13469</v>
      </c>
      <c r="R109" s="142">
        <f t="shared" si="2"/>
        <v>0.13469</v>
      </c>
      <c r="S109" s="142">
        <v>0</v>
      </c>
      <c r="T109" s="143">
        <f t="shared" si="3"/>
        <v>0</v>
      </c>
      <c r="AR109" s="13" t="s">
        <v>107</v>
      </c>
      <c r="AT109" s="13" t="s">
        <v>102</v>
      </c>
      <c r="AU109" s="13" t="s">
        <v>72</v>
      </c>
      <c r="AY109" s="13" t="s">
        <v>108</v>
      </c>
      <c r="BE109" s="144">
        <f t="shared" si="4"/>
        <v>2760</v>
      </c>
      <c r="BF109" s="144">
        <f t="shared" si="5"/>
        <v>0</v>
      </c>
      <c r="BG109" s="144">
        <f t="shared" si="6"/>
        <v>0</v>
      </c>
      <c r="BH109" s="144">
        <f t="shared" si="7"/>
        <v>0</v>
      </c>
      <c r="BI109" s="144">
        <f t="shared" si="8"/>
        <v>0</v>
      </c>
      <c r="BJ109" s="13" t="s">
        <v>77</v>
      </c>
      <c r="BK109" s="144">
        <f t="shared" si="9"/>
        <v>2760</v>
      </c>
      <c r="BL109" s="13" t="s">
        <v>109</v>
      </c>
      <c r="BM109" s="13" t="s">
        <v>232</v>
      </c>
    </row>
    <row r="110" spans="2:65" s="1" customFormat="1" ht="22.5" customHeight="1">
      <c r="B110" s="27"/>
      <c r="C110" s="133" t="s">
        <v>233</v>
      </c>
      <c r="D110" s="133" t="s">
        <v>102</v>
      </c>
      <c r="E110" s="134" t="s">
        <v>234</v>
      </c>
      <c r="F110" s="135" t="s">
        <v>235</v>
      </c>
      <c r="G110" s="136" t="s">
        <v>144</v>
      </c>
      <c r="H110" s="137">
        <v>1</v>
      </c>
      <c r="I110" s="138">
        <v>2840</v>
      </c>
      <c r="J110" s="138">
        <f t="shared" si="0"/>
        <v>2840</v>
      </c>
      <c r="K110" s="135" t="s">
        <v>106</v>
      </c>
      <c r="L110" s="139"/>
      <c r="M110" s="140" t="s">
        <v>31</v>
      </c>
      <c r="N110" s="141" t="s">
        <v>43</v>
      </c>
      <c r="O110" s="142">
        <v>0</v>
      </c>
      <c r="P110" s="142">
        <f t="shared" si="1"/>
        <v>0</v>
      </c>
      <c r="Q110" s="142">
        <v>0.13865</v>
      </c>
      <c r="R110" s="142">
        <f t="shared" si="2"/>
        <v>0.13865</v>
      </c>
      <c r="S110" s="142">
        <v>0</v>
      </c>
      <c r="T110" s="143">
        <f t="shared" si="3"/>
        <v>0</v>
      </c>
      <c r="AR110" s="13" t="s">
        <v>107</v>
      </c>
      <c r="AT110" s="13" t="s">
        <v>102</v>
      </c>
      <c r="AU110" s="13" t="s">
        <v>72</v>
      </c>
      <c r="AY110" s="13" t="s">
        <v>108</v>
      </c>
      <c r="BE110" s="144">
        <f t="shared" si="4"/>
        <v>2840</v>
      </c>
      <c r="BF110" s="144">
        <f t="shared" si="5"/>
        <v>0</v>
      </c>
      <c r="BG110" s="144">
        <f t="shared" si="6"/>
        <v>0</v>
      </c>
      <c r="BH110" s="144">
        <f t="shared" si="7"/>
        <v>0</v>
      </c>
      <c r="BI110" s="144">
        <f t="shared" si="8"/>
        <v>0</v>
      </c>
      <c r="BJ110" s="13" t="s">
        <v>77</v>
      </c>
      <c r="BK110" s="144">
        <f t="shared" si="9"/>
        <v>2840</v>
      </c>
      <c r="BL110" s="13" t="s">
        <v>109</v>
      </c>
      <c r="BM110" s="13" t="s">
        <v>236</v>
      </c>
    </row>
    <row r="111" spans="2:65" s="1" customFormat="1" ht="22.5" customHeight="1">
      <c r="B111" s="27"/>
      <c r="C111" s="133" t="s">
        <v>237</v>
      </c>
      <c r="D111" s="133" t="s">
        <v>102</v>
      </c>
      <c r="E111" s="134" t="s">
        <v>238</v>
      </c>
      <c r="F111" s="135" t="s">
        <v>239</v>
      </c>
      <c r="G111" s="136" t="s">
        <v>144</v>
      </c>
      <c r="H111" s="137">
        <v>1</v>
      </c>
      <c r="I111" s="138">
        <v>2920</v>
      </c>
      <c r="J111" s="138">
        <f t="shared" si="0"/>
        <v>2920</v>
      </c>
      <c r="K111" s="135" t="s">
        <v>106</v>
      </c>
      <c r="L111" s="139"/>
      <c r="M111" s="140" t="s">
        <v>31</v>
      </c>
      <c r="N111" s="141" t="s">
        <v>43</v>
      </c>
      <c r="O111" s="142">
        <v>0</v>
      </c>
      <c r="P111" s="142">
        <f t="shared" si="1"/>
        <v>0</v>
      </c>
      <c r="Q111" s="142">
        <v>0.14262</v>
      </c>
      <c r="R111" s="142">
        <f t="shared" si="2"/>
        <v>0.14262</v>
      </c>
      <c r="S111" s="142">
        <v>0</v>
      </c>
      <c r="T111" s="143">
        <f t="shared" si="3"/>
        <v>0</v>
      </c>
      <c r="AR111" s="13" t="s">
        <v>107</v>
      </c>
      <c r="AT111" s="13" t="s">
        <v>102</v>
      </c>
      <c r="AU111" s="13" t="s">
        <v>72</v>
      </c>
      <c r="AY111" s="13" t="s">
        <v>108</v>
      </c>
      <c r="BE111" s="144">
        <f t="shared" si="4"/>
        <v>2920</v>
      </c>
      <c r="BF111" s="144">
        <f t="shared" si="5"/>
        <v>0</v>
      </c>
      <c r="BG111" s="144">
        <f t="shared" si="6"/>
        <v>0</v>
      </c>
      <c r="BH111" s="144">
        <f t="shared" si="7"/>
        <v>0</v>
      </c>
      <c r="BI111" s="144">
        <f t="shared" si="8"/>
        <v>0</v>
      </c>
      <c r="BJ111" s="13" t="s">
        <v>77</v>
      </c>
      <c r="BK111" s="144">
        <f t="shared" si="9"/>
        <v>2920</v>
      </c>
      <c r="BL111" s="13" t="s">
        <v>109</v>
      </c>
      <c r="BM111" s="13" t="s">
        <v>240</v>
      </c>
    </row>
    <row r="112" spans="2:65" s="1" customFormat="1" ht="22.5" customHeight="1">
      <c r="B112" s="27"/>
      <c r="C112" s="133" t="s">
        <v>241</v>
      </c>
      <c r="D112" s="133" t="s">
        <v>102</v>
      </c>
      <c r="E112" s="134" t="s">
        <v>242</v>
      </c>
      <c r="F112" s="135" t="s">
        <v>243</v>
      </c>
      <c r="G112" s="136" t="s">
        <v>144</v>
      </c>
      <c r="H112" s="137">
        <v>1</v>
      </c>
      <c r="I112" s="138">
        <v>3000</v>
      </c>
      <c r="J112" s="138">
        <f t="shared" si="0"/>
        <v>3000</v>
      </c>
      <c r="K112" s="135" t="s">
        <v>106</v>
      </c>
      <c r="L112" s="139"/>
      <c r="M112" s="140" t="s">
        <v>31</v>
      </c>
      <c r="N112" s="141" t="s">
        <v>43</v>
      </c>
      <c r="O112" s="142">
        <v>0</v>
      </c>
      <c r="P112" s="142">
        <f t="shared" si="1"/>
        <v>0</v>
      </c>
      <c r="Q112" s="142">
        <v>0.14657999999999999</v>
      </c>
      <c r="R112" s="142">
        <f t="shared" si="2"/>
        <v>0.14657999999999999</v>
      </c>
      <c r="S112" s="142">
        <v>0</v>
      </c>
      <c r="T112" s="143">
        <f t="shared" si="3"/>
        <v>0</v>
      </c>
      <c r="AR112" s="13" t="s">
        <v>107</v>
      </c>
      <c r="AT112" s="13" t="s">
        <v>102</v>
      </c>
      <c r="AU112" s="13" t="s">
        <v>72</v>
      </c>
      <c r="AY112" s="13" t="s">
        <v>108</v>
      </c>
      <c r="BE112" s="144">
        <f t="shared" si="4"/>
        <v>3000</v>
      </c>
      <c r="BF112" s="144">
        <f t="shared" si="5"/>
        <v>0</v>
      </c>
      <c r="BG112" s="144">
        <f t="shared" si="6"/>
        <v>0</v>
      </c>
      <c r="BH112" s="144">
        <f t="shared" si="7"/>
        <v>0</v>
      </c>
      <c r="BI112" s="144">
        <f t="shared" si="8"/>
        <v>0</v>
      </c>
      <c r="BJ112" s="13" t="s">
        <v>77</v>
      </c>
      <c r="BK112" s="144">
        <f t="shared" si="9"/>
        <v>3000</v>
      </c>
      <c r="BL112" s="13" t="s">
        <v>109</v>
      </c>
      <c r="BM112" s="13" t="s">
        <v>244</v>
      </c>
    </row>
    <row r="113" spans="2:65" s="1" customFormat="1" ht="22.5" customHeight="1">
      <c r="B113" s="27"/>
      <c r="C113" s="133" t="s">
        <v>245</v>
      </c>
      <c r="D113" s="133" t="s">
        <v>102</v>
      </c>
      <c r="E113" s="134" t="s">
        <v>246</v>
      </c>
      <c r="F113" s="135" t="s">
        <v>247</v>
      </c>
      <c r="G113" s="136" t="s">
        <v>144</v>
      </c>
      <c r="H113" s="137">
        <v>1</v>
      </c>
      <c r="I113" s="138">
        <v>3080</v>
      </c>
      <c r="J113" s="138">
        <f t="shared" si="0"/>
        <v>3080</v>
      </c>
      <c r="K113" s="135" t="s">
        <v>106</v>
      </c>
      <c r="L113" s="139"/>
      <c r="M113" s="140" t="s">
        <v>31</v>
      </c>
      <c r="N113" s="141" t="s">
        <v>43</v>
      </c>
      <c r="O113" s="142">
        <v>0</v>
      </c>
      <c r="P113" s="142">
        <f t="shared" si="1"/>
        <v>0</v>
      </c>
      <c r="Q113" s="142">
        <v>0.15054000000000001</v>
      </c>
      <c r="R113" s="142">
        <f t="shared" si="2"/>
        <v>0.15054000000000001</v>
      </c>
      <c r="S113" s="142">
        <v>0</v>
      </c>
      <c r="T113" s="143">
        <f t="shared" si="3"/>
        <v>0</v>
      </c>
      <c r="AR113" s="13" t="s">
        <v>107</v>
      </c>
      <c r="AT113" s="13" t="s">
        <v>102</v>
      </c>
      <c r="AU113" s="13" t="s">
        <v>72</v>
      </c>
      <c r="AY113" s="13" t="s">
        <v>108</v>
      </c>
      <c r="BE113" s="144">
        <f t="shared" si="4"/>
        <v>3080</v>
      </c>
      <c r="BF113" s="144">
        <f t="shared" si="5"/>
        <v>0</v>
      </c>
      <c r="BG113" s="144">
        <f t="shared" si="6"/>
        <v>0</v>
      </c>
      <c r="BH113" s="144">
        <f t="shared" si="7"/>
        <v>0</v>
      </c>
      <c r="BI113" s="144">
        <f t="shared" si="8"/>
        <v>0</v>
      </c>
      <c r="BJ113" s="13" t="s">
        <v>77</v>
      </c>
      <c r="BK113" s="144">
        <f t="shared" si="9"/>
        <v>3080</v>
      </c>
      <c r="BL113" s="13" t="s">
        <v>109</v>
      </c>
      <c r="BM113" s="13" t="s">
        <v>248</v>
      </c>
    </row>
    <row r="114" spans="2:65" s="1" customFormat="1" ht="22.5" customHeight="1">
      <c r="B114" s="27"/>
      <c r="C114" s="133" t="s">
        <v>249</v>
      </c>
      <c r="D114" s="133" t="s">
        <v>102</v>
      </c>
      <c r="E114" s="134" t="s">
        <v>250</v>
      </c>
      <c r="F114" s="135" t="s">
        <v>251</v>
      </c>
      <c r="G114" s="136" t="s">
        <v>144</v>
      </c>
      <c r="H114" s="137">
        <v>1</v>
      </c>
      <c r="I114" s="138">
        <v>3160</v>
      </c>
      <c r="J114" s="138">
        <f t="shared" si="0"/>
        <v>3160</v>
      </c>
      <c r="K114" s="135" t="s">
        <v>106</v>
      </c>
      <c r="L114" s="139"/>
      <c r="M114" s="140" t="s">
        <v>31</v>
      </c>
      <c r="N114" s="141" t="s">
        <v>43</v>
      </c>
      <c r="O114" s="142">
        <v>0</v>
      </c>
      <c r="P114" s="142">
        <f t="shared" si="1"/>
        <v>0</v>
      </c>
      <c r="Q114" s="142">
        <v>0.1545</v>
      </c>
      <c r="R114" s="142">
        <f t="shared" si="2"/>
        <v>0.1545</v>
      </c>
      <c r="S114" s="142">
        <v>0</v>
      </c>
      <c r="T114" s="143">
        <f t="shared" si="3"/>
        <v>0</v>
      </c>
      <c r="AR114" s="13" t="s">
        <v>107</v>
      </c>
      <c r="AT114" s="13" t="s">
        <v>102</v>
      </c>
      <c r="AU114" s="13" t="s">
        <v>72</v>
      </c>
      <c r="AY114" s="13" t="s">
        <v>108</v>
      </c>
      <c r="BE114" s="144">
        <f t="shared" si="4"/>
        <v>3160</v>
      </c>
      <c r="BF114" s="144">
        <f t="shared" si="5"/>
        <v>0</v>
      </c>
      <c r="BG114" s="144">
        <f t="shared" si="6"/>
        <v>0</v>
      </c>
      <c r="BH114" s="144">
        <f t="shared" si="7"/>
        <v>0</v>
      </c>
      <c r="BI114" s="144">
        <f t="shared" si="8"/>
        <v>0</v>
      </c>
      <c r="BJ114" s="13" t="s">
        <v>77</v>
      </c>
      <c r="BK114" s="144">
        <f t="shared" si="9"/>
        <v>3160</v>
      </c>
      <c r="BL114" s="13" t="s">
        <v>109</v>
      </c>
      <c r="BM114" s="13" t="s">
        <v>252</v>
      </c>
    </row>
    <row r="115" spans="2:65" s="1" customFormat="1" ht="22.5" customHeight="1">
      <c r="B115" s="27"/>
      <c r="C115" s="133" t="s">
        <v>253</v>
      </c>
      <c r="D115" s="133" t="s">
        <v>102</v>
      </c>
      <c r="E115" s="134" t="s">
        <v>254</v>
      </c>
      <c r="F115" s="135" t="s">
        <v>255</v>
      </c>
      <c r="G115" s="136" t="s">
        <v>144</v>
      </c>
      <c r="H115" s="137">
        <v>1</v>
      </c>
      <c r="I115" s="138">
        <v>3240</v>
      </c>
      <c r="J115" s="138">
        <f t="shared" si="0"/>
        <v>3240</v>
      </c>
      <c r="K115" s="135" t="s">
        <v>106</v>
      </c>
      <c r="L115" s="139"/>
      <c r="M115" s="140" t="s">
        <v>31</v>
      </c>
      <c r="N115" s="141" t="s">
        <v>43</v>
      </c>
      <c r="O115" s="142">
        <v>0</v>
      </c>
      <c r="P115" s="142">
        <f t="shared" si="1"/>
        <v>0</v>
      </c>
      <c r="Q115" s="142">
        <v>0.15845999999999999</v>
      </c>
      <c r="R115" s="142">
        <f t="shared" si="2"/>
        <v>0.15845999999999999</v>
      </c>
      <c r="S115" s="142">
        <v>0</v>
      </c>
      <c r="T115" s="143">
        <f t="shared" si="3"/>
        <v>0</v>
      </c>
      <c r="AR115" s="13" t="s">
        <v>107</v>
      </c>
      <c r="AT115" s="13" t="s">
        <v>102</v>
      </c>
      <c r="AU115" s="13" t="s">
        <v>72</v>
      </c>
      <c r="AY115" s="13" t="s">
        <v>108</v>
      </c>
      <c r="BE115" s="144">
        <f t="shared" si="4"/>
        <v>3240</v>
      </c>
      <c r="BF115" s="144">
        <f t="shared" si="5"/>
        <v>0</v>
      </c>
      <c r="BG115" s="144">
        <f t="shared" si="6"/>
        <v>0</v>
      </c>
      <c r="BH115" s="144">
        <f t="shared" si="7"/>
        <v>0</v>
      </c>
      <c r="BI115" s="144">
        <f t="shared" si="8"/>
        <v>0</v>
      </c>
      <c r="BJ115" s="13" t="s">
        <v>77</v>
      </c>
      <c r="BK115" s="144">
        <f t="shared" si="9"/>
        <v>3240</v>
      </c>
      <c r="BL115" s="13" t="s">
        <v>109</v>
      </c>
      <c r="BM115" s="13" t="s">
        <v>256</v>
      </c>
    </row>
    <row r="116" spans="2:65" s="1" customFormat="1" ht="22.5" customHeight="1">
      <c r="B116" s="27"/>
      <c r="C116" s="133" t="s">
        <v>257</v>
      </c>
      <c r="D116" s="133" t="s">
        <v>102</v>
      </c>
      <c r="E116" s="134" t="s">
        <v>258</v>
      </c>
      <c r="F116" s="135" t="s">
        <v>259</v>
      </c>
      <c r="G116" s="136" t="s">
        <v>144</v>
      </c>
      <c r="H116" s="137">
        <v>1</v>
      </c>
      <c r="I116" s="138">
        <v>3330</v>
      </c>
      <c r="J116" s="138">
        <f t="shared" si="0"/>
        <v>3330</v>
      </c>
      <c r="K116" s="135" t="s">
        <v>106</v>
      </c>
      <c r="L116" s="139"/>
      <c r="M116" s="140" t="s">
        <v>31</v>
      </c>
      <c r="N116" s="141" t="s">
        <v>43</v>
      </c>
      <c r="O116" s="142">
        <v>0</v>
      </c>
      <c r="P116" s="142">
        <f t="shared" si="1"/>
        <v>0</v>
      </c>
      <c r="Q116" s="142">
        <v>0.16242000000000001</v>
      </c>
      <c r="R116" s="142">
        <f t="shared" si="2"/>
        <v>0.16242000000000001</v>
      </c>
      <c r="S116" s="142">
        <v>0</v>
      </c>
      <c r="T116" s="143">
        <f t="shared" si="3"/>
        <v>0</v>
      </c>
      <c r="AR116" s="13" t="s">
        <v>107</v>
      </c>
      <c r="AT116" s="13" t="s">
        <v>102</v>
      </c>
      <c r="AU116" s="13" t="s">
        <v>72</v>
      </c>
      <c r="AY116" s="13" t="s">
        <v>108</v>
      </c>
      <c r="BE116" s="144">
        <f t="shared" si="4"/>
        <v>3330</v>
      </c>
      <c r="BF116" s="144">
        <f t="shared" si="5"/>
        <v>0</v>
      </c>
      <c r="BG116" s="144">
        <f t="shared" si="6"/>
        <v>0</v>
      </c>
      <c r="BH116" s="144">
        <f t="shared" si="7"/>
        <v>0</v>
      </c>
      <c r="BI116" s="144">
        <f t="shared" si="8"/>
        <v>0</v>
      </c>
      <c r="BJ116" s="13" t="s">
        <v>77</v>
      </c>
      <c r="BK116" s="144">
        <f t="shared" si="9"/>
        <v>3330</v>
      </c>
      <c r="BL116" s="13" t="s">
        <v>109</v>
      </c>
      <c r="BM116" s="13" t="s">
        <v>260</v>
      </c>
    </row>
    <row r="117" spans="2:65" s="1" customFormat="1" ht="22.5" customHeight="1">
      <c r="B117" s="27"/>
      <c r="C117" s="133" t="s">
        <v>261</v>
      </c>
      <c r="D117" s="133" t="s">
        <v>102</v>
      </c>
      <c r="E117" s="134" t="s">
        <v>262</v>
      </c>
      <c r="F117" s="135" t="s">
        <v>263</v>
      </c>
      <c r="G117" s="136" t="s">
        <v>144</v>
      </c>
      <c r="H117" s="137">
        <v>1</v>
      </c>
      <c r="I117" s="138">
        <v>3410</v>
      </c>
      <c r="J117" s="138">
        <f t="shared" si="0"/>
        <v>3410</v>
      </c>
      <c r="K117" s="135" t="s">
        <v>106</v>
      </c>
      <c r="L117" s="139"/>
      <c r="M117" s="140" t="s">
        <v>31</v>
      </c>
      <c r="N117" s="141" t="s">
        <v>43</v>
      </c>
      <c r="O117" s="142">
        <v>0</v>
      </c>
      <c r="P117" s="142">
        <f t="shared" si="1"/>
        <v>0</v>
      </c>
      <c r="Q117" s="142">
        <v>0.16638</v>
      </c>
      <c r="R117" s="142">
        <f t="shared" si="2"/>
        <v>0.16638</v>
      </c>
      <c r="S117" s="142">
        <v>0</v>
      </c>
      <c r="T117" s="143">
        <f t="shared" si="3"/>
        <v>0</v>
      </c>
      <c r="AR117" s="13" t="s">
        <v>107</v>
      </c>
      <c r="AT117" s="13" t="s">
        <v>102</v>
      </c>
      <c r="AU117" s="13" t="s">
        <v>72</v>
      </c>
      <c r="AY117" s="13" t="s">
        <v>108</v>
      </c>
      <c r="BE117" s="144">
        <f t="shared" si="4"/>
        <v>3410</v>
      </c>
      <c r="BF117" s="144">
        <f t="shared" si="5"/>
        <v>0</v>
      </c>
      <c r="BG117" s="144">
        <f t="shared" si="6"/>
        <v>0</v>
      </c>
      <c r="BH117" s="144">
        <f t="shared" si="7"/>
        <v>0</v>
      </c>
      <c r="BI117" s="144">
        <f t="shared" si="8"/>
        <v>0</v>
      </c>
      <c r="BJ117" s="13" t="s">
        <v>77</v>
      </c>
      <c r="BK117" s="144">
        <f t="shared" si="9"/>
        <v>3410</v>
      </c>
      <c r="BL117" s="13" t="s">
        <v>109</v>
      </c>
      <c r="BM117" s="13" t="s">
        <v>264</v>
      </c>
    </row>
    <row r="118" spans="2:65" s="1" customFormat="1" ht="22.5" customHeight="1">
      <c r="B118" s="27"/>
      <c r="C118" s="133" t="s">
        <v>265</v>
      </c>
      <c r="D118" s="133" t="s">
        <v>102</v>
      </c>
      <c r="E118" s="134" t="s">
        <v>266</v>
      </c>
      <c r="F118" s="135" t="s">
        <v>267</v>
      </c>
      <c r="G118" s="136" t="s">
        <v>144</v>
      </c>
      <c r="H118" s="137">
        <v>1</v>
      </c>
      <c r="I118" s="138">
        <v>3490</v>
      </c>
      <c r="J118" s="138">
        <f t="shared" si="0"/>
        <v>3490</v>
      </c>
      <c r="K118" s="135" t="s">
        <v>106</v>
      </c>
      <c r="L118" s="139"/>
      <c r="M118" s="140" t="s">
        <v>31</v>
      </c>
      <c r="N118" s="141" t="s">
        <v>43</v>
      </c>
      <c r="O118" s="142">
        <v>0</v>
      </c>
      <c r="P118" s="142">
        <f t="shared" si="1"/>
        <v>0</v>
      </c>
      <c r="Q118" s="142">
        <v>0.17035</v>
      </c>
      <c r="R118" s="142">
        <f t="shared" si="2"/>
        <v>0.17035</v>
      </c>
      <c r="S118" s="142">
        <v>0</v>
      </c>
      <c r="T118" s="143">
        <f t="shared" si="3"/>
        <v>0</v>
      </c>
      <c r="AR118" s="13" t="s">
        <v>107</v>
      </c>
      <c r="AT118" s="13" t="s">
        <v>102</v>
      </c>
      <c r="AU118" s="13" t="s">
        <v>72</v>
      </c>
      <c r="AY118" s="13" t="s">
        <v>108</v>
      </c>
      <c r="BE118" s="144">
        <f t="shared" si="4"/>
        <v>3490</v>
      </c>
      <c r="BF118" s="144">
        <f t="shared" si="5"/>
        <v>0</v>
      </c>
      <c r="BG118" s="144">
        <f t="shared" si="6"/>
        <v>0</v>
      </c>
      <c r="BH118" s="144">
        <f t="shared" si="7"/>
        <v>0</v>
      </c>
      <c r="BI118" s="144">
        <f t="shared" si="8"/>
        <v>0</v>
      </c>
      <c r="BJ118" s="13" t="s">
        <v>77</v>
      </c>
      <c r="BK118" s="144">
        <f t="shared" si="9"/>
        <v>3490</v>
      </c>
      <c r="BL118" s="13" t="s">
        <v>109</v>
      </c>
      <c r="BM118" s="13" t="s">
        <v>268</v>
      </c>
    </row>
    <row r="119" spans="2:65" s="1" customFormat="1" ht="22.5" customHeight="1">
      <c r="B119" s="27"/>
      <c r="C119" s="133" t="s">
        <v>269</v>
      </c>
      <c r="D119" s="133" t="s">
        <v>102</v>
      </c>
      <c r="E119" s="134" t="s">
        <v>270</v>
      </c>
      <c r="F119" s="135" t="s">
        <v>271</v>
      </c>
      <c r="G119" s="136" t="s">
        <v>144</v>
      </c>
      <c r="H119" s="137">
        <v>1</v>
      </c>
      <c r="I119" s="138">
        <v>3570</v>
      </c>
      <c r="J119" s="138">
        <f t="shared" si="0"/>
        <v>3570</v>
      </c>
      <c r="K119" s="135" t="s">
        <v>106</v>
      </c>
      <c r="L119" s="139"/>
      <c r="M119" s="140" t="s">
        <v>31</v>
      </c>
      <c r="N119" s="141" t="s">
        <v>43</v>
      </c>
      <c r="O119" s="142">
        <v>0</v>
      </c>
      <c r="P119" s="142">
        <f t="shared" si="1"/>
        <v>0</v>
      </c>
      <c r="Q119" s="142">
        <v>0.17430999999999999</v>
      </c>
      <c r="R119" s="142">
        <f t="shared" si="2"/>
        <v>0.17430999999999999</v>
      </c>
      <c r="S119" s="142">
        <v>0</v>
      </c>
      <c r="T119" s="143">
        <f t="shared" si="3"/>
        <v>0</v>
      </c>
      <c r="AR119" s="13" t="s">
        <v>107</v>
      </c>
      <c r="AT119" s="13" t="s">
        <v>102</v>
      </c>
      <c r="AU119" s="13" t="s">
        <v>72</v>
      </c>
      <c r="AY119" s="13" t="s">
        <v>108</v>
      </c>
      <c r="BE119" s="144">
        <f t="shared" si="4"/>
        <v>3570</v>
      </c>
      <c r="BF119" s="144">
        <f t="shared" si="5"/>
        <v>0</v>
      </c>
      <c r="BG119" s="144">
        <f t="shared" si="6"/>
        <v>0</v>
      </c>
      <c r="BH119" s="144">
        <f t="shared" si="7"/>
        <v>0</v>
      </c>
      <c r="BI119" s="144">
        <f t="shared" si="8"/>
        <v>0</v>
      </c>
      <c r="BJ119" s="13" t="s">
        <v>77</v>
      </c>
      <c r="BK119" s="144">
        <f t="shared" si="9"/>
        <v>3570</v>
      </c>
      <c r="BL119" s="13" t="s">
        <v>109</v>
      </c>
      <c r="BM119" s="13" t="s">
        <v>272</v>
      </c>
    </row>
    <row r="120" spans="2:65" s="1" customFormat="1" ht="22.5" customHeight="1">
      <c r="B120" s="27"/>
      <c r="C120" s="133" t="s">
        <v>273</v>
      </c>
      <c r="D120" s="133" t="s">
        <v>102</v>
      </c>
      <c r="E120" s="134" t="s">
        <v>274</v>
      </c>
      <c r="F120" s="135" t="s">
        <v>275</v>
      </c>
      <c r="G120" s="136" t="s">
        <v>144</v>
      </c>
      <c r="H120" s="137">
        <v>1</v>
      </c>
      <c r="I120" s="138">
        <v>3650</v>
      </c>
      <c r="J120" s="138">
        <f t="shared" si="0"/>
        <v>3650</v>
      </c>
      <c r="K120" s="135" t="s">
        <v>106</v>
      </c>
      <c r="L120" s="139"/>
      <c r="M120" s="140" t="s">
        <v>31</v>
      </c>
      <c r="N120" s="141" t="s">
        <v>43</v>
      </c>
      <c r="O120" s="142">
        <v>0</v>
      </c>
      <c r="P120" s="142">
        <f t="shared" si="1"/>
        <v>0</v>
      </c>
      <c r="Q120" s="142">
        <v>0.17827000000000001</v>
      </c>
      <c r="R120" s="142">
        <f t="shared" si="2"/>
        <v>0.17827000000000001</v>
      </c>
      <c r="S120" s="142">
        <v>0</v>
      </c>
      <c r="T120" s="143">
        <f t="shared" si="3"/>
        <v>0</v>
      </c>
      <c r="AR120" s="13" t="s">
        <v>107</v>
      </c>
      <c r="AT120" s="13" t="s">
        <v>102</v>
      </c>
      <c r="AU120" s="13" t="s">
        <v>72</v>
      </c>
      <c r="AY120" s="13" t="s">
        <v>108</v>
      </c>
      <c r="BE120" s="144">
        <f t="shared" si="4"/>
        <v>3650</v>
      </c>
      <c r="BF120" s="144">
        <f t="shared" si="5"/>
        <v>0</v>
      </c>
      <c r="BG120" s="144">
        <f t="shared" si="6"/>
        <v>0</v>
      </c>
      <c r="BH120" s="144">
        <f t="shared" si="7"/>
        <v>0</v>
      </c>
      <c r="BI120" s="144">
        <f t="shared" si="8"/>
        <v>0</v>
      </c>
      <c r="BJ120" s="13" t="s">
        <v>77</v>
      </c>
      <c r="BK120" s="144">
        <f t="shared" si="9"/>
        <v>3650</v>
      </c>
      <c r="BL120" s="13" t="s">
        <v>109</v>
      </c>
      <c r="BM120" s="13" t="s">
        <v>276</v>
      </c>
    </row>
    <row r="121" spans="2:65" s="1" customFormat="1" ht="22.5" customHeight="1">
      <c r="B121" s="27"/>
      <c r="C121" s="133" t="s">
        <v>277</v>
      </c>
      <c r="D121" s="133" t="s">
        <v>102</v>
      </c>
      <c r="E121" s="134" t="s">
        <v>278</v>
      </c>
      <c r="F121" s="135" t="s">
        <v>279</v>
      </c>
      <c r="G121" s="136" t="s">
        <v>144</v>
      </c>
      <c r="H121" s="137">
        <v>1</v>
      </c>
      <c r="I121" s="138">
        <v>3730</v>
      </c>
      <c r="J121" s="138">
        <f t="shared" si="0"/>
        <v>3730</v>
      </c>
      <c r="K121" s="135" t="s">
        <v>106</v>
      </c>
      <c r="L121" s="139"/>
      <c r="M121" s="140" t="s">
        <v>31</v>
      </c>
      <c r="N121" s="141" t="s">
        <v>43</v>
      </c>
      <c r="O121" s="142">
        <v>0</v>
      </c>
      <c r="P121" s="142">
        <f t="shared" si="1"/>
        <v>0</v>
      </c>
      <c r="Q121" s="142">
        <v>0.18223</v>
      </c>
      <c r="R121" s="142">
        <f t="shared" si="2"/>
        <v>0.18223</v>
      </c>
      <c r="S121" s="142">
        <v>0</v>
      </c>
      <c r="T121" s="143">
        <f t="shared" si="3"/>
        <v>0</v>
      </c>
      <c r="AR121" s="13" t="s">
        <v>107</v>
      </c>
      <c r="AT121" s="13" t="s">
        <v>102</v>
      </c>
      <c r="AU121" s="13" t="s">
        <v>72</v>
      </c>
      <c r="AY121" s="13" t="s">
        <v>108</v>
      </c>
      <c r="BE121" s="144">
        <f t="shared" si="4"/>
        <v>3730</v>
      </c>
      <c r="BF121" s="144">
        <f t="shared" si="5"/>
        <v>0</v>
      </c>
      <c r="BG121" s="144">
        <f t="shared" si="6"/>
        <v>0</v>
      </c>
      <c r="BH121" s="144">
        <f t="shared" si="7"/>
        <v>0</v>
      </c>
      <c r="BI121" s="144">
        <f t="shared" si="8"/>
        <v>0</v>
      </c>
      <c r="BJ121" s="13" t="s">
        <v>77</v>
      </c>
      <c r="BK121" s="144">
        <f t="shared" si="9"/>
        <v>3730</v>
      </c>
      <c r="BL121" s="13" t="s">
        <v>109</v>
      </c>
      <c r="BM121" s="13" t="s">
        <v>280</v>
      </c>
    </row>
    <row r="122" spans="2:65" s="1" customFormat="1" ht="22.5" customHeight="1">
      <c r="B122" s="27"/>
      <c r="C122" s="133" t="s">
        <v>281</v>
      </c>
      <c r="D122" s="133" t="s">
        <v>102</v>
      </c>
      <c r="E122" s="134" t="s">
        <v>282</v>
      </c>
      <c r="F122" s="135" t="s">
        <v>283</v>
      </c>
      <c r="G122" s="136" t="s">
        <v>144</v>
      </c>
      <c r="H122" s="137">
        <v>1</v>
      </c>
      <c r="I122" s="138">
        <v>3810</v>
      </c>
      <c r="J122" s="138">
        <f t="shared" si="0"/>
        <v>3810</v>
      </c>
      <c r="K122" s="135" t="s">
        <v>106</v>
      </c>
      <c r="L122" s="139"/>
      <c r="M122" s="140" t="s">
        <v>31</v>
      </c>
      <c r="N122" s="141" t="s">
        <v>43</v>
      </c>
      <c r="O122" s="142">
        <v>0</v>
      </c>
      <c r="P122" s="142">
        <f t="shared" si="1"/>
        <v>0</v>
      </c>
      <c r="Q122" s="142">
        <v>0.18618999999999999</v>
      </c>
      <c r="R122" s="142">
        <f t="shared" si="2"/>
        <v>0.18618999999999999</v>
      </c>
      <c r="S122" s="142">
        <v>0</v>
      </c>
      <c r="T122" s="143">
        <f t="shared" si="3"/>
        <v>0</v>
      </c>
      <c r="AR122" s="13" t="s">
        <v>107</v>
      </c>
      <c r="AT122" s="13" t="s">
        <v>102</v>
      </c>
      <c r="AU122" s="13" t="s">
        <v>72</v>
      </c>
      <c r="AY122" s="13" t="s">
        <v>108</v>
      </c>
      <c r="BE122" s="144">
        <f t="shared" si="4"/>
        <v>3810</v>
      </c>
      <c r="BF122" s="144">
        <f t="shared" si="5"/>
        <v>0</v>
      </c>
      <c r="BG122" s="144">
        <f t="shared" si="6"/>
        <v>0</v>
      </c>
      <c r="BH122" s="144">
        <f t="shared" si="7"/>
        <v>0</v>
      </c>
      <c r="BI122" s="144">
        <f t="shared" si="8"/>
        <v>0</v>
      </c>
      <c r="BJ122" s="13" t="s">
        <v>77</v>
      </c>
      <c r="BK122" s="144">
        <f t="shared" si="9"/>
        <v>3810</v>
      </c>
      <c r="BL122" s="13" t="s">
        <v>109</v>
      </c>
      <c r="BM122" s="13" t="s">
        <v>284</v>
      </c>
    </row>
    <row r="123" spans="2:65" s="1" customFormat="1" ht="22.5" customHeight="1">
      <c r="B123" s="27"/>
      <c r="C123" s="133" t="s">
        <v>285</v>
      </c>
      <c r="D123" s="133" t="s">
        <v>102</v>
      </c>
      <c r="E123" s="134" t="s">
        <v>286</v>
      </c>
      <c r="F123" s="135" t="s">
        <v>287</v>
      </c>
      <c r="G123" s="136" t="s">
        <v>144</v>
      </c>
      <c r="H123" s="137">
        <v>1</v>
      </c>
      <c r="I123" s="138">
        <v>3890</v>
      </c>
      <c r="J123" s="138">
        <f t="shared" si="0"/>
        <v>3890</v>
      </c>
      <c r="K123" s="135" t="s">
        <v>106</v>
      </c>
      <c r="L123" s="139"/>
      <c r="M123" s="140" t="s">
        <v>31</v>
      </c>
      <c r="N123" s="141" t="s">
        <v>43</v>
      </c>
      <c r="O123" s="142">
        <v>0</v>
      </c>
      <c r="P123" s="142">
        <f t="shared" si="1"/>
        <v>0</v>
      </c>
      <c r="Q123" s="142">
        <v>0.19015000000000001</v>
      </c>
      <c r="R123" s="142">
        <f t="shared" si="2"/>
        <v>0.19015000000000001</v>
      </c>
      <c r="S123" s="142">
        <v>0</v>
      </c>
      <c r="T123" s="143">
        <f t="shared" si="3"/>
        <v>0</v>
      </c>
      <c r="AR123" s="13" t="s">
        <v>107</v>
      </c>
      <c r="AT123" s="13" t="s">
        <v>102</v>
      </c>
      <c r="AU123" s="13" t="s">
        <v>72</v>
      </c>
      <c r="AY123" s="13" t="s">
        <v>108</v>
      </c>
      <c r="BE123" s="144">
        <f t="shared" si="4"/>
        <v>3890</v>
      </c>
      <c r="BF123" s="144">
        <f t="shared" si="5"/>
        <v>0</v>
      </c>
      <c r="BG123" s="144">
        <f t="shared" si="6"/>
        <v>0</v>
      </c>
      <c r="BH123" s="144">
        <f t="shared" si="7"/>
        <v>0</v>
      </c>
      <c r="BI123" s="144">
        <f t="shared" si="8"/>
        <v>0</v>
      </c>
      <c r="BJ123" s="13" t="s">
        <v>77</v>
      </c>
      <c r="BK123" s="144">
        <f t="shared" si="9"/>
        <v>3890</v>
      </c>
      <c r="BL123" s="13" t="s">
        <v>109</v>
      </c>
      <c r="BM123" s="13" t="s">
        <v>288</v>
      </c>
    </row>
    <row r="124" spans="2:65" s="1" customFormat="1" ht="22.5" customHeight="1">
      <c r="B124" s="27"/>
      <c r="C124" s="133" t="s">
        <v>289</v>
      </c>
      <c r="D124" s="133" t="s">
        <v>102</v>
      </c>
      <c r="E124" s="134" t="s">
        <v>290</v>
      </c>
      <c r="F124" s="135" t="s">
        <v>291</v>
      </c>
      <c r="G124" s="136" t="s">
        <v>144</v>
      </c>
      <c r="H124" s="137">
        <v>1</v>
      </c>
      <c r="I124" s="138">
        <v>3970</v>
      </c>
      <c r="J124" s="138">
        <f t="shared" si="0"/>
        <v>3970</v>
      </c>
      <c r="K124" s="135" t="s">
        <v>106</v>
      </c>
      <c r="L124" s="139"/>
      <c r="M124" s="140" t="s">
        <v>31</v>
      </c>
      <c r="N124" s="141" t="s">
        <v>43</v>
      </c>
      <c r="O124" s="142">
        <v>0</v>
      </c>
      <c r="P124" s="142">
        <f t="shared" si="1"/>
        <v>0</v>
      </c>
      <c r="Q124" s="142">
        <v>0.19411999999999999</v>
      </c>
      <c r="R124" s="142">
        <f t="shared" si="2"/>
        <v>0.19411999999999999</v>
      </c>
      <c r="S124" s="142">
        <v>0</v>
      </c>
      <c r="T124" s="143">
        <f t="shared" si="3"/>
        <v>0</v>
      </c>
      <c r="AR124" s="13" t="s">
        <v>107</v>
      </c>
      <c r="AT124" s="13" t="s">
        <v>102</v>
      </c>
      <c r="AU124" s="13" t="s">
        <v>72</v>
      </c>
      <c r="AY124" s="13" t="s">
        <v>108</v>
      </c>
      <c r="BE124" s="144">
        <f t="shared" si="4"/>
        <v>3970</v>
      </c>
      <c r="BF124" s="144">
        <f t="shared" si="5"/>
        <v>0</v>
      </c>
      <c r="BG124" s="144">
        <f t="shared" si="6"/>
        <v>0</v>
      </c>
      <c r="BH124" s="144">
        <f t="shared" si="7"/>
        <v>0</v>
      </c>
      <c r="BI124" s="144">
        <f t="shared" si="8"/>
        <v>0</v>
      </c>
      <c r="BJ124" s="13" t="s">
        <v>77</v>
      </c>
      <c r="BK124" s="144">
        <f t="shared" si="9"/>
        <v>3970</v>
      </c>
      <c r="BL124" s="13" t="s">
        <v>109</v>
      </c>
      <c r="BM124" s="13" t="s">
        <v>292</v>
      </c>
    </row>
    <row r="125" spans="2:65" s="1" customFormat="1" ht="22.5" customHeight="1">
      <c r="B125" s="27"/>
      <c r="C125" s="133" t="s">
        <v>293</v>
      </c>
      <c r="D125" s="133" t="s">
        <v>102</v>
      </c>
      <c r="E125" s="134" t="s">
        <v>294</v>
      </c>
      <c r="F125" s="135" t="s">
        <v>295</v>
      </c>
      <c r="G125" s="136" t="s">
        <v>144</v>
      </c>
      <c r="H125" s="137">
        <v>1</v>
      </c>
      <c r="I125" s="138">
        <v>4060</v>
      </c>
      <c r="J125" s="138">
        <f t="shared" si="0"/>
        <v>4060</v>
      </c>
      <c r="K125" s="135" t="s">
        <v>106</v>
      </c>
      <c r="L125" s="139"/>
      <c r="M125" s="140" t="s">
        <v>31</v>
      </c>
      <c r="N125" s="141" t="s">
        <v>43</v>
      </c>
      <c r="O125" s="142">
        <v>0</v>
      </c>
      <c r="P125" s="142">
        <f t="shared" si="1"/>
        <v>0</v>
      </c>
      <c r="Q125" s="142">
        <v>0.19808000000000001</v>
      </c>
      <c r="R125" s="142">
        <f t="shared" si="2"/>
        <v>0.19808000000000001</v>
      </c>
      <c r="S125" s="142">
        <v>0</v>
      </c>
      <c r="T125" s="143">
        <f t="shared" si="3"/>
        <v>0</v>
      </c>
      <c r="AR125" s="13" t="s">
        <v>107</v>
      </c>
      <c r="AT125" s="13" t="s">
        <v>102</v>
      </c>
      <c r="AU125" s="13" t="s">
        <v>72</v>
      </c>
      <c r="AY125" s="13" t="s">
        <v>108</v>
      </c>
      <c r="BE125" s="144">
        <f t="shared" si="4"/>
        <v>4060</v>
      </c>
      <c r="BF125" s="144">
        <f t="shared" si="5"/>
        <v>0</v>
      </c>
      <c r="BG125" s="144">
        <f t="shared" si="6"/>
        <v>0</v>
      </c>
      <c r="BH125" s="144">
        <f t="shared" si="7"/>
        <v>0</v>
      </c>
      <c r="BI125" s="144">
        <f t="shared" si="8"/>
        <v>0</v>
      </c>
      <c r="BJ125" s="13" t="s">
        <v>77</v>
      </c>
      <c r="BK125" s="144">
        <f t="shared" si="9"/>
        <v>4060</v>
      </c>
      <c r="BL125" s="13" t="s">
        <v>109</v>
      </c>
      <c r="BM125" s="13" t="s">
        <v>296</v>
      </c>
    </row>
    <row r="126" spans="2:65" s="1" customFormat="1" ht="22.5" customHeight="1">
      <c r="B126" s="27"/>
      <c r="C126" s="133" t="s">
        <v>297</v>
      </c>
      <c r="D126" s="133" t="s">
        <v>102</v>
      </c>
      <c r="E126" s="134" t="s">
        <v>298</v>
      </c>
      <c r="F126" s="135" t="s">
        <v>299</v>
      </c>
      <c r="G126" s="136" t="s">
        <v>144</v>
      </c>
      <c r="H126" s="137">
        <v>1</v>
      </c>
      <c r="I126" s="138">
        <v>4140</v>
      </c>
      <c r="J126" s="138">
        <f t="shared" si="0"/>
        <v>4140</v>
      </c>
      <c r="K126" s="135" t="s">
        <v>106</v>
      </c>
      <c r="L126" s="139"/>
      <c r="M126" s="140" t="s">
        <v>31</v>
      </c>
      <c r="N126" s="141" t="s">
        <v>43</v>
      </c>
      <c r="O126" s="142">
        <v>0</v>
      </c>
      <c r="P126" s="142">
        <f t="shared" si="1"/>
        <v>0</v>
      </c>
      <c r="Q126" s="142">
        <v>0.20204</v>
      </c>
      <c r="R126" s="142">
        <f t="shared" si="2"/>
        <v>0.20204</v>
      </c>
      <c r="S126" s="142">
        <v>0</v>
      </c>
      <c r="T126" s="143">
        <f t="shared" si="3"/>
        <v>0</v>
      </c>
      <c r="AR126" s="13" t="s">
        <v>107</v>
      </c>
      <c r="AT126" s="13" t="s">
        <v>102</v>
      </c>
      <c r="AU126" s="13" t="s">
        <v>72</v>
      </c>
      <c r="AY126" s="13" t="s">
        <v>108</v>
      </c>
      <c r="BE126" s="144">
        <f t="shared" si="4"/>
        <v>4140</v>
      </c>
      <c r="BF126" s="144">
        <f t="shared" si="5"/>
        <v>0</v>
      </c>
      <c r="BG126" s="144">
        <f t="shared" si="6"/>
        <v>0</v>
      </c>
      <c r="BH126" s="144">
        <f t="shared" si="7"/>
        <v>0</v>
      </c>
      <c r="BI126" s="144">
        <f t="shared" si="8"/>
        <v>0</v>
      </c>
      <c r="BJ126" s="13" t="s">
        <v>77</v>
      </c>
      <c r="BK126" s="144">
        <f t="shared" si="9"/>
        <v>4140</v>
      </c>
      <c r="BL126" s="13" t="s">
        <v>109</v>
      </c>
      <c r="BM126" s="13" t="s">
        <v>300</v>
      </c>
    </row>
    <row r="127" spans="2:65" s="1" customFormat="1" ht="22.5" customHeight="1">
      <c r="B127" s="27"/>
      <c r="C127" s="133" t="s">
        <v>301</v>
      </c>
      <c r="D127" s="133" t="s">
        <v>102</v>
      </c>
      <c r="E127" s="134" t="s">
        <v>302</v>
      </c>
      <c r="F127" s="135" t="s">
        <v>303</v>
      </c>
      <c r="G127" s="136" t="s">
        <v>144</v>
      </c>
      <c r="H127" s="137">
        <v>1</v>
      </c>
      <c r="I127" s="138">
        <v>4220</v>
      </c>
      <c r="J127" s="138">
        <f t="shared" si="0"/>
        <v>4220</v>
      </c>
      <c r="K127" s="135" t="s">
        <v>106</v>
      </c>
      <c r="L127" s="139"/>
      <c r="M127" s="140" t="s">
        <v>31</v>
      </c>
      <c r="N127" s="141" t="s">
        <v>43</v>
      </c>
      <c r="O127" s="142">
        <v>0</v>
      </c>
      <c r="P127" s="142">
        <f t="shared" si="1"/>
        <v>0</v>
      </c>
      <c r="Q127" s="142">
        <v>0.20599999999999999</v>
      </c>
      <c r="R127" s="142">
        <f t="shared" si="2"/>
        <v>0.20599999999999999</v>
      </c>
      <c r="S127" s="142">
        <v>0</v>
      </c>
      <c r="T127" s="143">
        <f t="shared" si="3"/>
        <v>0</v>
      </c>
      <c r="AR127" s="13" t="s">
        <v>107</v>
      </c>
      <c r="AT127" s="13" t="s">
        <v>102</v>
      </c>
      <c r="AU127" s="13" t="s">
        <v>72</v>
      </c>
      <c r="AY127" s="13" t="s">
        <v>108</v>
      </c>
      <c r="BE127" s="144">
        <f t="shared" si="4"/>
        <v>4220</v>
      </c>
      <c r="BF127" s="144">
        <f t="shared" si="5"/>
        <v>0</v>
      </c>
      <c r="BG127" s="144">
        <f t="shared" si="6"/>
        <v>0</v>
      </c>
      <c r="BH127" s="144">
        <f t="shared" si="7"/>
        <v>0</v>
      </c>
      <c r="BI127" s="144">
        <f t="shared" si="8"/>
        <v>0</v>
      </c>
      <c r="BJ127" s="13" t="s">
        <v>77</v>
      </c>
      <c r="BK127" s="144">
        <f t="shared" si="9"/>
        <v>4220</v>
      </c>
      <c r="BL127" s="13" t="s">
        <v>109</v>
      </c>
      <c r="BM127" s="13" t="s">
        <v>304</v>
      </c>
    </row>
    <row r="128" spans="2:65" s="1" customFormat="1" ht="22.5" customHeight="1">
      <c r="B128" s="27"/>
      <c r="C128" s="133" t="s">
        <v>305</v>
      </c>
      <c r="D128" s="133" t="s">
        <v>102</v>
      </c>
      <c r="E128" s="134" t="s">
        <v>306</v>
      </c>
      <c r="F128" s="135" t="s">
        <v>307</v>
      </c>
      <c r="G128" s="136" t="s">
        <v>144</v>
      </c>
      <c r="H128" s="137">
        <v>1</v>
      </c>
      <c r="I128" s="138">
        <v>4300</v>
      </c>
      <c r="J128" s="138">
        <f t="shared" si="0"/>
        <v>4300</v>
      </c>
      <c r="K128" s="135" t="s">
        <v>106</v>
      </c>
      <c r="L128" s="139"/>
      <c r="M128" s="140" t="s">
        <v>31</v>
      </c>
      <c r="N128" s="141" t="s">
        <v>43</v>
      </c>
      <c r="O128" s="142">
        <v>0</v>
      </c>
      <c r="P128" s="142">
        <f t="shared" si="1"/>
        <v>0</v>
      </c>
      <c r="Q128" s="142">
        <v>0.20996000000000001</v>
      </c>
      <c r="R128" s="142">
        <f t="shared" si="2"/>
        <v>0.20996000000000001</v>
      </c>
      <c r="S128" s="142">
        <v>0</v>
      </c>
      <c r="T128" s="143">
        <f t="shared" si="3"/>
        <v>0</v>
      </c>
      <c r="AR128" s="13" t="s">
        <v>107</v>
      </c>
      <c r="AT128" s="13" t="s">
        <v>102</v>
      </c>
      <c r="AU128" s="13" t="s">
        <v>72</v>
      </c>
      <c r="AY128" s="13" t="s">
        <v>108</v>
      </c>
      <c r="BE128" s="144">
        <f t="shared" si="4"/>
        <v>4300</v>
      </c>
      <c r="BF128" s="144">
        <f t="shared" si="5"/>
        <v>0</v>
      </c>
      <c r="BG128" s="144">
        <f t="shared" si="6"/>
        <v>0</v>
      </c>
      <c r="BH128" s="144">
        <f t="shared" si="7"/>
        <v>0</v>
      </c>
      <c r="BI128" s="144">
        <f t="shared" si="8"/>
        <v>0</v>
      </c>
      <c r="BJ128" s="13" t="s">
        <v>77</v>
      </c>
      <c r="BK128" s="144">
        <f t="shared" si="9"/>
        <v>4300</v>
      </c>
      <c r="BL128" s="13" t="s">
        <v>109</v>
      </c>
      <c r="BM128" s="13" t="s">
        <v>308</v>
      </c>
    </row>
    <row r="129" spans="2:65" s="1" customFormat="1" ht="22.5" customHeight="1">
      <c r="B129" s="27"/>
      <c r="C129" s="133" t="s">
        <v>309</v>
      </c>
      <c r="D129" s="133" t="s">
        <v>102</v>
      </c>
      <c r="E129" s="134" t="s">
        <v>310</v>
      </c>
      <c r="F129" s="135" t="s">
        <v>311</v>
      </c>
      <c r="G129" s="136" t="s">
        <v>144</v>
      </c>
      <c r="H129" s="137">
        <v>1</v>
      </c>
      <c r="I129" s="138">
        <v>4380</v>
      </c>
      <c r="J129" s="138">
        <f t="shared" si="0"/>
        <v>4380</v>
      </c>
      <c r="K129" s="135" t="s">
        <v>106</v>
      </c>
      <c r="L129" s="139"/>
      <c r="M129" s="140" t="s">
        <v>31</v>
      </c>
      <c r="N129" s="141" t="s">
        <v>43</v>
      </c>
      <c r="O129" s="142">
        <v>0</v>
      </c>
      <c r="P129" s="142">
        <f t="shared" si="1"/>
        <v>0</v>
      </c>
      <c r="Q129" s="142">
        <v>0.21392</v>
      </c>
      <c r="R129" s="142">
        <f t="shared" si="2"/>
        <v>0.21392</v>
      </c>
      <c r="S129" s="142">
        <v>0</v>
      </c>
      <c r="T129" s="143">
        <f t="shared" si="3"/>
        <v>0</v>
      </c>
      <c r="AR129" s="13" t="s">
        <v>107</v>
      </c>
      <c r="AT129" s="13" t="s">
        <v>102</v>
      </c>
      <c r="AU129" s="13" t="s">
        <v>72</v>
      </c>
      <c r="AY129" s="13" t="s">
        <v>108</v>
      </c>
      <c r="BE129" s="144">
        <f t="shared" si="4"/>
        <v>4380</v>
      </c>
      <c r="BF129" s="144">
        <f t="shared" si="5"/>
        <v>0</v>
      </c>
      <c r="BG129" s="144">
        <f t="shared" si="6"/>
        <v>0</v>
      </c>
      <c r="BH129" s="144">
        <f t="shared" si="7"/>
        <v>0</v>
      </c>
      <c r="BI129" s="144">
        <f t="shared" si="8"/>
        <v>0</v>
      </c>
      <c r="BJ129" s="13" t="s">
        <v>77</v>
      </c>
      <c r="BK129" s="144">
        <f t="shared" si="9"/>
        <v>4380</v>
      </c>
      <c r="BL129" s="13" t="s">
        <v>109</v>
      </c>
      <c r="BM129" s="13" t="s">
        <v>312</v>
      </c>
    </row>
    <row r="130" spans="2:65" s="1" customFormat="1" ht="22.5" customHeight="1">
      <c r="B130" s="27"/>
      <c r="C130" s="133" t="s">
        <v>313</v>
      </c>
      <c r="D130" s="133" t="s">
        <v>102</v>
      </c>
      <c r="E130" s="134" t="s">
        <v>314</v>
      </c>
      <c r="F130" s="135" t="s">
        <v>315</v>
      </c>
      <c r="G130" s="136" t="s">
        <v>144</v>
      </c>
      <c r="H130" s="137">
        <v>1</v>
      </c>
      <c r="I130" s="138">
        <v>4460</v>
      </c>
      <c r="J130" s="138">
        <f t="shared" si="0"/>
        <v>4460</v>
      </c>
      <c r="K130" s="135" t="s">
        <v>106</v>
      </c>
      <c r="L130" s="139"/>
      <c r="M130" s="140" t="s">
        <v>31</v>
      </c>
      <c r="N130" s="141" t="s">
        <v>43</v>
      </c>
      <c r="O130" s="142">
        <v>0</v>
      </c>
      <c r="P130" s="142">
        <f t="shared" si="1"/>
        <v>0</v>
      </c>
      <c r="Q130" s="142">
        <v>0.21787999999999999</v>
      </c>
      <c r="R130" s="142">
        <f t="shared" si="2"/>
        <v>0.21787999999999999</v>
      </c>
      <c r="S130" s="142">
        <v>0</v>
      </c>
      <c r="T130" s="143">
        <f t="shared" si="3"/>
        <v>0</v>
      </c>
      <c r="AR130" s="13" t="s">
        <v>107</v>
      </c>
      <c r="AT130" s="13" t="s">
        <v>102</v>
      </c>
      <c r="AU130" s="13" t="s">
        <v>72</v>
      </c>
      <c r="AY130" s="13" t="s">
        <v>108</v>
      </c>
      <c r="BE130" s="144">
        <f t="shared" si="4"/>
        <v>4460</v>
      </c>
      <c r="BF130" s="144">
        <f t="shared" si="5"/>
        <v>0</v>
      </c>
      <c r="BG130" s="144">
        <f t="shared" si="6"/>
        <v>0</v>
      </c>
      <c r="BH130" s="144">
        <f t="shared" si="7"/>
        <v>0</v>
      </c>
      <c r="BI130" s="144">
        <f t="shared" si="8"/>
        <v>0</v>
      </c>
      <c r="BJ130" s="13" t="s">
        <v>77</v>
      </c>
      <c r="BK130" s="144">
        <f t="shared" si="9"/>
        <v>4460</v>
      </c>
      <c r="BL130" s="13" t="s">
        <v>109</v>
      </c>
      <c r="BM130" s="13" t="s">
        <v>316</v>
      </c>
    </row>
    <row r="131" spans="2:65" s="1" customFormat="1" ht="22.5" customHeight="1">
      <c r="B131" s="27"/>
      <c r="C131" s="133" t="s">
        <v>317</v>
      </c>
      <c r="D131" s="133" t="s">
        <v>102</v>
      </c>
      <c r="E131" s="134" t="s">
        <v>318</v>
      </c>
      <c r="F131" s="135" t="s">
        <v>319</v>
      </c>
      <c r="G131" s="136" t="s">
        <v>144</v>
      </c>
      <c r="H131" s="137">
        <v>1</v>
      </c>
      <c r="I131" s="138">
        <v>4540</v>
      </c>
      <c r="J131" s="138">
        <f t="shared" si="0"/>
        <v>4540</v>
      </c>
      <c r="K131" s="135" t="s">
        <v>106</v>
      </c>
      <c r="L131" s="139"/>
      <c r="M131" s="140" t="s">
        <v>31</v>
      </c>
      <c r="N131" s="141" t="s">
        <v>43</v>
      </c>
      <c r="O131" s="142">
        <v>0</v>
      </c>
      <c r="P131" s="142">
        <f t="shared" si="1"/>
        <v>0</v>
      </c>
      <c r="Q131" s="142">
        <v>0.22184999999999999</v>
      </c>
      <c r="R131" s="142">
        <f t="shared" si="2"/>
        <v>0.22184999999999999</v>
      </c>
      <c r="S131" s="142">
        <v>0</v>
      </c>
      <c r="T131" s="143">
        <f t="shared" si="3"/>
        <v>0</v>
      </c>
      <c r="AR131" s="13" t="s">
        <v>107</v>
      </c>
      <c r="AT131" s="13" t="s">
        <v>102</v>
      </c>
      <c r="AU131" s="13" t="s">
        <v>72</v>
      </c>
      <c r="AY131" s="13" t="s">
        <v>108</v>
      </c>
      <c r="BE131" s="144">
        <f t="shared" si="4"/>
        <v>4540</v>
      </c>
      <c r="BF131" s="144">
        <f t="shared" si="5"/>
        <v>0</v>
      </c>
      <c r="BG131" s="144">
        <f t="shared" si="6"/>
        <v>0</v>
      </c>
      <c r="BH131" s="144">
        <f t="shared" si="7"/>
        <v>0</v>
      </c>
      <c r="BI131" s="144">
        <f t="shared" si="8"/>
        <v>0</v>
      </c>
      <c r="BJ131" s="13" t="s">
        <v>77</v>
      </c>
      <c r="BK131" s="144">
        <f t="shared" si="9"/>
        <v>4540</v>
      </c>
      <c r="BL131" s="13" t="s">
        <v>109</v>
      </c>
      <c r="BM131" s="13" t="s">
        <v>320</v>
      </c>
    </row>
    <row r="132" spans="2:65" s="1" customFormat="1" ht="22.5" customHeight="1">
      <c r="B132" s="27"/>
      <c r="C132" s="133" t="s">
        <v>321</v>
      </c>
      <c r="D132" s="133" t="s">
        <v>102</v>
      </c>
      <c r="E132" s="134" t="s">
        <v>322</v>
      </c>
      <c r="F132" s="135" t="s">
        <v>323</v>
      </c>
      <c r="G132" s="136" t="s">
        <v>144</v>
      </c>
      <c r="H132" s="137">
        <v>1</v>
      </c>
      <c r="I132" s="138">
        <v>4620</v>
      </c>
      <c r="J132" s="138">
        <f t="shared" si="0"/>
        <v>4620</v>
      </c>
      <c r="K132" s="135" t="s">
        <v>106</v>
      </c>
      <c r="L132" s="139"/>
      <c r="M132" s="140" t="s">
        <v>31</v>
      </c>
      <c r="N132" s="141" t="s">
        <v>43</v>
      </c>
      <c r="O132" s="142">
        <v>0</v>
      </c>
      <c r="P132" s="142">
        <f t="shared" si="1"/>
        <v>0</v>
      </c>
      <c r="Q132" s="142">
        <v>0.22581000000000001</v>
      </c>
      <c r="R132" s="142">
        <f t="shared" si="2"/>
        <v>0.22581000000000001</v>
      </c>
      <c r="S132" s="142">
        <v>0</v>
      </c>
      <c r="T132" s="143">
        <f t="shared" si="3"/>
        <v>0</v>
      </c>
      <c r="AR132" s="13" t="s">
        <v>107</v>
      </c>
      <c r="AT132" s="13" t="s">
        <v>102</v>
      </c>
      <c r="AU132" s="13" t="s">
        <v>72</v>
      </c>
      <c r="AY132" s="13" t="s">
        <v>108</v>
      </c>
      <c r="BE132" s="144">
        <f t="shared" si="4"/>
        <v>4620</v>
      </c>
      <c r="BF132" s="144">
        <f t="shared" si="5"/>
        <v>0</v>
      </c>
      <c r="BG132" s="144">
        <f t="shared" si="6"/>
        <v>0</v>
      </c>
      <c r="BH132" s="144">
        <f t="shared" si="7"/>
        <v>0</v>
      </c>
      <c r="BI132" s="144">
        <f t="shared" si="8"/>
        <v>0</v>
      </c>
      <c r="BJ132" s="13" t="s">
        <v>77</v>
      </c>
      <c r="BK132" s="144">
        <f t="shared" si="9"/>
        <v>4620</v>
      </c>
      <c r="BL132" s="13" t="s">
        <v>109</v>
      </c>
      <c r="BM132" s="13" t="s">
        <v>324</v>
      </c>
    </row>
    <row r="133" spans="2:65" s="1" customFormat="1" ht="22.5" customHeight="1">
      <c r="B133" s="27"/>
      <c r="C133" s="133" t="s">
        <v>325</v>
      </c>
      <c r="D133" s="133" t="s">
        <v>102</v>
      </c>
      <c r="E133" s="134" t="s">
        <v>326</v>
      </c>
      <c r="F133" s="135" t="s">
        <v>327</v>
      </c>
      <c r="G133" s="136" t="s">
        <v>144</v>
      </c>
      <c r="H133" s="137">
        <v>1</v>
      </c>
      <c r="I133" s="138">
        <v>4700</v>
      </c>
      <c r="J133" s="138">
        <f t="shared" si="0"/>
        <v>4700</v>
      </c>
      <c r="K133" s="135" t="s">
        <v>106</v>
      </c>
      <c r="L133" s="139"/>
      <c r="M133" s="140" t="s">
        <v>31</v>
      </c>
      <c r="N133" s="141" t="s">
        <v>43</v>
      </c>
      <c r="O133" s="142">
        <v>0</v>
      </c>
      <c r="P133" s="142">
        <f t="shared" si="1"/>
        <v>0</v>
      </c>
      <c r="Q133" s="142">
        <v>0.22977</v>
      </c>
      <c r="R133" s="142">
        <f t="shared" si="2"/>
        <v>0.22977</v>
      </c>
      <c r="S133" s="142">
        <v>0</v>
      </c>
      <c r="T133" s="143">
        <f t="shared" si="3"/>
        <v>0</v>
      </c>
      <c r="AR133" s="13" t="s">
        <v>107</v>
      </c>
      <c r="AT133" s="13" t="s">
        <v>102</v>
      </c>
      <c r="AU133" s="13" t="s">
        <v>72</v>
      </c>
      <c r="AY133" s="13" t="s">
        <v>108</v>
      </c>
      <c r="BE133" s="144">
        <f t="shared" si="4"/>
        <v>4700</v>
      </c>
      <c r="BF133" s="144">
        <f t="shared" si="5"/>
        <v>0</v>
      </c>
      <c r="BG133" s="144">
        <f t="shared" si="6"/>
        <v>0</v>
      </c>
      <c r="BH133" s="144">
        <f t="shared" si="7"/>
        <v>0</v>
      </c>
      <c r="BI133" s="144">
        <f t="shared" si="8"/>
        <v>0</v>
      </c>
      <c r="BJ133" s="13" t="s">
        <v>77</v>
      </c>
      <c r="BK133" s="144">
        <f t="shared" si="9"/>
        <v>4700</v>
      </c>
      <c r="BL133" s="13" t="s">
        <v>109</v>
      </c>
      <c r="BM133" s="13" t="s">
        <v>328</v>
      </c>
    </row>
    <row r="134" spans="2:65" s="1" customFormat="1" ht="22.5" customHeight="1">
      <c r="B134" s="27"/>
      <c r="C134" s="133" t="s">
        <v>329</v>
      </c>
      <c r="D134" s="133" t="s">
        <v>102</v>
      </c>
      <c r="E134" s="134" t="s">
        <v>330</v>
      </c>
      <c r="F134" s="135" t="s">
        <v>331</v>
      </c>
      <c r="G134" s="136" t="s">
        <v>144</v>
      </c>
      <c r="H134" s="137">
        <v>1</v>
      </c>
      <c r="I134" s="138">
        <v>4790</v>
      </c>
      <c r="J134" s="138">
        <f t="shared" si="0"/>
        <v>4790</v>
      </c>
      <c r="K134" s="135" t="s">
        <v>106</v>
      </c>
      <c r="L134" s="139"/>
      <c r="M134" s="140" t="s">
        <v>31</v>
      </c>
      <c r="N134" s="141" t="s">
        <v>43</v>
      </c>
      <c r="O134" s="142">
        <v>0</v>
      </c>
      <c r="P134" s="142">
        <f t="shared" si="1"/>
        <v>0</v>
      </c>
      <c r="Q134" s="142">
        <v>0.23372999999999999</v>
      </c>
      <c r="R134" s="142">
        <f t="shared" si="2"/>
        <v>0.23372999999999999</v>
      </c>
      <c r="S134" s="142">
        <v>0</v>
      </c>
      <c r="T134" s="143">
        <f t="shared" si="3"/>
        <v>0</v>
      </c>
      <c r="AR134" s="13" t="s">
        <v>107</v>
      </c>
      <c r="AT134" s="13" t="s">
        <v>102</v>
      </c>
      <c r="AU134" s="13" t="s">
        <v>72</v>
      </c>
      <c r="AY134" s="13" t="s">
        <v>108</v>
      </c>
      <c r="BE134" s="144">
        <f t="shared" si="4"/>
        <v>4790</v>
      </c>
      <c r="BF134" s="144">
        <f t="shared" si="5"/>
        <v>0</v>
      </c>
      <c r="BG134" s="144">
        <f t="shared" si="6"/>
        <v>0</v>
      </c>
      <c r="BH134" s="144">
        <f t="shared" si="7"/>
        <v>0</v>
      </c>
      <c r="BI134" s="144">
        <f t="shared" si="8"/>
        <v>0</v>
      </c>
      <c r="BJ134" s="13" t="s">
        <v>77</v>
      </c>
      <c r="BK134" s="144">
        <f t="shared" si="9"/>
        <v>4790</v>
      </c>
      <c r="BL134" s="13" t="s">
        <v>109</v>
      </c>
      <c r="BM134" s="13" t="s">
        <v>332</v>
      </c>
    </row>
    <row r="135" spans="2:65" s="1" customFormat="1" ht="22.5" customHeight="1">
      <c r="B135" s="27"/>
      <c r="C135" s="133" t="s">
        <v>333</v>
      </c>
      <c r="D135" s="133" t="s">
        <v>102</v>
      </c>
      <c r="E135" s="134" t="s">
        <v>334</v>
      </c>
      <c r="F135" s="135" t="s">
        <v>335</v>
      </c>
      <c r="G135" s="136" t="s">
        <v>144</v>
      </c>
      <c r="H135" s="137">
        <v>1</v>
      </c>
      <c r="I135" s="138">
        <v>4870</v>
      </c>
      <c r="J135" s="138">
        <f t="shared" si="0"/>
        <v>4870</v>
      </c>
      <c r="K135" s="135" t="s">
        <v>106</v>
      </c>
      <c r="L135" s="139"/>
      <c r="M135" s="140" t="s">
        <v>31</v>
      </c>
      <c r="N135" s="141" t="s">
        <v>43</v>
      </c>
      <c r="O135" s="142">
        <v>0</v>
      </c>
      <c r="P135" s="142">
        <f t="shared" si="1"/>
        <v>0</v>
      </c>
      <c r="Q135" s="142">
        <v>0.23769000000000001</v>
      </c>
      <c r="R135" s="142">
        <f t="shared" si="2"/>
        <v>0.23769000000000001</v>
      </c>
      <c r="S135" s="142">
        <v>0</v>
      </c>
      <c r="T135" s="143">
        <f t="shared" si="3"/>
        <v>0</v>
      </c>
      <c r="AR135" s="13" t="s">
        <v>107</v>
      </c>
      <c r="AT135" s="13" t="s">
        <v>102</v>
      </c>
      <c r="AU135" s="13" t="s">
        <v>72</v>
      </c>
      <c r="AY135" s="13" t="s">
        <v>108</v>
      </c>
      <c r="BE135" s="144">
        <f t="shared" si="4"/>
        <v>4870</v>
      </c>
      <c r="BF135" s="144">
        <f t="shared" si="5"/>
        <v>0</v>
      </c>
      <c r="BG135" s="144">
        <f t="shared" si="6"/>
        <v>0</v>
      </c>
      <c r="BH135" s="144">
        <f t="shared" si="7"/>
        <v>0</v>
      </c>
      <c r="BI135" s="144">
        <f t="shared" si="8"/>
        <v>0</v>
      </c>
      <c r="BJ135" s="13" t="s">
        <v>77</v>
      </c>
      <c r="BK135" s="144">
        <f t="shared" si="9"/>
        <v>4870</v>
      </c>
      <c r="BL135" s="13" t="s">
        <v>109</v>
      </c>
      <c r="BM135" s="13" t="s">
        <v>336</v>
      </c>
    </row>
    <row r="136" spans="2:65" s="1" customFormat="1" ht="22.5" customHeight="1">
      <c r="B136" s="27"/>
      <c r="C136" s="133" t="s">
        <v>337</v>
      </c>
      <c r="D136" s="133" t="s">
        <v>102</v>
      </c>
      <c r="E136" s="134" t="s">
        <v>338</v>
      </c>
      <c r="F136" s="135" t="s">
        <v>339</v>
      </c>
      <c r="G136" s="136" t="s">
        <v>144</v>
      </c>
      <c r="H136" s="137">
        <v>1</v>
      </c>
      <c r="I136" s="138">
        <v>1560</v>
      </c>
      <c r="J136" s="138">
        <f t="shared" si="0"/>
        <v>1560</v>
      </c>
      <c r="K136" s="135" t="s">
        <v>106</v>
      </c>
      <c r="L136" s="139"/>
      <c r="M136" s="140" t="s">
        <v>31</v>
      </c>
      <c r="N136" s="141" t="s">
        <v>43</v>
      </c>
      <c r="O136" s="142">
        <v>0</v>
      </c>
      <c r="P136" s="142">
        <f t="shared" si="1"/>
        <v>0</v>
      </c>
      <c r="Q136" s="142">
        <v>8.208E-2</v>
      </c>
      <c r="R136" s="142">
        <f t="shared" si="2"/>
        <v>8.208E-2</v>
      </c>
      <c r="S136" s="142">
        <v>0</v>
      </c>
      <c r="T136" s="143">
        <f t="shared" si="3"/>
        <v>0</v>
      </c>
      <c r="AR136" s="13" t="s">
        <v>107</v>
      </c>
      <c r="AT136" s="13" t="s">
        <v>102</v>
      </c>
      <c r="AU136" s="13" t="s">
        <v>72</v>
      </c>
      <c r="AY136" s="13" t="s">
        <v>108</v>
      </c>
      <c r="BE136" s="144">
        <f t="shared" si="4"/>
        <v>1560</v>
      </c>
      <c r="BF136" s="144">
        <f t="shared" si="5"/>
        <v>0</v>
      </c>
      <c r="BG136" s="144">
        <f t="shared" si="6"/>
        <v>0</v>
      </c>
      <c r="BH136" s="144">
        <f t="shared" si="7"/>
        <v>0</v>
      </c>
      <c r="BI136" s="144">
        <f t="shared" si="8"/>
        <v>0</v>
      </c>
      <c r="BJ136" s="13" t="s">
        <v>77</v>
      </c>
      <c r="BK136" s="144">
        <f t="shared" si="9"/>
        <v>1560</v>
      </c>
      <c r="BL136" s="13" t="s">
        <v>109</v>
      </c>
      <c r="BM136" s="13" t="s">
        <v>340</v>
      </c>
    </row>
    <row r="137" spans="2:65" s="1" customFormat="1" ht="22.5" customHeight="1">
      <c r="B137" s="27"/>
      <c r="C137" s="133" t="s">
        <v>341</v>
      </c>
      <c r="D137" s="133" t="s">
        <v>102</v>
      </c>
      <c r="E137" s="134" t="s">
        <v>342</v>
      </c>
      <c r="F137" s="135" t="s">
        <v>343</v>
      </c>
      <c r="G137" s="136" t="s">
        <v>144</v>
      </c>
      <c r="H137" s="137">
        <v>1</v>
      </c>
      <c r="I137" s="138">
        <v>1640</v>
      </c>
      <c r="J137" s="138">
        <f t="shared" si="0"/>
        <v>1640</v>
      </c>
      <c r="K137" s="135" t="s">
        <v>106</v>
      </c>
      <c r="L137" s="139"/>
      <c r="M137" s="140" t="s">
        <v>31</v>
      </c>
      <c r="N137" s="141" t="s">
        <v>43</v>
      </c>
      <c r="O137" s="142">
        <v>0</v>
      </c>
      <c r="P137" s="142">
        <f t="shared" si="1"/>
        <v>0</v>
      </c>
      <c r="Q137" s="142">
        <v>8.5809999999999997E-2</v>
      </c>
      <c r="R137" s="142">
        <f t="shared" si="2"/>
        <v>8.5809999999999997E-2</v>
      </c>
      <c r="S137" s="142">
        <v>0</v>
      </c>
      <c r="T137" s="143">
        <f t="shared" si="3"/>
        <v>0</v>
      </c>
      <c r="AR137" s="13" t="s">
        <v>107</v>
      </c>
      <c r="AT137" s="13" t="s">
        <v>102</v>
      </c>
      <c r="AU137" s="13" t="s">
        <v>72</v>
      </c>
      <c r="AY137" s="13" t="s">
        <v>108</v>
      </c>
      <c r="BE137" s="144">
        <f t="shared" si="4"/>
        <v>1640</v>
      </c>
      <c r="BF137" s="144">
        <f t="shared" si="5"/>
        <v>0</v>
      </c>
      <c r="BG137" s="144">
        <f t="shared" si="6"/>
        <v>0</v>
      </c>
      <c r="BH137" s="144">
        <f t="shared" si="7"/>
        <v>0</v>
      </c>
      <c r="BI137" s="144">
        <f t="shared" si="8"/>
        <v>0</v>
      </c>
      <c r="BJ137" s="13" t="s">
        <v>77</v>
      </c>
      <c r="BK137" s="144">
        <f t="shared" si="9"/>
        <v>1640</v>
      </c>
      <c r="BL137" s="13" t="s">
        <v>109</v>
      </c>
      <c r="BM137" s="13" t="s">
        <v>344</v>
      </c>
    </row>
    <row r="138" spans="2:65" s="1" customFormat="1" ht="22.5" customHeight="1">
      <c r="B138" s="27"/>
      <c r="C138" s="133" t="s">
        <v>345</v>
      </c>
      <c r="D138" s="133" t="s">
        <v>102</v>
      </c>
      <c r="E138" s="134" t="s">
        <v>346</v>
      </c>
      <c r="F138" s="135" t="s">
        <v>347</v>
      </c>
      <c r="G138" s="136" t="s">
        <v>144</v>
      </c>
      <c r="H138" s="137">
        <v>1</v>
      </c>
      <c r="I138" s="138">
        <v>1710</v>
      </c>
      <c r="J138" s="138">
        <f t="shared" si="0"/>
        <v>1710</v>
      </c>
      <c r="K138" s="135" t="s">
        <v>106</v>
      </c>
      <c r="L138" s="139"/>
      <c r="M138" s="140" t="s">
        <v>31</v>
      </c>
      <c r="N138" s="141" t="s">
        <v>43</v>
      </c>
      <c r="O138" s="142">
        <v>0</v>
      </c>
      <c r="P138" s="142">
        <f t="shared" si="1"/>
        <v>0</v>
      </c>
      <c r="Q138" s="142">
        <v>8.9539999999999995E-2</v>
      </c>
      <c r="R138" s="142">
        <f t="shared" si="2"/>
        <v>8.9539999999999995E-2</v>
      </c>
      <c r="S138" s="142">
        <v>0</v>
      </c>
      <c r="T138" s="143">
        <f t="shared" si="3"/>
        <v>0</v>
      </c>
      <c r="AR138" s="13" t="s">
        <v>107</v>
      </c>
      <c r="AT138" s="13" t="s">
        <v>102</v>
      </c>
      <c r="AU138" s="13" t="s">
        <v>72</v>
      </c>
      <c r="AY138" s="13" t="s">
        <v>108</v>
      </c>
      <c r="BE138" s="144">
        <f t="shared" si="4"/>
        <v>1710</v>
      </c>
      <c r="BF138" s="144">
        <f t="shared" si="5"/>
        <v>0</v>
      </c>
      <c r="BG138" s="144">
        <f t="shared" si="6"/>
        <v>0</v>
      </c>
      <c r="BH138" s="144">
        <f t="shared" si="7"/>
        <v>0</v>
      </c>
      <c r="BI138" s="144">
        <f t="shared" si="8"/>
        <v>0</v>
      </c>
      <c r="BJ138" s="13" t="s">
        <v>77</v>
      </c>
      <c r="BK138" s="144">
        <f t="shared" si="9"/>
        <v>1710</v>
      </c>
      <c r="BL138" s="13" t="s">
        <v>109</v>
      </c>
      <c r="BM138" s="13" t="s">
        <v>348</v>
      </c>
    </row>
    <row r="139" spans="2:65" s="1" customFormat="1" ht="22.5" customHeight="1">
      <c r="B139" s="27"/>
      <c r="C139" s="133" t="s">
        <v>349</v>
      </c>
      <c r="D139" s="133" t="s">
        <v>102</v>
      </c>
      <c r="E139" s="134" t="s">
        <v>350</v>
      </c>
      <c r="F139" s="135" t="s">
        <v>351</v>
      </c>
      <c r="G139" s="136" t="s">
        <v>144</v>
      </c>
      <c r="H139" s="137">
        <v>1</v>
      </c>
      <c r="I139" s="138">
        <v>1780</v>
      </c>
      <c r="J139" s="138">
        <f t="shared" si="0"/>
        <v>1780</v>
      </c>
      <c r="K139" s="135" t="s">
        <v>106</v>
      </c>
      <c r="L139" s="139"/>
      <c r="M139" s="140" t="s">
        <v>31</v>
      </c>
      <c r="N139" s="141" t="s">
        <v>43</v>
      </c>
      <c r="O139" s="142">
        <v>0</v>
      </c>
      <c r="P139" s="142">
        <f t="shared" si="1"/>
        <v>0</v>
      </c>
      <c r="Q139" s="142">
        <v>9.3270000000000006E-2</v>
      </c>
      <c r="R139" s="142">
        <f t="shared" si="2"/>
        <v>9.3270000000000006E-2</v>
      </c>
      <c r="S139" s="142">
        <v>0</v>
      </c>
      <c r="T139" s="143">
        <f t="shared" si="3"/>
        <v>0</v>
      </c>
      <c r="AR139" s="13" t="s">
        <v>107</v>
      </c>
      <c r="AT139" s="13" t="s">
        <v>102</v>
      </c>
      <c r="AU139" s="13" t="s">
        <v>72</v>
      </c>
      <c r="AY139" s="13" t="s">
        <v>108</v>
      </c>
      <c r="BE139" s="144">
        <f t="shared" si="4"/>
        <v>1780</v>
      </c>
      <c r="BF139" s="144">
        <f t="shared" si="5"/>
        <v>0</v>
      </c>
      <c r="BG139" s="144">
        <f t="shared" si="6"/>
        <v>0</v>
      </c>
      <c r="BH139" s="144">
        <f t="shared" si="7"/>
        <v>0</v>
      </c>
      <c r="BI139" s="144">
        <f t="shared" si="8"/>
        <v>0</v>
      </c>
      <c r="BJ139" s="13" t="s">
        <v>77</v>
      </c>
      <c r="BK139" s="144">
        <f t="shared" si="9"/>
        <v>1780</v>
      </c>
      <c r="BL139" s="13" t="s">
        <v>109</v>
      </c>
      <c r="BM139" s="13" t="s">
        <v>352</v>
      </c>
    </row>
    <row r="140" spans="2:65" s="1" customFormat="1" ht="22.5" customHeight="1">
      <c r="B140" s="27"/>
      <c r="C140" s="133" t="s">
        <v>353</v>
      </c>
      <c r="D140" s="133" t="s">
        <v>102</v>
      </c>
      <c r="E140" s="134" t="s">
        <v>354</v>
      </c>
      <c r="F140" s="135" t="s">
        <v>355</v>
      </c>
      <c r="G140" s="136" t="s">
        <v>144</v>
      </c>
      <c r="H140" s="137">
        <v>1</v>
      </c>
      <c r="I140" s="138">
        <v>1850</v>
      </c>
      <c r="J140" s="138">
        <f t="shared" si="0"/>
        <v>1850</v>
      </c>
      <c r="K140" s="135" t="s">
        <v>106</v>
      </c>
      <c r="L140" s="139"/>
      <c r="M140" s="140" t="s">
        <v>31</v>
      </c>
      <c r="N140" s="141" t="s">
        <v>43</v>
      </c>
      <c r="O140" s="142">
        <v>0</v>
      </c>
      <c r="P140" s="142">
        <f t="shared" si="1"/>
        <v>0</v>
      </c>
      <c r="Q140" s="142">
        <v>9.7000000000000003E-2</v>
      </c>
      <c r="R140" s="142">
        <f t="shared" si="2"/>
        <v>9.7000000000000003E-2</v>
      </c>
      <c r="S140" s="142">
        <v>0</v>
      </c>
      <c r="T140" s="143">
        <f t="shared" si="3"/>
        <v>0</v>
      </c>
      <c r="AR140" s="13" t="s">
        <v>107</v>
      </c>
      <c r="AT140" s="13" t="s">
        <v>102</v>
      </c>
      <c r="AU140" s="13" t="s">
        <v>72</v>
      </c>
      <c r="AY140" s="13" t="s">
        <v>108</v>
      </c>
      <c r="BE140" s="144">
        <f t="shared" si="4"/>
        <v>1850</v>
      </c>
      <c r="BF140" s="144">
        <f t="shared" si="5"/>
        <v>0</v>
      </c>
      <c r="BG140" s="144">
        <f t="shared" si="6"/>
        <v>0</v>
      </c>
      <c r="BH140" s="144">
        <f t="shared" si="7"/>
        <v>0</v>
      </c>
      <c r="BI140" s="144">
        <f t="shared" si="8"/>
        <v>0</v>
      </c>
      <c r="BJ140" s="13" t="s">
        <v>77</v>
      </c>
      <c r="BK140" s="144">
        <f t="shared" si="9"/>
        <v>1850</v>
      </c>
      <c r="BL140" s="13" t="s">
        <v>109</v>
      </c>
      <c r="BM140" s="13" t="s">
        <v>356</v>
      </c>
    </row>
    <row r="141" spans="2:65" s="1" customFormat="1" ht="22.5" customHeight="1">
      <c r="B141" s="27"/>
      <c r="C141" s="133" t="s">
        <v>357</v>
      </c>
      <c r="D141" s="133" t="s">
        <v>102</v>
      </c>
      <c r="E141" s="134" t="s">
        <v>358</v>
      </c>
      <c r="F141" s="135" t="s">
        <v>359</v>
      </c>
      <c r="G141" s="136" t="s">
        <v>144</v>
      </c>
      <c r="H141" s="137">
        <v>1</v>
      </c>
      <c r="I141" s="138">
        <v>1990</v>
      </c>
      <c r="J141" s="138">
        <f t="shared" si="0"/>
        <v>1990</v>
      </c>
      <c r="K141" s="135" t="s">
        <v>106</v>
      </c>
      <c r="L141" s="139"/>
      <c r="M141" s="140" t="s">
        <v>31</v>
      </c>
      <c r="N141" s="141" t="s">
        <v>43</v>
      </c>
      <c r="O141" s="142">
        <v>0</v>
      </c>
      <c r="P141" s="142">
        <f t="shared" si="1"/>
        <v>0</v>
      </c>
      <c r="Q141" s="142">
        <v>0.10073</v>
      </c>
      <c r="R141" s="142">
        <f t="shared" si="2"/>
        <v>0.10073</v>
      </c>
      <c r="S141" s="142">
        <v>0</v>
      </c>
      <c r="T141" s="143">
        <f t="shared" si="3"/>
        <v>0</v>
      </c>
      <c r="AR141" s="13" t="s">
        <v>107</v>
      </c>
      <c r="AT141" s="13" t="s">
        <v>102</v>
      </c>
      <c r="AU141" s="13" t="s">
        <v>72</v>
      </c>
      <c r="AY141" s="13" t="s">
        <v>108</v>
      </c>
      <c r="BE141" s="144">
        <f t="shared" si="4"/>
        <v>1990</v>
      </c>
      <c r="BF141" s="144">
        <f t="shared" si="5"/>
        <v>0</v>
      </c>
      <c r="BG141" s="144">
        <f t="shared" si="6"/>
        <v>0</v>
      </c>
      <c r="BH141" s="144">
        <f t="shared" si="7"/>
        <v>0</v>
      </c>
      <c r="BI141" s="144">
        <f t="shared" si="8"/>
        <v>0</v>
      </c>
      <c r="BJ141" s="13" t="s">
        <v>77</v>
      </c>
      <c r="BK141" s="144">
        <f t="shared" si="9"/>
        <v>1990</v>
      </c>
      <c r="BL141" s="13" t="s">
        <v>109</v>
      </c>
      <c r="BM141" s="13" t="s">
        <v>360</v>
      </c>
    </row>
    <row r="142" spans="2:65" s="1" customFormat="1" ht="22.5" customHeight="1">
      <c r="B142" s="27"/>
      <c r="C142" s="133" t="s">
        <v>361</v>
      </c>
      <c r="D142" s="133" t="s">
        <v>102</v>
      </c>
      <c r="E142" s="134" t="s">
        <v>362</v>
      </c>
      <c r="F142" s="135" t="s">
        <v>363</v>
      </c>
      <c r="G142" s="136" t="s">
        <v>144</v>
      </c>
      <c r="H142" s="137">
        <v>1</v>
      </c>
      <c r="I142" s="138">
        <v>2060</v>
      </c>
      <c r="J142" s="138">
        <f t="shared" ref="J142:J205" si="10">ROUND(I142*H142,2)</f>
        <v>2060</v>
      </c>
      <c r="K142" s="135" t="s">
        <v>106</v>
      </c>
      <c r="L142" s="139"/>
      <c r="M142" s="140" t="s">
        <v>31</v>
      </c>
      <c r="N142" s="141" t="s">
        <v>43</v>
      </c>
      <c r="O142" s="142">
        <v>0</v>
      </c>
      <c r="P142" s="142">
        <f t="shared" ref="P142:P205" si="11">O142*H142</f>
        <v>0</v>
      </c>
      <c r="Q142" s="142">
        <v>0.10446</v>
      </c>
      <c r="R142" s="142">
        <f t="shared" ref="R142:R205" si="12">Q142*H142</f>
        <v>0.10446</v>
      </c>
      <c r="S142" s="142">
        <v>0</v>
      </c>
      <c r="T142" s="143">
        <f t="shared" ref="T142:T205" si="13">S142*H142</f>
        <v>0</v>
      </c>
      <c r="AR142" s="13" t="s">
        <v>107</v>
      </c>
      <c r="AT142" s="13" t="s">
        <v>102</v>
      </c>
      <c r="AU142" s="13" t="s">
        <v>72</v>
      </c>
      <c r="AY142" s="13" t="s">
        <v>108</v>
      </c>
      <c r="BE142" s="144">
        <f t="shared" ref="BE142:BE205" si="14">IF(N142="základní",J142,0)</f>
        <v>2060</v>
      </c>
      <c r="BF142" s="144">
        <f t="shared" ref="BF142:BF205" si="15">IF(N142="snížená",J142,0)</f>
        <v>0</v>
      </c>
      <c r="BG142" s="144">
        <f t="shared" ref="BG142:BG205" si="16">IF(N142="zákl. přenesená",J142,0)</f>
        <v>0</v>
      </c>
      <c r="BH142" s="144">
        <f t="shared" ref="BH142:BH205" si="17">IF(N142="sníž. přenesená",J142,0)</f>
        <v>0</v>
      </c>
      <c r="BI142" s="144">
        <f t="shared" ref="BI142:BI205" si="18">IF(N142="nulová",J142,0)</f>
        <v>0</v>
      </c>
      <c r="BJ142" s="13" t="s">
        <v>77</v>
      </c>
      <c r="BK142" s="144">
        <f t="shared" ref="BK142:BK205" si="19">ROUND(I142*H142,2)</f>
        <v>2060</v>
      </c>
      <c r="BL142" s="13" t="s">
        <v>109</v>
      </c>
      <c r="BM142" s="13" t="s">
        <v>364</v>
      </c>
    </row>
    <row r="143" spans="2:65" s="1" customFormat="1" ht="22.5" customHeight="1">
      <c r="B143" s="27"/>
      <c r="C143" s="133" t="s">
        <v>365</v>
      </c>
      <c r="D143" s="133" t="s">
        <v>102</v>
      </c>
      <c r="E143" s="134" t="s">
        <v>366</v>
      </c>
      <c r="F143" s="135" t="s">
        <v>367</v>
      </c>
      <c r="G143" s="136" t="s">
        <v>144</v>
      </c>
      <c r="H143" s="137">
        <v>1</v>
      </c>
      <c r="I143" s="138">
        <v>2140</v>
      </c>
      <c r="J143" s="138">
        <f t="shared" si="10"/>
        <v>2140</v>
      </c>
      <c r="K143" s="135" t="s">
        <v>106</v>
      </c>
      <c r="L143" s="139"/>
      <c r="M143" s="140" t="s">
        <v>31</v>
      </c>
      <c r="N143" s="141" t="s">
        <v>43</v>
      </c>
      <c r="O143" s="142">
        <v>0</v>
      </c>
      <c r="P143" s="142">
        <f t="shared" si="11"/>
        <v>0</v>
      </c>
      <c r="Q143" s="142">
        <v>0.10818999999999999</v>
      </c>
      <c r="R143" s="142">
        <f t="shared" si="12"/>
        <v>0.10818999999999999</v>
      </c>
      <c r="S143" s="142">
        <v>0</v>
      </c>
      <c r="T143" s="143">
        <f t="shared" si="13"/>
        <v>0</v>
      </c>
      <c r="AR143" s="13" t="s">
        <v>107</v>
      </c>
      <c r="AT143" s="13" t="s">
        <v>102</v>
      </c>
      <c r="AU143" s="13" t="s">
        <v>72</v>
      </c>
      <c r="AY143" s="13" t="s">
        <v>108</v>
      </c>
      <c r="BE143" s="144">
        <f t="shared" si="14"/>
        <v>2140</v>
      </c>
      <c r="BF143" s="144">
        <f t="shared" si="15"/>
        <v>0</v>
      </c>
      <c r="BG143" s="144">
        <f t="shared" si="16"/>
        <v>0</v>
      </c>
      <c r="BH143" s="144">
        <f t="shared" si="17"/>
        <v>0</v>
      </c>
      <c r="BI143" s="144">
        <f t="shared" si="18"/>
        <v>0</v>
      </c>
      <c r="BJ143" s="13" t="s">
        <v>77</v>
      </c>
      <c r="BK143" s="144">
        <f t="shared" si="19"/>
        <v>2140</v>
      </c>
      <c r="BL143" s="13" t="s">
        <v>109</v>
      </c>
      <c r="BM143" s="13" t="s">
        <v>368</v>
      </c>
    </row>
    <row r="144" spans="2:65" s="1" customFormat="1" ht="22.5" customHeight="1">
      <c r="B144" s="27"/>
      <c r="C144" s="133" t="s">
        <v>369</v>
      </c>
      <c r="D144" s="133" t="s">
        <v>102</v>
      </c>
      <c r="E144" s="134" t="s">
        <v>370</v>
      </c>
      <c r="F144" s="135" t="s">
        <v>371</v>
      </c>
      <c r="G144" s="136" t="s">
        <v>144</v>
      </c>
      <c r="H144" s="137">
        <v>1</v>
      </c>
      <c r="I144" s="138">
        <v>2210</v>
      </c>
      <c r="J144" s="138">
        <f t="shared" si="10"/>
        <v>2210</v>
      </c>
      <c r="K144" s="135" t="s">
        <v>106</v>
      </c>
      <c r="L144" s="139"/>
      <c r="M144" s="140" t="s">
        <v>31</v>
      </c>
      <c r="N144" s="141" t="s">
        <v>43</v>
      </c>
      <c r="O144" s="142">
        <v>0</v>
      </c>
      <c r="P144" s="142">
        <f t="shared" si="11"/>
        <v>0</v>
      </c>
      <c r="Q144" s="142">
        <v>0.11192000000000001</v>
      </c>
      <c r="R144" s="142">
        <f t="shared" si="12"/>
        <v>0.11192000000000001</v>
      </c>
      <c r="S144" s="142">
        <v>0</v>
      </c>
      <c r="T144" s="143">
        <f t="shared" si="13"/>
        <v>0</v>
      </c>
      <c r="AR144" s="13" t="s">
        <v>107</v>
      </c>
      <c r="AT144" s="13" t="s">
        <v>102</v>
      </c>
      <c r="AU144" s="13" t="s">
        <v>72</v>
      </c>
      <c r="AY144" s="13" t="s">
        <v>108</v>
      </c>
      <c r="BE144" s="144">
        <f t="shared" si="14"/>
        <v>2210</v>
      </c>
      <c r="BF144" s="144">
        <f t="shared" si="15"/>
        <v>0</v>
      </c>
      <c r="BG144" s="144">
        <f t="shared" si="16"/>
        <v>0</v>
      </c>
      <c r="BH144" s="144">
        <f t="shared" si="17"/>
        <v>0</v>
      </c>
      <c r="BI144" s="144">
        <f t="shared" si="18"/>
        <v>0</v>
      </c>
      <c r="BJ144" s="13" t="s">
        <v>77</v>
      </c>
      <c r="BK144" s="144">
        <f t="shared" si="19"/>
        <v>2210</v>
      </c>
      <c r="BL144" s="13" t="s">
        <v>109</v>
      </c>
      <c r="BM144" s="13" t="s">
        <v>372</v>
      </c>
    </row>
    <row r="145" spans="2:65" s="1" customFormat="1" ht="22.5" customHeight="1">
      <c r="B145" s="27"/>
      <c r="C145" s="133" t="s">
        <v>373</v>
      </c>
      <c r="D145" s="133" t="s">
        <v>102</v>
      </c>
      <c r="E145" s="134" t="s">
        <v>374</v>
      </c>
      <c r="F145" s="135" t="s">
        <v>375</v>
      </c>
      <c r="G145" s="136" t="s">
        <v>144</v>
      </c>
      <c r="H145" s="137">
        <v>1</v>
      </c>
      <c r="I145" s="138">
        <v>2290</v>
      </c>
      <c r="J145" s="138">
        <f t="shared" si="10"/>
        <v>2290</v>
      </c>
      <c r="K145" s="135" t="s">
        <v>106</v>
      </c>
      <c r="L145" s="139"/>
      <c r="M145" s="140" t="s">
        <v>31</v>
      </c>
      <c r="N145" s="141" t="s">
        <v>43</v>
      </c>
      <c r="O145" s="142">
        <v>0</v>
      </c>
      <c r="P145" s="142">
        <f t="shared" si="11"/>
        <v>0</v>
      </c>
      <c r="Q145" s="142">
        <v>0.11565</v>
      </c>
      <c r="R145" s="142">
        <f t="shared" si="12"/>
        <v>0.11565</v>
      </c>
      <c r="S145" s="142">
        <v>0</v>
      </c>
      <c r="T145" s="143">
        <f t="shared" si="13"/>
        <v>0</v>
      </c>
      <c r="AR145" s="13" t="s">
        <v>107</v>
      </c>
      <c r="AT145" s="13" t="s">
        <v>102</v>
      </c>
      <c r="AU145" s="13" t="s">
        <v>72</v>
      </c>
      <c r="AY145" s="13" t="s">
        <v>108</v>
      </c>
      <c r="BE145" s="144">
        <f t="shared" si="14"/>
        <v>2290</v>
      </c>
      <c r="BF145" s="144">
        <f t="shared" si="15"/>
        <v>0</v>
      </c>
      <c r="BG145" s="144">
        <f t="shared" si="16"/>
        <v>0</v>
      </c>
      <c r="BH145" s="144">
        <f t="shared" si="17"/>
        <v>0</v>
      </c>
      <c r="BI145" s="144">
        <f t="shared" si="18"/>
        <v>0</v>
      </c>
      <c r="BJ145" s="13" t="s">
        <v>77</v>
      </c>
      <c r="BK145" s="144">
        <f t="shared" si="19"/>
        <v>2290</v>
      </c>
      <c r="BL145" s="13" t="s">
        <v>109</v>
      </c>
      <c r="BM145" s="13" t="s">
        <v>376</v>
      </c>
    </row>
    <row r="146" spans="2:65" s="1" customFormat="1" ht="22.5" customHeight="1">
      <c r="B146" s="27"/>
      <c r="C146" s="133" t="s">
        <v>377</v>
      </c>
      <c r="D146" s="133" t="s">
        <v>102</v>
      </c>
      <c r="E146" s="134" t="s">
        <v>378</v>
      </c>
      <c r="F146" s="135" t="s">
        <v>379</v>
      </c>
      <c r="G146" s="136" t="s">
        <v>144</v>
      </c>
      <c r="H146" s="137">
        <v>1</v>
      </c>
      <c r="I146" s="138">
        <v>2360</v>
      </c>
      <c r="J146" s="138">
        <f t="shared" si="10"/>
        <v>2360</v>
      </c>
      <c r="K146" s="135" t="s">
        <v>106</v>
      </c>
      <c r="L146" s="139"/>
      <c r="M146" s="140" t="s">
        <v>31</v>
      </c>
      <c r="N146" s="141" t="s">
        <v>43</v>
      </c>
      <c r="O146" s="142">
        <v>0</v>
      </c>
      <c r="P146" s="142">
        <f t="shared" si="11"/>
        <v>0</v>
      </c>
      <c r="Q146" s="142">
        <v>0.11938</v>
      </c>
      <c r="R146" s="142">
        <f t="shared" si="12"/>
        <v>0.11938</v>
      </c>
      <c r="S146" s="142">
        <v>0</v>
      </c>
      <c r="T146" s="143">
        <f t="shared" si="13"/>
        <v>0</v>
      </c>
      <c r="AR146" s="13" t="s">
        <v>107</v>
      </c>
      <c r="AT146" s="13" t="s">
        <v>102</v>
      </c>
      <c r="AU146" s="13" t="s">
        <v>72</v>
      </c>
      <c r="AY146" s="13" t="s">
        <v>108</v>
      </c>
      <c r="BE146" s="144">
        <f t="shared" si="14"/>
        <v>2360</v>
      </c>
      <c r="BF146" s="144">
        <f t="shared" si="15"/>
        <v>0</v>
      </c>
      <c r="BG146" s="144">
        <f t="shared" si="16"/>
        <v>0</v>
      </c>
      <c r="BH146" s="144">
        <f t="shared" si="17"/>
        <v>0</v>
      </c>
      <c r="BI146" s="144">
        <f t="shared" si="18"/>
        <v>0</v>
      </c>
      <c r="BJ146" s="13" t="s">
        <v>77</v>
      </c>
      <c r="BK146" s="144">
        <f t="shared" si="19"/>
        <v>2360</v>
      </c>
      <c r="BL146" s="13" t="s">
        <v>109</v>
      </c>
      <c r="BM146" s="13" t="s">
        <v>380</v>
      </c>
    </row>
    <row r="147" spans="2:65" s="1" customFormat="1" ht="22.5" customHeight="1">
      <c r="B147" s="27"/>
      <c r="C147" s="133" t="s">
        <v>381</v>
      </c>
      <c r="D147" s="133" t="s">
        <v>102</v>
      </c>
      <c r="E147" s="134" t="s">
        <v>382</v>
      </c>
      <c r="F147" s="135" t="s">
        <v>383</v>
      </c>
      <c r="G147" s="136" t="s">
        <v>144</v>
      </c>
      <c r="H147" s="137">
        <v>1</v>
      </c>
      <c r="I147" s="138">
        <v>2430</v>
      </c>
      <c r="J147" s="138">
        <f t="shared" si="10"/>
        <v>2430</v>
      </c>
      <c r="K147" s="135" t="s">
        <v>106</v>
      </c>
      <c r="L147" s="139"/>
      <c r="M147" s="140" t="s">
        <v>31</v>
      </c>
      <c r="N147" s="141" t="s">
        <v>43</v>
      </c>
      <c r="O147" s="142">
        <v>0</v>
      </c>
      <c r="P147" s="142">
        <f t="shared" si="11"/>
        <v>0</v>
      </c>
      <c r="Q147" s="142">
        <v>0.12311999999999999</v>
      </c>
      <c r="R147" s="142">
        <f t="shared" si="12"/>
        <v>0.12311999999999999</v>
      </c>
      <c r="S147" s="142">
        <v>0</v>
      </c>
      <c r="T147" s="143">
        <f t="shared" si="13"/>
        <v>0</v>
      </c>
      <c r="AR147" s="13" t="s">
        <v>107</v>
      </c>
      <c r="AT147" s="13" t="s">
        <v>102</v>
      </c>
      <c r="AU147" s="13" t="s">
        <v>72</v>
      </c>
      <c r="AY147" s="13" t="s">
        <v>108</v>
      </c>
      <c r="BE147" s="144">
        <f t="shared" si="14"/>
        <v>2430</v>
      </c>
      <c r="BF147" s="144">
        <f t="shared" si="15"/>
        <v>0</v>
      </c>
      <c r="BG147" s="144">
        <f t="shared" si="16"/>
        <v>0</v>
      </c>
      <c r="BH147" s="144">
        <f t="shared" si="17"/>
        <v>0</v>
      </c>
      <c r="BI147" s="144">
        <f t="shared" si="18"/>
        <v>0</v>
      </c>
      <c r="BJ147" s="13" t="s">
        <v>77</v>
      </c>
      <c r="BK147" s="144">
        <f t="shared" si="19"/>
        <v>2430</v>
      </c>
      <c r="BL147" s="13" t="s">
        <v>109</v>
      </c>
      <c r="BM147" s="13" t="s">
        <v>384</v>
      </c>
    </row>
    <row r="148" spans="2:65" s="1" customFormat="1" ht="22.5" customHeight="1">
      <c r="B148" s="27"/>
      <c r="C148" s="133" t="s">
        <v>385</v>
      </c>
      <c r="D148" s="133" t="s">
        <v>102</v>
      </c>
      <c r="E148" s="134" t="s">
        <v>386</v>
      </c>
      <c r="F148" s="135" t="s">
        <v>387</v>
      </c>
      <c r="G148" s="136" t="s">
        <v>144</v>
      </c>
      <c r="H148" s="137">
        <v>1</v>
      </c>
      <c r="I148" s="138">
        <v>2510</v>
      </c>
      <c r="J148" s="138">
        <f t="shared" si="10"/>
        <v>2510</v>
      </c>
      <c r="K148" s="135" t="s">
        <v>106</v>
      </c>
      <c r="L148" s="139"/>
      <c r="M148" s="140" t="s">
        <v>31</v>
      </c>
      <c r="N148" s="141" t="s">
        <v>43</v>
      </c>
      <c r="O148" s="142">
        <v>0</v>
      </c>
      <c r="P148" s="142">
        <f t="shared" si="11"/>
        <v>0</v>
      </c>
      <c r="Q148" s="142">
        <v>0.12684999999999999</v>
      </c>
      <c r="R148" s="142">
        <f t="shared" si="12"/>
        <v>0.12684999999999999</v>
      </c>
      <c r="S148" s="142">
        <v>0</v>
      </c>
      <c r="T148" s="143">
        <f t="shared" si="13"/>
        <v>0</v>
      </c>
      <c r="AR148" s="13" t="s">
        <v>107</v>
      </c>
      <c r="AT148" s="13" t="s">
        <v>102</v>
      </c>
      <c r="AU148" s="13" t="s">
        <v>72</v>
      </c>
      <c r="AY148" s="13" t="s">
        <v>108</v>
      </c>
      <c r="BE148" s="144">
        <f t="shared" si="14"/>
        <v>2510</v>
      </c>
      <c r="BF148" s="144">
        <f t="shared" si="15"/>
        <v>0</v>
      </c>
      <c r="BG148" s="144">
        <f t="shared" si="16"/>
        <v>0</v>
      </c>
      <c r="BH148" s="144">
        <f t="shared" si="17"/>
        <v>0</v>
      </c>
      <c r="BI148" s="144">
        <f t="shared" si="18"/>
        <v>0</v>
      </c>
      <c r="BJ148" s="13" t="s">
        <v>77</v>
      </c>
      <c r="BK148" s="144">
        <f t="shared" si="19"/>
        <v>2510</v>
      </c>
      <c r="BL148" s="13" t="s">
        <v>109</v>
      </c>
      <c r="BM148" s="13" t="s">
        <v>388</v>
      </c>
    </row>
    <row r="149" spans="2:65" s="1" customFormat="1" ht="22.5" customHeight="1">
      <c r="B149" s="27"/>
      <c r="C149" s="133" t="s">
        <v>389</v>
      </c>
      <c r="D149" s="133" t="s">
        <v>102</v>
      </c>
      <c r="E149" s="134" t="s">
        <v>390</v>
      </c>
      <c r="F149" s="135" t="s">
        <v>391</v>
      </c>
      <c r="G149" s="136" t="s">
        <v>144</v>
      </c>
      <c r="H149" s="137">
        <v>1</v>
      </c>
      <c r="I149" s="138">
        <v>2580</v>
      </c>
      <c r="J149" s="138">
        <f t="shared" si="10"/>
        <v>2580</v>
      </c>
      <c r="K149" s="135" t="s">
        <v>106</v>
      </c>
      <c r="L149" s="139"/>
      <c r="M149" s="140" t="s">
        <v>31</v>
      </c>
      <c r="N149" s="141" t="s">
        <v>43</v>
      </c>
      <c r="O149" s="142">
        <v>0</v>
      </c>
      <c r="P149" s="142">
        <f t="shared" si="11"/>
        <v>0</v>
      </c>
      <c r="Q149" s="142">
        <v>0.13058</v>
      </c>
      <c r="R149" s="142">
        <f t="shared" si="12"/>
        <v>0.13058</v>
      </c>
      <c r="S149" s="142">
        <v>0</v>
      </c>
      <c r="T149" s="143">
        <f t="shared" si="13"/>
        <v>0</v>
      </c>
      <c r="AR149" s="13" t="s">
        <v>107</v>
      </c>
      <c r="AT149" s="13" t="s">
        <v>102</v>
      </c>
      <c r="AU149" s="13" t="s">
        <v>72</v>
      </c>
      <c r="AY149" s="13" t="s">
        <v>108</v>
      </c>
      <c r="BE149" s="144">
        <f t="shared" si="14"/>
        <v>2580</v>
      </c>
      <c r="BF149" s="144">
        <f t="shared" si="15"/>
        <v>0</v>
      </c>
      <c r="BG149" s="144">
        <f t="shared" si="16"/>
        <v>0</v>
      </c>
      <c r="BH149" s="144">
        <f t="shared" si="17"/>
        <v>0</v>
      </c>
      <c r="BI149" s="144">
        <f t="shared" si="18"/>
        <v>0</v>
      </c>
      <c r="BJ149" s="13" t="s">
        <v>77</v>
      </c>
      <c r="BK149" s="144">
        <f t="shared" si="19"/>
        <v>2580</v>
      </c>
      <c r="BL149" s="13" t="s">
        <v>109</v>
      </c>
      <c r="BM149" s="13" t="s">
        <v>392</v>
      </c>
    </row>
    <row r="150" spans="2:65" s="1" customFormat="1" ht="22.5" customHeight="1">
      <c r="B150" s="27"/>
      <c r="C150" s="133" t="s">
        <v>393</v>
      </c>
      <c r="D150" s="133" t="s">
        <v>102</v>
      </c>
      <c r="E150" s="134" t="s">
        <v>394</v>
      </c>
      <c r="F150" s="135" t="s">
        <v>395</v>
      </c>
      <c r="G150" s="136" t="s">
        <v>144</v>
      </c>
      <c r="H150" s="137">
        <v>1</v>
      </c>
      <c r="I150" s="138">
        <v>2650</v>
      </c>
      <c r="J150" s="138">
        <f t="shared" si="10"/>
        <v>2650</v>
      </c>
      <c r="K150" s="135" t="s">
        <v>106</v>
      </c>
      <c r="L150" s="139"/>
      <c r="M150" s="140" t="s">
        <v>31</v>
      </c>
      <c r="N150" s="141" t="s">
        <v>43</v>
      </c>
      <c r="O150" s="142">
        <v>0</v>
      </c>
      <c r="P150" s="142">
        <f t="shared" si="11"/>
        <v>0</v>
      </c>
      <c r="Q150" s="142">
        <v>0.13431000000000001</v>
      </c>
      <c r="R150" s="142">
        <f t="shared" si="12"/>
        <v>0.13431000000000001</v>
      </c>
      <c r="S150" s="142">
        <v>0</v>
      </c>
      <c r="T150" s="143">
        <f t="shared" si="13"/>
        <v>0</v>
      </c>
      <c r="AR150" s="13" t="s">
        <v>107</v>
      </c>
      <c r="AT150" s="13" t="s">
        <v>102</v>
      </c>
      <c r="AU150" s="13" t="s">
        <v>72</v>
      </c>
      <c r="AY150" s="13" t="s">
        <v>108</v>
      </c>
      <c r="BE150" s="144">
        <f t="shared" si="14"/>
        <v>2650</v>
      </c>
      <c r="BF150" s="144">
        <f t="shared" si="15"/>
        <v>0</v>
      </c>
      <c r="BG150" s="144">
        <f t="shared" si="16"/>
        <v>0</v>
      </c>
      <c r="BH150" s="144">
        <f t="shared" si="17"/>
        <v>0</v>
      </c>
      <c r="BI150" s="144">
        <f t="shared" si="18"/>
        <v>0</v>
      </c>
      <c r="BJ150" s="13" t="s">
        <v>77</v>
      </c>
      <c r="BK150" s="144">
        <f t="shared" si="19"/>
        <v>2650</v>
      </c>
      <c r="BL150" s="13" t="s">
        <v>109</v>
      </c>
      <c r="BM150" s="13" t="s">
        <v>396</v>
      </c>
    </row>
    <row r="151" spans="2:65" s="1" customFormat="1" ht="22.5" customHeight="1">
      <c r="B151" s="27"/>
      <c r="C151" s="133" t="s">
        <v>397</v>
      </c>
      <c r="D151" s="133" t="s">
        <v>102</v>
      </c>
      <c r="E151" s="134" t="s">
        <v>398</v>
      </c>
      <c r="F151" s="135" t="s">
        <v>399</v>
      </c>
      <c r="G151" s="136" t="s">
        <v>144</v>
      </c>
      <c r="H151" s="137">
        <v>1</v>
      </c>
      <c r="I151" s="138">
        <v>2730</v>
      </c>
      <c r="J151" s="138">
        <f t="shared" si="10"/>
        <v>2730</v>
      </c>
      <c r="K151" s="135" t="s">
        <v>106</v>
      </c>
      <c r="L151" s="139"/>
      <c r="M151" s="140" t="s">
        <v>31</v>
      </c>
      <c r="N151" s="141" t="s">
        <v>43</v>
      </c>
      <c r="O151" s="142">
        <v>0</v>
      </c>
      <c r="P151" s="142">
        <f t="shared" si="11"/>
        <v>0</v>
      </c>
      <c r="Q151" s="142">
        <v>0.13804</v>
      </c>
      <c r="R151" s="142">
        <f t="shared" si="12"/>
        <v>0.13804</v>
      </c>
      <c r="S151" s="142">
        <v>0</v>
      </c>
      <c r="T151" s="143">
        <f t="shared" si="13"/>
        <v>0</v>
      </c>
      <c r="AR151" s="13" t="s">
        <v>107</v>
      </c>
      <c r="AT151" s="13" t="s">
        <v>102</v>
      </c>
      <c r="AU151" s="13" t="s">
        <v>72</v>
      </c>
      <c r="AY151" s="13" t="s">
        <v>108</v>
      </c>
      <c r="BE151" s="144">
        <f t="shared" si="14"/>
        <v>2730</v>
      </c>
      <c r="BF151" s="144">
        <f t="shared" si="15"/>
        <v>0</v>
      </c>
      <c r="BG151" s="144">
        <f t="shared" si="16"/>
        <v>0</v>
      </c>
      <c r="BH151" s="144">
        <f t="shared" si="17"/>
        <v>0</v>
      </c>
      <c r="BI151" s="144">
        <f t="shared" si="18"/>
        <v>0</v>
      </c>
      <c r="BJ151" s="13" t="s">
        <v>77</v>
      </c>
      <c r="BK151" s="144">
        <f t="shared" si="19"/>
        <v>2730</v>
      </c>
      <c r="BL151" s="13" t="s">
        <v>109</v>
      </c>
      <c r="BM151" s="13" t="s">
        <v>400</v>
      </c>
    </row>
    <row r="152" spans="2:65" s="1" customFormat="1" ht="22.5" customHeight="1">
      <c r="B152" s="27"/>
      <c r="C152" s="133" t="s">
        <v>401</v>
      </c>
      <c r="D152" s="133" t="s">
        <v>102</v>
      </c>
      <c r="E152" s="134" t="s">
        <v>402</v>
      </c>
      <c r="F152" s="135" t="s">
        <v>403</v>
      </c>
      <c r="G152" s="136" t="s">
        <v>144</v>
      </c>
      <c r="H152" s="137">
        <v>1</v>
      </c>
      <c r="I152" s="138">
        <v>2800</v>
      </c>
      <c r="J152" s="138">
        <f t="shared" si="10"/>
        <v>2800</v>
      </c>
      <c r="K152" s="135" t="s">
        <v>106</v>
      </c>
      <c r="L152" s="139"/>
      <c r="M152" s="140" t="s">
        <v>31</v>
      </c>
      <c r="N152" s="141" t="s">
        <v>43</v>
      </c>
      <c r="O152" s="142">
        <v>0</v>
      </c>
      <c r="P152" s="142">
        <f t="shared" si="11"/>
        <v>0</v>
      </c>
      <c r="Q152" s="142">
        <v>0.14177000000000001</v>
      </c>
      <c r="R152" s="142">
        <f t="shared" si="12"/>
        <v>0.14177000000000001</v>
      </c>
      <c r="S152" s="142">
        <v>0</v>
      </c>
      <c r="T152" s="143">
        <f t="shared" si="13"/>
        <v>0</v>
      </c>
      <c r="AR152" s="13" t="s">
        <v>107</v>
      </c>
      <c r="AT152" s="13" t="s">
        <v>102</v>
      </c>
      <c r="AU152" s="13" t="s">
        <v>72</v>
      </c>
      <c r="AY152" s="13" t="s">
        <v>108</v>
      </c>
      <c r="BE152" s="144">
        <f t="shared" si="14"/>
        <v>2800</v>
      </c>
      <c r="BF152" s="144">
        <f t="shared" si="15"/>
        <v>0</v>
      </c>
      <c r="BG152" s="144">
        <f t="shared" si="16"/>
        <v>0</v>
      </c>
      <c r="BH152" s="144">
        <f t="shared" si="17"/>
        <v>0</v>
      </c>
      <c r="BI152" s="144">
        <f t="shared" si="18"/>
        <v>0</v>
      </c>
      <c r="BJ152" s="13" t="s">
        <v>77</v>
      </c>
      <c r="BK152" s="144">
        <f t="shared" si="19"/>
        <v>2800</v>
      </c>
      <c r="BL152" s="13" t="s">
        <v>109</v>
      </c>
      <c r="BM152" s="13" t="s">
        <v>404</v>
      </c>
    </row>
    <row r="153" spans="2:65" s="1" customFormat="1" ht="22.5" customHeight="1">
      <c r="B153" s="27"/>
      <c r="C153" s="133" t="s">
        <v>405</v>
      </c>
      <c r="D153" s="133" t="s">
        <v>102</v>
      </c>
      <c r="E153" s="134" t="s">
        <v>406</v>
      </c>
      <c r="F153" s="135" t="s">
        <v>407</v>
      </c>
      <c r="G153" s="136" t="s">
        <v>144</v>
      </c>
      <c r="H153" s="137">
        <v>1</v>
      </c>
      <c r="I153" s="138">
        <v>2870</v>
      </c>
      <c r="J153" s="138">
        <f t="shared" si="10"/>
        <v>2870</v>
      </c>
      <c r="K153" s="135" t="s">
        <v>106</v>
      </c>
      <c r="L153" s="139"/>
      <c r="M153" s="140" t="s">
        <v>31</v>
      </c>
      <c r="N153" s="141" t="s">
        <v>43</v>
      </c>
      <c r="O153" s="142">
        <v>0</v>
      </c>
      <c r="P153" s="142">
        <f t="shared" si="11"/>
        <v>0</v>
      </c>
      <c r="Q153" s="142">
        <v>0.14549999999999999</v>
      </c>
      <c r="R153" s="142">
        <f t="shared" si="12"/>
        <v>0.14549999999999999</v>
      </c>
      <c r="S153" s="142">
        <v>0</v>
      </c>
      <c r="T153" s="143">
        <f t="shared" si="13"/>
        <v>0</v>
      </c>
      <c r="AR153" s="13" t="s">
        <v>107</v>
      </c>
      <c r="AT153" s="13" t="s">
        <v>102</v>
      </c>
      <c r="AU153" s="13" t="s">
        <v>72</v>
      </c>
      <c r="AY153" s="13" t="s">
        <v>108</v>
      </c>
      <c r="BE153" s="144">
        <f t="shared" si="14"/>
        <v>2870</v>
      </c>
      <c r="BF153" s="144">
        <f t="shared" si="15"/>
        <v>0</v>
      </c>
      <c r="BG153" s="144">
        <f t="shared" si="16"/>
        <v>0</v>
      </c>
      <c r="BH153" s="144">
        <f t="shared" si="17"/>
        <v>0</v>
      </c>
      <c r="BI153" s="144">
        <f t="shared" si="18"/>
        <v>0</v>
      </c>
      <c r="BJ153" s="13" t="s">
        <v>77</v>
      </c>
      <c r="BK153" s="144">
        <f t="shared" si="19"/>
        <v>2870</v>
      </c>
      <c r="BL153" s="13" t="s">
        <v>109</v>
      </c>
      <c r="BM153" s="13" t="s">
        <v>408</v>
      </c>
    </row>
    <row r="154" spans="2:65" s="1" customFormat="1" ht="22.5" customHeight="1">
      <c r="B154" s="27"/>
      <c r="C154" s="133" t="s">
        <v>409</v>
      </c>
      <c r="D154" s="133" t="s">
        <v>102</v>
      </c>
      <c r="E154" s="134" t="s">
        <v>410</v>
      </c>
      <c r="F154" s="135" t="s">
        <v>411</v>
      </c>
      <c r="G154" s="136" t="s">
        <v>144</v>
      </c>
      <c r="H154" s="137">
        <v>1</v>
      </c>
      <c r="I154" s="138">
        <v>2950</v>
      </c>
      <c r="J154" s="138">
        <f t="shared" si="10"/>
        <v>2950</v>
      </c>
      <c r="K154" s="135" t="s">
        <v>106</v>
      </c>
      <c r="L154" s="139"/>
      <c r="M154" s="140" t="s">
        <v>31</v>
      </c>
      <c r="N154" s="141" t="s">
        <v>43</v>
      </c>
      <c r="O154" s="142">
        <v>0</v>
      </c>
      <c r="P154" s="142">
        <f t="shared" si="11"/>
        <v>0</v>
      </c>
      <c r="Q154" s="142">
        <v>0.14923</v>
      </c>
      <c r="R154" s="142">
        <f t="shared" si="12"/>
        <v>0.14923</v>
      </c>
      <c r="S154" s="142">
        <v>0</v>
      </c>
      <c r="T154" s="143">
        <f t="shared" si="13"/>
        <v>0</v>
      </c>
      <c r="AR154" s="13" t="s">
        <v>107</v>
      </c>
      <c r="AT154" s="13" t="s">
        <v>102</v>
      </c>
      <c r="AU154" s="13" t="s">
        <v>72</v>
      </c>
      <c r="AY154" s="13" t="s">
        <v>108</v>
      </c>
      <c r="BE154" s="144">
        <f t="shared" si="14"/>
        <v>2950</v>
      </c>
      <c r="BF154" s="144">
        <f t="shared" si="15"/>
        <v>0</v>
      </c>
      <c r="BG154" s="144">
        <f t="shared" si="16"/>
        <v>0</v>
      </c>
      <c r="BH154" s="144">
        <f t="shared" si="17"/>
        <v>0</v>
      </c>
      <c r="BI154" s="144">
        <f t="shared" si="18"/>
        <v>0</v>
      </c>
      <c r="BJ154" s="13" t="s">
        <v>77</v>
      </c>
      <c r="BK154" s="144">
        <f t="shared" si="19"/>
        <v>2950</v>
      </c>
      <c r="BL154" s="13" t="s">
        <v>109</v>
      </c>
      <c r="BM154" s="13" t="s">
        <v>412</v>
      </c>
    </row>
    <row r="155" spans="2:65" s="1" customFormat="1" ht="22.5" customHeight="1">
      <c r="B155" s="27"/>
      <c r="C155" s="133" t="s">
        <v>413</v>
      </c>
      <c r="D155" s="133" t="s">
        <v>102</v>
      </c>
      <c r="E155" s="134" t="s">
        <v>414</v>
      </c>
      <c r="F155" s="135" t="s">
        <v>415</v>
      </c>
      <c r="G155" s="136" t="s">
        <v>144</v>
      </c>
      <c r="H155" s="137">
        <v>1</v>
      </c>
      <c r="I155" s="138">
        <v>3020</v>
      </c>
      <c r="J155" s="138">
        <f t="shared" si="10"/>
        <v>3020</v>
      </c>
      <c r="K155" s="135" t="s">
        <v>106</v>
      </c>
      <c r="L155" s="139"/>
      <c r="M155" s="140" t="s">
        <v>31</v>
      </c>
      <c r="N155" s="141" t="s">
        <v>43</v>
      </c>
      <c r="O155" s="142">
        <v>0</v>
      </c>
      <c r="P155" s="142">
        <f t="shared" si="11"/>
        <v>0</v>
      </c>
      <c r="Q155" s="142">
        <v>0.15296000000000001</v>
      </c>
      <c r="R155" s="142">
        <f t="shared" si="12"/>
        <v>0.15296000000000001</v>
      </c>
      <c r="S155" s="142">
        <v>0</v>
      </c>
      <c r="T155" s="143">
        <f t="shared" si="13"/>
        <v>0</v>
      </c>
      <c r="AR155" s="13" t="s">
        <v>107</v>
      </c>
      <c r="AT155" s="13" t="s">
        <v>102</v>
      </c>
      <c r="AU155" s="13" t="s">
        <v>72</v>
      </c>
      <c r="AY155" s="13" t="s">
        <v>108</v>
      </c>
      <c r="BE155" s="144">
        <f t="shared" si="14"/>
        <v>3020</v>
      </c>
      <c r="BF155" s="144">
        <f t="shared" si="15"/>
        <v>0</v>
      </c>
      <c r="BG155" s="144">
        <f t="shared" si="16"/>
        <v>0</v>
      </c>
      <c r="BH155" s="144">
        <f t="shared" si="17"/>
        <v>0</v>
      </c>
      <c r="BI155" s="144">
        <f t="shared" si="18"/>
        <v>0</v>
      </c>
      <c r="BJ155" s="13" t="s">
        <v>77</v>
      </c>
      <c r="BK155" s="144">
        <f t="shared" si="19"/>
        <v>3020</v>
      </c>
      <c r="BL155" s="13" t="s">
        <v>109</v>
      </c>
      <c r="BM155" s="13" t="s">
        <v>416</v>
      </c>
    </row>
    <row r="156" spans="2:65" s="1" customFormat="1" ht="22.5" customHeight="1">
      <c r="B156" s="27"/>
      <c r="C156" s="133" t="s">
        <v>417</v>
      </c>
      <c r="D156" s="133" t="s">
        <v>102</v>
      </c>
      <c r="E156" s="134" t="s">
        <v>418</v>
      </c>
      <c r="F156" s="135" t="s">
        <v>419</v>
      </c>
      <c r="G156" s="136" t="s">
        <v>144</v>
      </c>
      <c r="H156" s="137">
        <v>1</v>
      </c>
      <c r="I156" s="138">
        <v>3330</v>
      </c>
      <c r="J156" s="138">
        <f t="shared" si="10"/>
        <v>3330</v>
      </c>
      <c r="K156" s="135" t="s">
        <v>106</v>
      </c>
      <c r="L156" s="139"/>
      <c r="M156" s="140" t="s">
        <v>31</v>
      </c>
      <c r="N156" s="141" t="s">
        <v>43</v>
      </c>
      <c r="O156" s="142">
        <v>0</v>
      </c>
      <c r="P156" s="142">
        <f t="shared" si="11"/>
        <v>0</v>
      </c>
      <c r="Q156" s="142">
        <v>0.15669</v>
      </c>
      <c r="R156" s="142">
        <f t="shared" si="12"/>
        <v>0.15669</v>
      </c>
      <c r="S156" s="142">
        <v>0</v>
      </c>
      <c r="T156" s="143">
        <f t="shared" si="13"/>
        <v>0</v>
      </c>
      <c r="AR156" s="13" t="s">
        <v>107</v>
      </c>
      <c r="AT156" s="13" t="s">
        <v>102</v>
      </c>
      <c r="AU156" s="13" t="s">
        <v>72</v>
      </c>
      <c r="AY156" s="13" t="s">
        <v>108</v>
      </c>
      <c r="BE156" s="144">
        <f t="shared" si="14"/>
        <v>3330</v>
      </c>
      <c r="BF156" s="144">
        <f t="shared" si="15"/>
        <v>0</v>
      </c>
      <c r="BG156" s="144">
        <f t="shared" si="16"/>
        <v>0</v>
      </c>
      <c r="BH156" s="144">
        <f t="shared" si="17"/>
        <v>0</v>
      </c>
      <c r="BI156" s="144">
        <f t="shared" si="18"/>
        <v>0</v>
      </c>
      <c r="BJ156" s="13" t="s">
        <v>77</v>
      </c>
      <c r="BK156" s="144">
        <f t="shared" si="19"/>
        <v>3330</v>
      </c>
      <c r="BL156" s="13" t="s">
        <v>109</v>
      </c>
      <c r="BM156" s="13" t="s">
        <v>420</v>
      </c>
    </row>
    <row r="157" spans="2:65" s="1" customFormat="1" ht="22.5" customHeight="1">
      <c r="B157" s="27"/>
      <c r="C157" s="133" t="s">
        <v>421</v>
      </c>
      <c r="D157" s="133" t="s">
        <v>102</v>
      </c>
      <c r="E157" s="134" t="s">
        <v>422</v>
      </c>
      <c r="F157" s="135" t="s">
        <v>423</v>
      </c>
      <c r="G157" s="136" t="s">
        <v>144</v>
      </c>
      <c r="H157" s="137">
        <v>1</v>
      </c>
      <c r="I157" s="138">
        <v>3400</v>
      </c>
      <c r="J157" s="138">
        <f t="shared" si="10"/>
        <v>3400</v>
      </c>
      <c r="K157" s="135" t="s">
        <v>106</v>
      </c>
      <c r="L157" s="139"/>
      <c r="M157" s="140" t="s">
        <v>31</v>
      </c>
      <c r="N157" s="141" t="s">
        <v>43</v>
      </c>
      <c r="O157" s="142">
        <v>0</v>
      </c>
      <c r="P157" s="142">
        <f t="shared" si="11"/>
        <v>0</v>
      </c>
      <c r="Q157" s="142">
        <v>0.16042000000000001</v>
      </c>
      <c r="R157" s="142">
        <f t="shared" si="12"/>
        <v>0.16042000000000001</v>
      </c>
      <c r="S157" s="142">
        <v>0</v>
      </c>
      <c r="T157" s="143">
        <f t="shared" si="13"/>
        <v>0</v>
      </c>
      <c r="AR157" s="13" t="s">
        <v>107</v>
      </c>
      <c r="AT157" s="13" t="s">
        <v>102</v>
      </c>
      <c r="AU157" s="13" t="s">
        <v>72</v>
      </c>
      <c r="AY157" s="13" t="s">
        <v>108</v>
      </c>
      <c r="BE157" s="144">
        <f t="shared" si="14"/>
        <v>3400</v>
      </c>
      <c r="BF157" s="144">
        <f t="shared" si="15"/>
        <v>0</v>
      </c>
      <c r="BG157" s="144">
        <f t="shared" si="16"/>
        <v>0</v>
      </c>
      <c r="BH157" s="144">
        <f t="shared" si="17"/>
        <v>0</v>
      </c>
      <c r="BI157" s="144">
        <f t="shared" si="18"/>
        <v>0</v>
      </c>
      <c r="BJ157" s="13" t="s">
        <v>77</v>
      </c>
      <c r="BK157" s="144">
        <f t="shared" si="19"/>
        <v>3400</v>
      </c>
      <c r="BL157" s="13" t="s">
        <v>109</v>
      </c>
      <c r="BM157" s="13" t="s">
        <v>424</v>
      </c>
    </row>
    <row r="158" spans="2:65" s="1" customFormat="1" ht="22.5" customHeight="1">
      <c r="B158" s="27"/>
      <c r="C158" s="133" t="s">
        <v>425</v>
      </c>
      <c r="D158" s="133" t="s">
        <v>102</v>
      </c>
      <c r="E158" s="134" t="s">
        <v>426</v>
      </c>
      <c r="F158" s="135" t="s">
        <v>427</v>
      </c>
      <c r="G158" s="136" t="s">
        <v>144</v>
      </c>
      <c r="H158" s="137">
        <v>1</v>
      </c>
      <c r="I158" s="138">
        <v>3480</v>
      </c>
      <c r="J158" s="138">
        <f t="shared" si="10"/>
        <v>3480</v>
      </c>
      <c r="K158" s="135" t="s">
        <v>106</v>
      </c>
      <c r="L158" s="139"/>
      <c r="M158" s="140" t="s">
        <v>31</v>
      </c>
      <c r="N158" s="141" t="s">
        <v>43</v>
      </c>
      <c r="O158" s="142">
        <v>0</v>
      </c>
      <c r="P158" s="142">
        <f t="shared" si="11"/>
        <v>0</v>
      </c>
      <c r="Q158" s="142">
        <v>0.16414999999999999</v>
      </c>
      <c r="R158" s="142">
        <f t="shared" si="12"/>
        <v>0.16414999999999999</v>
      </c>
      <c r="S158" s="142">
        <v>0</v>
      </c>
      <c r="T158" s="143">
        <f t="shared" si="13"/>
        <v>0</v>
      </c>
      <c r="AR158" s="13" t="s">
        <v>107</v>
      </c>
      <c r="AT158" s="13" t="s">
        <v>102</v>
      </c>
      <c r="AU158" s="13" t="s">
        <v>72</v>
      </c>
      <c r="AY158" s="13" t="s">
        <v>108</v>
      </c>
      <c r="BE158" s="144">
        <f t="shared" si="14"/>
        <v>3480</v>
      </c>
      <c r="BF158" s="144">
        <f t="shared" si="15"/>
        <v>0</v>
      </c>
      <c r="BG158" s="144">
        <f t="shared" si="16"/>
        <v>0</v>
      </c>
      <c r="BH158" s="144">
        <f t="shared" si="17"/>
        <v>0</v>
      </c>
      <c r="BI158" s="144">
        <f t="shared" si="18"/>
        <v>0</v>
      </c>
      <c r="BJ158" s="13" t="s">
        <v>77</v>
      </c>
      <c r="BK158" s="144">
        <f t="shared" si="19"/>
        <v>3480</v>
      </c>
      <c r="BL158" s="13" t="s">
        <v>109</v>
      </c>
      <c r="BM158" s="13" t="s">
        <v>428</v>
      </c>
    </row>
    <row r="159" spans="2:65" s="1" customFormat="1" ht="22.5" customHeight="1">
      <c r="B159" s="27"/>
      <c r="C159" s="133" t="s">
        <v>429</v>
      </c>
      <c r="D159" s="133" t="s">
        <v>102</v>
      </c>
      <c r="E159" s="134" t="s">
        <v>430</v>
      </c>
      <c r="F159" s="135" t="s">
        <v>431</v>
      </c>
      <c r="G159" s="136" t="s">
        <v>144</v>
      </c>
      <c r="H159" s="137">
        <v>1</v>
      </c>
      <c r="I159" s="138">
        <v>3560</v>
      </c>
      <c r="J159" s="138">
        <f t="shared" si="10"/>
        <v>3560</v>
      </c>
      <c r="K159" s="135" t="s">
        <v>106</v>
      </c>
      <c r="L159" s="139"/>
      <c r="M159" s="140" t="s">
        <v>31</v>
      </c>
      <c r="N159" s="141" t="s">
        <v>43</v>
      </c>
      <c r="O159" s="142">
        <v>0</v>
      </c>
      <c r="P159" s="142">
        <f t="shared" si="11"/>
        <v>0</v>
      </c>
      <c r="Q159" s="142">
        <v>0.16788</v>
      </c>
      <c r="R159" s="142">
        <f t="shared" si="12"/>
        <v>0.16788</v>
      </c>
      <c r="S159" s="142">
        <v>0</v>
      </c>
      <c r="T159" s="143">
        <f t="shared" si="13"/>
        <v>0</v>
      </c>
      <c r="AR159" s="13" t="s">
        <v>107</v>
      </c>
      <c r="AT159" s="13" t="s">
        <v>102</v>
      </c>
      <c r="AU159" s="13" t="s">
        <v>72</v>
      </c>
      <c r="AY159" s="13" t="s">
        <v>108</v>
      </c>
      <c r="BE159" s="144">
        <f t="shared" si="14"/>
        <v>3560</v>
      </c>
      <c r="BF159" s="144">
        <f t="shared" si="15"/>
        <v>0</v>
      </c>
      <c r="BG159" s="144">
        <f t="shared" si="16"/>
        <v>0</v>
      </c>
      <c r="BH159" s="144">
        <f t="shared" si="17"/>
        <v>0</v>
      </c>
      <c r="BI159" s="144">
        <f t="shared" si="18"/>
        <v>0</v>
      </c>
      <c r="BJ159" s="13" t="s">
        <v>77</v>
      </c>
      <c r="BK159" s="144">
        <f t="shared" si="19"/>
        <v>3560</v>
      </c>
      <c r="BL159" s="13" t="s">
        <v>109</v>
      </c>
      <c r="BM159" s="13" t="s">
        <v>432</v>
      </c>
    </row>
    <row r="160" spans="2:65" s="1" customFormat="1" ht="22.5" customHeight="1">
      <c r="B160" s="27"/>
      <c r="C160" s="133" t="s">
        <v>433</v>
      </c>
      <c r="D160" s="133" t="s">
        <v>102</v>
      </c>
      <c r="E160" s="134" t="s">
        <v>434</v>
      </c>
      <c r="F160" s="135" t="s">
        <v>435</v>
      </c>
      <c r="G160" s="136" t="s">
        <v>144</v>
      </c>
      <c r="H160" s="137">
        <v>1</v>
      </c>
      <c r="I160" s="138">
        <v>3640</v>
      </c>
      <c r="J160" s="138">
        <f t="shared" si="10"/>
        <v>3640</v>
      </c>
      <c r="K160" s="135" t="s">
        <v>106</v>
      </c>
      <c r="L160" s="139"/>
      <c r="M160" s="140" t="s">
        <v>31</v>
      </c>
      <c r="N160" s="141" t="s">
        <v>43</v>
      </c>
      <c r="O160" s="142">
        <v>0</v>
      </c>
      <c r="P160" s="142">
        <f t="shared" si="11"/>
        <v>0</v>
      </c>
      <c r="Q160" s="142">
        <v>0.17161999999999999</v>
      </c>
      <c r="R160" s="142">
        <f t="shared" si="12"/>
        <v>0.17161999999999999</v>
      </c>
      <c r="S160" s="142">
        <v>0</v>
      </c>
      <c r="T160" s="143">
        <f t="shared" si="13"/>
        <v>0</v>
      </c>
      <c r="AR160" s="13" t="s">
        <v>107</v>
      </c>
      <c r="AT160" s="13" t="s">
        <v>102</v>
      </c>
      <c r="AU160" s="13" t="s">
        <v>72</v>
      </c>
      <c r="AY160" s="13" t="s">
        <v>108</v>
      </c>
      <c r="BE160" s="144">
        <f t="shared" si="14"/>
        <v>3640</v>
      </c>
      <c r="BF160" s="144">
        <f t="shared" si="15"/>
        <v>0</v>
      </c>
      <c r="BG160" s="144">
        <f t="shared" si="16"/>
        <v>0</v>
      </c>
      <c r="BH160" s="144">
        <f t="shared" si="17"/>
        <v>0</v>
      </c>
      <c r="BI160" s="144">
        <f t="shared" si="18"/>
        <v>0</v>
      </c>
      <c r="BJ160" s="13" t="s">
        <v>77</v>
      </c>
      <c r="BK160" s="144">
        <f t="shared" si="19"/>
        <v>3640</v>
      </c>
      <c r="BL160" s="13" t="s">
        <v>109</v>
      </c>
      <c r="BM160" s="13" t="s">
        <v>436</v>
      </c>
    </row>
    <row r="161" spans="2:65" s="1" customFormat="1" ht="22.5" customHeight="1">
      <c r="B161" s="27"/>
      <c r="C161" s="133" t="s">
        <v>437</v>
      </c>
      <c r="D161" s="133" t="s">
        <v>102</v>
      </c>
      <c r="E161" s="134" t="s">
        <v>438</v>
      </c>
      <c r="F161" s="135" t="s">
        <v>439</v>
      </c>
      <c r="G161" s="136" t="s">
        <v>144</v>
      </c>
      <c r="H161" s="137">
        <v>1</v>
      </c>
      <c r="I161" s="138">
        <v>3720</v>
      </c>
      <c r="J161" s="138">
        <f t="shared" si="10"/>
        <v>3720</v>
      </c>
      <c r="K161" s="135" t="s">
        <v>106</v>
      </c>
      <c r="L161" s="139"/>
      <c r="M161" s="140" t="s">
        <v>31</v>
      </c>
      <c r="N161" s="141" t="s">
        <v>43</v>
      </c>
      <c r="O161" s="142">
        <v>0</v>
      </c>
      <c r="P161" s="142">
        <f t="shared" si="11"/>
        <v>0</v>
      </c>
      <c r="Q161" s="142">
        <v>0.17535000000000001</v>
      </c>
      <c r="R161" s="142">
        <f t="shared" si="12"/>
        <v>0.17535000000000001</v>
      </c>
      <c r="S161" s="142">
        <v>0</v>
      </c>
      <c r="T161" s="143">
        <f t="shared" si="13"/>
        <v>0</v>
      </c>
      <c r="AR161" s="13" t="s">
        <v>107</v>
      </c>
      <c r="AT161" s="13" t="s">
        <v>102</v>
      </c>
      <c r="AU161" s="13" t="s">
        <v>72</v>
      </c>
      <c r="AY161" s="13" t="s">
        <v>108</v>
      </c>
      <c r="BE161" s="144">
        <f t="shared" si="14"/>
        <v>3720</v>
      </c>
      <c r="BF161" s="144">
        <f t="shared" si="15"/>
        <v>0</v>
      </c>
      <c r="BG161" s="144">
        <f t="shared" si="16"/>
        <v>0</v>
      </c>
      <c r="BH161" s="144">
        <f t="shared" si="17"/>
        <v>0</v>
      </c>
      <c r="BI161" s="144">
        <f t="shared" si="18"/>
        <v>0</v>
      </c>
      <c r="BJ161" s="13" t="s">
        <v>77</v>
      </c>
      <c r="BK161" s="144">
        <f t="shared" si="19"/>
        <v>3720</v>
      </c>
      <c r="BL161" s="13" t="s">
        <v>109</v>
      </c>
      <c r="BM161" s="13" t="s">
        <v>440</v>
      </c>
    </row>
    <row r="162" spans="2:65" s="1" customFormat="1" ht="22.5" customHeight="1">
      <c r="B162" s="27"/>
      <c r="C162" s="133" t="s">
        <v>441</v>
      </c>
      <c r="D162" s="133" t="s">
        <v>102</v>
      </c>
      <c r="E162" s="134" t="s">
        <v>442</v>
      </c>
      <c r="F162" s="135" t="s">
        <v>443</v>
      </c>
      <c r="G162" s="136" t="s">
        <v>144</v>
      </c>
      <c r="H162" s="137">
        <v>1</v>
      </c>
      <c r="I162" s="138">
        <v>3800</v>
      </c>
      <c r="J162" s="138">
        <f t="shared" si="10"/>
        <v>3800</v>
      </c>
      <c r="K162" s="135" t="s">
        <v>106</v>
      </c>
      <c r="L162" s="139"/>
      <c r="M162" s="140" t="s">
        <v>31</v>
      </c>
      <c r="N162" s="141" t="s">
        <v>43</v>
      </c>
      <c r="O162" s="142">
        <v>0</v>
      </c>
      <c r="P162" s="142">
        <f t="shared" si="11"/>
        <v>0</v>
      </c>
      <c r="Q162" s="142">
        <v>0.17907999999999999</v>
      </c>
      <c r="R162" s="142">
        <f t="shared" si="12"/>
        <v>0.17907999999999999</v>
      </c>
      <c r="S162" s="142">
        <v>0</v>
      </c>
      <c r="T162" s="143">
        <f t="shared" si="13"/>
        <v>0</v>
      </c>
      <c r="AR162" s="13" t="s">
        <v>107</v>
      </c>
      <c r="AT162" s="13" t="s">
        <v>102</v>
      </c>
      <c r="AU162" s="13" t="s">
        <v>72</v>
      </c>
      <c r="AY162" s="13" t="s">
        <v>108</v>
      </c>
      <c r="BE162" s="144">
        <f t="shared" si="14"/>
        <v>3800</v>
      </c>
      <c r="BF162" s="144">
        <f t="shared" si="15"/>
        <v>0</v>
      </c>
      <c r="BG162" s="144">
        <f t="shared" si="16"/>
        <v>0</v>
      </c>
      <c r="BH162" s="144">
        <f t="shared" si="17"/>
        <v>0</v>
      </c>
      <c r="BI162" s="144">
        <f t="shared" si="18"/>
        <v>0</v>
      </c>
      <c r="BJ162" s="13" t="s">
        <v>77</v>
      </c>
      <c r="BK162" s="144">
        <f t="shared" si="19"/>
        <v>3800</v>
      </c>
      <c r="BL162" s="13" t="s">
        <v>109</v>
      </c>
      <c r="BM162" s="13" t="s">
        <v>444</v>
      </c>
    </row>
    <row r="163" spans="2:65" s="1" customFormat="1" ht="22.5" customHeight="1">
      <c r="B163" s="27"/>
      <c r="C163" s="133" t="s">
        <v>445</v>
      </c>
      <c r="D163" s="133" t="s">
        <v>102</v>
      </c>
      <c r="E163" s="134" t="s">
        <v>446</v>
      </c>
      <c r="F163" s="135" t="s">
        <v>447</v>
      </c>
      <c r="G163" s="136" t="s">
        <v>144</v>
      </c>
      <c r="H163" s="137">
        <v>1</v>
      </c>
      <c r="I163" s="138">
        <v>3880</v>
      </c>
      <c r="J163" s="138">
        <f t="shared" si="10"/>
        <v>3880</v>
      </c>
      <c r="K163" s="135" t="s">
        <v>106</v>
      </c>
      <c r="L163" s="139"/>
      <c r="M163" s="140" t="s">
        <v>31</v>
      </c>
      <c r="N163" s="141" t="s">
        <v>43</v>
      </c>
      <c r="O163" s="142">
        <v>0</v>
      </c>
      <c r="P163" s="142">
        <f t="shared" si="11"/>
        <v>0</v>
      </c>
      <c r="Q163" s="142">
        <v>0.18281</v>
      </c>
      <c r="R163" s="142">
        <f t="shared" si="12"/>
        <v>0.18281</v>
      </c>
      <c r="S163" s="142">
        <v>0</v>
      </c>
      <c r="T163" s="143">
        <f t="shared" si="13"/>
        <v>0</v>
      </c>
      <c r="AR163" s="13" t="s">
        <v>107</v>
      </c>
      <c r="AT163" s="13" t="s">
        <v>102</v>
      </c>
      <c r="AU163" s="13" t="s">
        <v>72</v>
      </c>
      <c r="AY163" s="13" t="s">
        <v>108</v>
      </c>
      <c r="BE163" s="144">
        <f t="shared" si="14"/>
        <v>3880</v>
      </c>
      <c r="BF163" s="144">
        <f t="shared" si="15"/>
        <v>0</v>
      </c>
      <c r="BG163" s="144">
        <f t="shared" si="16"/>
        <v>0</v>
      </c>
      <c r="BH163" s="144">
        <f t="shared" si="17"/>
        <v>0</v>
      </c>
      <c r="BI163" s="144">
        <f t="shared" si="18"/>
        <v>0</v>
      </c>
      <c r="BJ163" s="13" t="s">
        <v>77</v>
      </c>
      <c r="BK163" s="144">
        <f t="shared" si="19"/>
        <v>3880</v>
      </c>
      <c r="BL163" s="13" t="s">
        <v>109</v>
      </c>
      <c r="BM163" s="13" t="s">
        <v>448</v>
      </c>
    </row>
    <row r="164" spans="2:65" s="1" customFormat="1" ht="22.5" customHeight="1">
      <c r="B164" s="27"/>
      <c r="C164" s="133" t="s">
        <v>449</v>
      </c>
      <c r="D164" s="133" t="s">
        <v>102</v>
      </c>
      <c r="E164" s="134" t="s">
        <v>450</v>
      </c>
      <c r="F164" s="135" t="s">
        <v>451</v>
      </c>
      <c r="G164" s="136" t="s">
        <v>144</v>
      </c>
      <c r="H164" s="137">
        <v>1</v>
      </c>
      <c r="I164" s="138">
        <v>3960</v>
      </c>
      <c r="J164" s="138">
        <f t="shared" si="10"/>
        <v>3960</v>
      </c>
      <c r="K164" s="135" t="s">
        <v>106</v>
      </c>
      <c r="L164" s="139"/>
      <c r="M164" s="140" t="s">
        <v>31</v>
      </c>
      <c r="N164" s="141" t="s">
        <v>43</v>
      </c>
      <c r="O164" s="142">
        <v>0</v>
      </c>
      <c r="P164" s="142">
        <f t="shared" si="11"/>
        <v>0</v>
      </c>
      <c r="Q164" s="142">
        <v>0.18654000000000001</v>
      </c>
      <c r="R164" s="142">
        <f t="shared" si="12"/>
        <v>0.18654000000000001</v>
      </c>
      <c r="S164" s="142">
        <v>0</v>
      </c>
      <c r="T164" s="143">
        <f t="shared" si="13"/>
        <v>0</v>
      </c>
      <c r="AR164" s="13" t="s">
        <v>107</v>
      </c>
      <c r="AT164" s="13" t="s">
        <v>102</v>
      </c>
      <c r="AU164" s="13" t="s">
        <v>72</v>
      </c>
      <c r="AY164" s="13" t="s">
        <v>108</v>
      </c>
      <c r="BE164" s="144">
        <f t="shared" si="14"/>
        <v>3960</v>
      </c>
      <c r="BF164" s="144">
        <f t="shared" si="15"/>
        <v>0</v>
      </c>
      <c r="BG164" s="144">
        <f t="shared" si="16"/>
        <v>0</v>
      </c>
      <c r="BH164" s="144">
        <f t="shared" si="17"/>
        <v>0</v>
      </c>
      <c r="BI164" s="144">
        <f t="shared" si="18"/>
        <v>0</v>
      </c>
      <c r="BJ164" s="13" t="s">
        <v>77</v>
      </c>
      <c r="BK164" s="144">
        <f t="shared" si="19"/>
        <v>3960</v>
      </c>
      <c r="BL164" s="13" t="s">
        <v>109</v>
      </c>
      <c r="BM164" s="13" t="s">
        <v>452</v>
      </c>
    </row>
    <row r="165" spans="2:65" s="1" customFormat="1" ht="22.5" customHeight="1">
      <c r="B165" s="27"/>
      <c r="C165" s="133" t="s">
        <v>453</v>
      </c>
      <c r="D165" s="133" t="s">
        <v>102</v>
      </c>
      <c r="E165" s="134" t="s">
        <v>454</v>
      </c>
      <c r="F165" s="135" t="s">
        <v>455</v>
      </c>
      <c r="G165" s="136" t="s">
        <v>144</v>
      </c>
      <c r="H165" s="137">
        <v>1</v>
      </c>
      <c r="I165" s="138">
        <v>4040</v>
      </c>
      <c r="J165" s="138">
        <f t="shared" si="10"/>
        <v>4040</v>
      </c>
      <c r="K165" s="135" t="s">
        <v>106</v>
      </c>
      <c r="L165" s="139"/>
      <c r="M165" s="140" t="s">
        <v>31</v>
      </c>
      <c r="N165" s="141" t="s">
        <v>43</v>
      </c>
      <c r="O165" s="142">
        <v>0</v>
      </c>
      <c r="P165" s="142">
        <f t="shared" si="11"/>
        <v>0</v>
      </c>
      <c r="Q165" s="142">
        <v>0.19026999999999999</v>
      </c>
      <c r="R165" s="142">
        <f t="shared" si="12"/>
        <v>0.19026999999999999</v>
      </c>
      <c r="S165" s="142">
        <v>0</v>
      </c>
      <c r="T165" s="143">
        <f t="shared" si="13"/>
        <v>0</v>
      </c>
      <c r="AR165" s="13" t="s">
        <v>107</v>
      </c>
      <c r="AT165" s="13" t="s">
        <v>102</v>
      </c>
      <c r="AU165" s="13" t="s">
        <v>72</v>
      </c>
      <c r="AY165" s="13" t="s">
        <v>108</v>
      </c>
      <c r="BE165" s="144">
        <f t="shared" si="14"/>
        <v>4040</v>
      </c>
      <c r="BF165" s="144">
        <f t="shared" si="15"/>
        <v>0</v>
      </c>
      <c r="BG165" s="144">
        <f t="shared" si="16"/>
        <v>0</v>
      </c>
      <c r="BH165" s="144">
        <f t="shared" si="17"/>
        <v>0</v>
      </c>
      <c r="BI165" s="144">
        <f t="shared" si="18"/>
        <v>0</v>
      </c>
      <c r="BJ165" s="13" t="s">
        <v>77</v>
      </c>
      <c r="BK165" s="144">
        <f t="shared" si="19"/>
        <v>4040</v>
      </c>
      <c r="BL165" s="13" t="s">
        <v>109</v>
      </c>
      <c r="BM165" s="13" t="s">
        <v>456</v>
      </c>
    </row>
    <row r="166" spans="2:65" s="1" customFormat="1" ht="22.5" customHeight="1">
      <c r="B166" s="27"/>
      <c r="C166" s="133" t="s">
        <v>457</v>
      </c>
      <c r="D166" s="133" t="s">
        <v>102</v>
      </c>
      <c r="E166" s="134" t="s">
        <v>458</v>
      </c>
      <c r="F166" s="135" t="s">
        <v>459</v>
      </c>
      <c r="G166" s="136" t="s">
        <v>144</v>
      </c>
      <c r="H166" s="137">
        <v>1</v>
      </c>
      <c r="I166" s="138">
        <v>4120</v>
      </c>
      <c r="J166" s="138">
        <f t="shared" si="10"/>
        <v>4120</v>
      </c>
      <c r="K166" s="135" t="s">
        <v>106</v>
      </c>
      <c r="L166" s="139"/>
      <c r="M166" s="140" t="s">
        <v>31</v>
      </c>
      <c r="N166" s="141" t="s">
        <v>43</v>
      </c>
      <c r="O166" s="142">
        <v>0</v>
      </c>
      <c r="P166" s="142">
        <f t="shared" si="11"/>
        <v>0</v>
      </c>
      <c r="Q166" s="142">
        <v>0.19400000000000001</v>
      </c>
      <c r="R166" s="142">
        <f t="shared" si="12"/>
        <v>0.19400000000000001</v>
      </c>
      <c r="S166" s="142">
        <v>0</v>
      </c>
      <c r="T166" s="143">
        <f t="shared" si="13"/>
        <v>0</v>
      </c>
      <c r="AR166" s="13" t="s">
        <v>107</v>
      </c>
      <c r="AT166" s="13" t="s">
        <v>102</v>
      </c>
      <c r="AU166" s="13" t="s">
        <v>72</v>
      </c>
      <c r="AY166" s="13" t="s">
        <v>108</v>
      </c>
      <c r="BE166" s="144">
        <f t="shared" si="14"/>
        <v>4120</v>
      </c>
      <c r="BF166" s="144">
        <f t="shared" si="15"/>
        <v>0</v>
      </c>
      <c r="BG166" s="144">
        <f t="shared" si="16"/>
        <v>0</v>
      </c>
      <c r="BH166" s="144">
        <f t="shared" si="17"/>
        <v>0</v>
      </c>
      <c r="BI166" s="144">
        <f t="shared" si="18"/>
        <v>0</v>
      </c>
      <c r="BJ166" s="13" t="s">
        <v>77</v>
      </c>
      <c r="BK166" s="144">
        <f t="shared" si="19"/>
        <v>4120</v>
      </c>
      <c r="BL166" s="13" t="s">
        <v>109</v>
      </c>
      <c r="BM166" s="13" t="s">
        <v>460</v>
      </c>
    </row>
    <row r="167" spans="2:65" s="1" customFormat="1" ht="22.5" customHeight="1">
      <c r="B167" s="27"/>
      <c r="C167" s="133" t="s">
        <v>461</v>
      </c>
      <c r="D167" s="133" t="s">
        <v>102</v>
      </c>
      <c r="E167" s="134" t="s">
        <v>462</v>
      </c>
      <c r="F167" s="135" t="s">
        <v>463</v>
      </c>
      <c r="G167" s="136" t="s">
        <v>144</v>
      </c>
      <c r="H167" s="137">
        <v>1</v>
      </c>
      <c r="I167" s="138">
        <v>4200</v>
      </c>
      <c r="J167" s="138">
        <f t="shared" si="10"/>
        <v>4200</v>
      </c>
      <c r="K167" s="135" t="s">
        <v>106</v>
      </c>
      <c r="L167" s="139"/>
      <c r="M167" s="140" t="s">
        <v>31</v>
      </c>
      <c r="N167" s="141" t="s">
        <v>43</v>
      </c>
      <c r="O167" s="142">
        <v>0</v>
      </c>
      <c r="P167" s="142">
        <f t="shared" si="11"/>
        <v>0</v>
      </c>
      <c r="Q167" s="142">
        <v>0.19772999999999999</v>
      </c>
      <c r="R167" s="142">
        <f t="shared" si="12"/>
        <v>0.19772999999999999</v>
      </c>
      <c r="S167" s="142">
        <v>0</v>
      </c>
      <c r="T167" s="143">
        <f t="shared" si="13"/>
        <v>0</v>
      </c>
      <c r="AR167" s="13" t="s">
        <v>107</v>
      </c>
      <c r="AT167" s="13" t="s">
        <v>102</v>
      </c>
      <c r="AU167" s="13" t="s">
        <v>72</v>
      </c>
      <c r="AY167" s="13" t="s">
        <v>108</v>
      </c>
      <c r="BE167" s="144">
        <f t="shared" si="14"/>
        <v>4200</v>
      </c>
      <c r="BF167" s="144">
        <f t="shared" si="15"/>
        <v>0</v>
      </c>
      <c r="BG167" s="144">
        <f t="shared" si="16"/>
        <v>0</v>
      </c>
      <c r="BH167" s="144">
        <f t="shared" si="17"/>
        <v>0</v>
      </c>
      <c r="BI167" s="144">
        <f t="shared" si="18"/>
        <v>0</v>
      </c>
      <c r="BJ167" s="13" t="s">
        <v>77</v>
      </c>
      <c r="BK167" s="144">
        <f t="shared" si="19"/>
        <v>4200</v>
      </c>
      <c r="BL167" s="13" t="s">
        <v>109</v>
      </c>
      <c r="BM167" s="13" t="s">
        <v>464</v>
      </c>
    </row>
    <row r="168" spans="2:65" s="1" customFormat="1" ht="22.5" customHeight="1">
      <c r="B168" s="27"/>
      <c r="C168" s="133" t="s">
        <v>465</v>
      </c>
      <c r="D168" s="133" t="s">
        <v>102</v>
      </c>
      <c r="E168" s="134" t="s">
        <v>466</v>
      </c>
      <c r="F168" s="135" t="s">
        <v>467</v>
      </c>
      <c r="G168" s="136" t="s">
        <v>144</v>
      </c>
      <c r="H168" s="137">
        <v>1</v>
      </c>
      <c r="I168" s="138">
        <v>4280</v>
      </c>
      <c r="J168" s="138">
        <f t="shared" si="10"/>
        <v>4280</v>
      </c>
      <c r="K168" s="135" t="s">
        <v>106</v>
      </c>
      <c r="L168" s="139"/>
      <c r="M168" s="140" t="s">
        <v>31</v>
      </c>
      <c r="N168" s="141" t="s">
        <v>43</v>
      </c>
      <c r="O168" s="142">
        <v>0</v>
      </c>
      <c r="P168" s="142">
        <f t="shared" si="11"/>
        <v>0</v>
      </c>
      <c r="Q168" s="142">
        <v>0.20146</v>
      </c>
      <c r="R168" s="142">
        <f t="shared" si="12"/>
        <v>0.20146</v>
      </c>
      <c r="S168" s="142">
        <v>0</v>
      </c>
      <c r="T168" s="143">
        <f t="shared" si="13"/>
        <v>0</v>
      </c>
      <c r="AR168" s="13" t="s">
        <v>107</v>
      </c>
      <c r="AT168" s="13" t="s">
        <v>102</v>
      </c>
      <c r="AU168" s="13" t="s">
        <v>72</v>
      </c>
      <c r="AY168" s="13" t="s">
        <v>108</v>
      </c>
      <c r="BE168" s="144">
        <f t="shared" si="14"/>
        <v>4280</v>
      </c>
      <c r="BF168" s="144">
        <f t="shared" si="15"/>
        <v>0</v>
      </c>
      <c r="BG168" s="144">
        <f t="shared" si="16"/>
        <v>0</v>
      </c>
      <c r="BH168" s="144">
        <f t="shared" si="17"/>
        <v>0</v>
      </c>
      <c r="BI168" s="144">
        <f t="shared" si="18"/>
        <v>0</v>
      </c>
      <c r="BJ168" s="13" t="s">
        <v>77</v>
      </c>
      <c r="BK168" s="144">
        <f t="shared" si="19"/>
        <v>4280</v>
      </c>
      <c r="BL168" s="13" t="s">
        <v>109</v>
      </c>
      <c r="BM168" s="13" t="s">
        <v>468</v>
      </c>
    </row>
    <row r="169" spans="2:65" s="1" customFormat="1" ht="22.5" customHeight="1">
      <c r="B169" s="27"/>
      <c r="C169" s="133" t="s">
        <v>469</v>
      </c>
      <c r="D169" s="133" t="s">
        <v>102</v>
      </c>
      <c r="E169" s="134" t="s">
        <v>470</v>
      </c>
      <c r="F169" s="135" t="s">
        <v>471</v>
      </c>
      <c r="G169" s="136" t="s">
        <v>144</v>
      </c>
      <c r="H169" s="137">
        <v>1</v>
      </c>
      <c r="I169" s="138">
        <v>4350</v>
      </c>
      <c r="J169" s="138">
        <f t="shared" si="10"/>
        <v>4350</v>
      </c>
      <c r="K169" s="135" t="s">
        <v>106</v>
      </c>
      <c r="L169" s="139"/>
      <c r="M169" s="140" t="s">
        <v>31</v>
      </c>
      <c r="N169" s="141" t="s">
        <v>43</v>
      </c>
      <c r="O169" s="142">
        <v>0</v>
      </c>
      <c r="P169" s="142">
        <f t="shared" si="11"/>
        <v>0</v>
      </c>
      <c r="Q169" s="142">
        <v>0.20519000000000001</v>
      </c>
      <c r="R169" s="142">
        <f t="shared" si="12"/>
        <v>0.20519000000000001</v>
      </c>
      <c r="S169" s="142">
        <v>0</v>
      </c>
      <c r="T169" s="143">
        <f t="shared" si="13"/>
        <v>0</v>
      </c>
      <c r="AR169" s="13" t="s">
        <v>107</v>
      </c>
      <c r="AT169" s="13" t="s">
        <v>102</v>
      </c>
      <c r="AU169" s="13" t="s">
        <v>72</v>
      </c>
      <c r="AY169" s="13" t="s">
        <v>108</v>
      </c>
      <c r="BE169" s="144">
        <f t="shared" si="14"/>
        <v>4350</v>
      </c>
      <c r="BF169" s="144">
        <f t="shared" si="15"/>
        <v>0</v>
      </c>
      <c r="BG169" s="144">
        <f t="shared" si="16"/>
        <v>0</v>
      </c>
      <c r="BH169" s="144">
        <f t="shared" si="17"/>
        <v>0</v>
      </c>
      <c r="BI169" s="144">
        <f t="shared" si="18"/>
        <v>0</v>
      </c>
      <c r="BJ169" s="13" t="s">
        <v>77</v>
      </c>
      <c r="BK169" s="144">
        <f t="shared" si="19"/>
        <v>4350</v>
      </c>
      <c r="BL169" s="13" t="s">
        <v>109</v>
      </c>
      <c r="BM169" s="13" t="s">
        <v>472</v>
      </c>
    </row>
    <row r="170" spans="2:65" s="1" customFormat="1" ht="22.5" customHeight="1">
      <c r="B170" s="27"/>
      <c r="C170" s="133" t="s">
        <v>473</v>
      </c>
      <c r="D170" s="133" t="s">
        <v>102</v>
      </c>
      <c r="E170" s="134" t="s">
        <v>474</v>
      </c>
      <c r="F170" s="135" t="s">
        <v>475</v>
      </c>
      <c r="G170" s="136" t="s">
        <v>144</v>
      </c>
      <c r="H170" s="137">
        <v>1</v>
      </c>
      <c r="I170" s="138">
        <v>4430</v>
      </c>
      <c r="J170" s="138">
        <f t="shared" si="10"/>
        <v>4430</v>
      </c>
      <c r="K170" s="135" t="s">
        <v>106</v>
      </c>
      <c r="L170" s="139"/>
      <c r="M170" s="140" t="s">
        <v>31</v>
      </c>
      <c r="N170" s="141" t="s">
        <v>43</v>
      </c>
      <c r="O170" s="142">
        <v>0</v>
      </c>
      <c r="P170" s="142">
        <f t="shared" si="11"/>
        <v>0</v>
      </c>
      <c r="Q170" s="142">
        <v>0.20891999999999999</v>
      </c>
      <c r="R170" s="142">
        <f t="shared" si="12"/>
        <v>0.20891999999999999</v>
      </c>
      <c r="S170" s="142">
        <v>0</v>
      </c>
      <c r="T170" s="143">
        <f t="shared" si="13"/>
        <v>0</v>
      </c>
      <c r="AR170" s="13" t="s">
        <v>107</v>
      </c>
      <c r="AT170" s="13" t="s">
        <v>102</v>
      </c>
      <c r="AU170" s="13" t="s">
        <v>72</v>
      </c>
      <c r="AY170" s="13" t="s">
        <v>108</v>
      </c>
      <c r="BE170" s="144">
        <f t="shared" si="14"/>
        <v>4430</v>
      </c>
      <c r="BF170" s="144">
        <f t="shared" si="15"/>
        <v>0</v>
      </c>
      <c r="BG170" s="144">
        <f t="shared" si="16"/>
        <v>0</v>
      </c>
      <c r="BH170" s="144">
        <f t="shared" si="17"/>
        <v>0</v>
      </c>
      <c r="BI170" s="144">
        <f t="shared" si="18"/>
        <v>0</v>
      </c>
      <c r="BJ170" s="13" t="s">
        <v>77</v>
      </c>
      <c r="BK170" s="144">
        <f t="shared" si="19"/>
        <v>4430</v>
      </c>
      <c r="BL170" s="13" t="s">
        <v>109</v>
      </c>
      <c r="BM170" s="13" t="s">
        <v>476</v>
      </c>
    </row>
    <row r="171" spans="2:65" s="1" customFormat="1" ht="22.5" customHeight="1">
      <c r="B171" s="27"/>
      <c r="C171" s="133" t="s">
        <v>477</v>
      </c>
      <c r="D171" s="133" t="s">
        <v>102</v>
      </c>
      <c r="E171" s="134" t="s">
        <v>478</v>
      </c>
      <c r="F171" s="135" t="s">
        <v>479</v>
      </c>
      <c r="G171" s="136" t="s">
        <v>144</v>
      </c>
      <c r="H171" s="137">
        <v>1</v>
      </c>
      <c r="I171" s="138">
        <v>4510</v>
      </c>
      <c r="J171" s="138">
        <f t="shared" si="10"/>
        <v>4510</v>
      </c>
      <c r="K171" s="135" t="s">
        <v>106</v>
      </c>
      <c r="L171" s="139"/>
      <c r="M171" s="140" t="s">
        <v>31</v>
      </c>
      <c r="N171" s="141" t="s">
        <v>43</v>
      </c>
      <c r="O171" s="142">
        <v>0</v>
      </c>
      <c r="P171" s="142">
        <f t="shared" si="11"/>
        <v>0</v>
      </c>
      <c r="Q171" s="142">
        <v>0.21265000000000001</v>
      </c>
      <c r="R171" s="142">
        <f t="shared" si="12"/>
        <v>0.21265000000000001</v>
      </c>
      <c r="S171" s="142">
        <v>0</v>
      </c>
      <c r="T171" s="143">
        <f t="shared" si="13"/>
        <v>0</v>
      </c>
      <c r="AR171" s="13" t="s">
        <v>107</v>
      </c>
      <c r="AT171" s="13" t="s">
        <v>102</v>
      </c>
      <c r="AU171" s="13" t="s">
        <v>72</v>
      </c>
      <c r="AY171" s="13" t="s">
        <v>108</v>
      </c>
      <c r="BE171" s="144">
        <f t="shared" si="14"/>
        <v>4510</v>
      </c>
      <c r="BF171" s="144">
        <f t="shared" si="15"/>
        <v>0</v>
      </c>
      <c r="BG171" s="144">
        <f t="shared" si="16"/>
        <v>0</v>
      </c>
      <c r="BH171" s="144">
        <f t="shared" si="17"/>
        <v>0</v>
      </c>
      <c r="BI171" s="144">
        <f t="shared" si="18"/>
        <v>0</v>
      </c>
      <c r="BJ171" s="13" t="s">
        <v>77</v>
      </c>
      <c r="BK171" s="144">
        <f t="shared" si="19"/>
        <v>4510</v>
      </c>
      <c r="BL171" s="13" t="s">
        <v>109</v>
      </c>
      <c r="BM171" s="13" t="s">
        <v>480</v>
      </c>
    </row>
    <row r="172" spans="2:65" s="1" customFormat="1" ht="22.5" customHeight="1">
      <c r="B172" s="27"/>
      <c r="C172" s="133" t="s">
        <v>481</v>
      </c>
      <c r="D172" s="133" t="s">
        <v>102</v>
      </c>
      <c r="E172" s="134" t="s">
        <v>482</v>
      </c>
      <c r="F172" s="135" t="s">
        <v>483</v>
      </c>
      <c r="G172" s="136" t="s">
        <v>144</v>
      </c>
      <c r="H172" s="137">
        <v>1</v>
      </c>
      <c r="I172" s="138">
        <v>4590</v>
      </c>
      <c r="J172" s="138">
        <f t="shared" si="10"/>
        <v>4590</v>
      </c>
      <c r="K172" s="135" t="s">
        <v>106</v>
      </c>
      <c r="L172" s="139"/>
      <c r="M172" s="140" t="s">
        <v>31</v>
      </c>
      <c r="N172" s="141" t="s">
        <v>43</v>
      </c>
      <c r="O172" s="142">
        <v>0</v>
      </c>
      <c r="P172" s="142">
        <f t="shared" si="11"/>
        <v>0</v>
      </c>
      <c r="Q172" s="142">
        <v>0.21637999999999999</v>
      </c>
      <c r="R172" s="142">
        <f t="shared" si="12"/>
        <v>0.21637999999999999</v>
      </c>
      <c r="S172" s="142">
        <v>0</v>
      </c>
      <c r="T172" s="143">
        <f t="shared" si="13"/>
        <v>0</v>
      </c>
      <c r="AR172" s="13" t="s">
        <v>107</v>
      </c>
      <c r="AT172" s="13" t="s">
        <v>102</v>
      </c>
      <c r="AU172" s="13" t="s">
        <v>72</v>
      </c>
      <c r="AY172" s="13" t="s">
        <v>108</v>
      </c>
      <c r="BE172" s="144">
        <f t="shared" si="14"/>
        <v>4590</v>
      </c>
      <c r="BF172" s="144">
        <f t="shared" si="15"/>
        <v>0</v>
      </c>
      <c r="BG172" s="144">
        <f t="shared" si="16"/>
        <v>0</v>
      </c>
      <c r="BH172" s="144">
        <f t="shared" si="17"/>
        <v>0</v>
      </c>
      <c r="BI172" s="144">
        <f t="shared" si="18"/>
        <v>0</v>
      </c>
      <c r="BJ172" s="13" t="s">
        <v>77</v>
      </c>
      <c r="BK172" s="144">
        <f t="shared" si="19"/>
        <v>4590</v>
      </c>
      <c r="BL172" s="13" t="s">
        <v>109</v>
      </c>
      <c r="BM172" s="13" t="s">
        <v>484</v>
      </c>
    </row>
    <row r="173" spans="2:65" s="1" customFormat="1" ht="22.5" customHeight="1">
      <c r="B173" s="27"/>
      <c r="C173" s="133" t="s">
        <v>485</v>
      </c>
      <c r="D173" s="133" t="s">
        <v>102</v>
      </c>
      <c r="E173" s="134" t="s">
        <v>486</v>
      </c>
      <c r="F173" s="135" t="s">
        <v>487</v>
      </c>
      <c r="G173" s="136" t="s">
        <v>144</v>
      </c>
      <c r="H173" s="137">
        <v>1</v>
      </c>
      <c r="I173" s="138">
        <v>4670</v>
      </c>
      <c r="J173" s="138">
        <f t="shared" si="10"/>
        <v>4670</v>
      </c>
      <c r="K173" s="135" t="s">
        <v>106</v>
      </c>
      <c r="L173" s="139"/>
      <c r="M173" s="140" t="s">
        <v>31</v>
      </c>
      <c r="N173" s="141" t="s">
        <v>43</v>
      </c>
      <c r="O173" s="142">
        <v>0</v>
      </c>
      <c r="P173" s="142">
        <f t="shared" si="11"/>
        <v>0</v>
      </c>
      <c r="Q173" s="142">
        <v>0.22012000000000001</v>
      </c>
      <c r="R173" s="142">
        <f t="shared" si="12"/>
        <v>0.22012000000000001</v>
      </c>
      <c r="S173" s="142">
        <v>0</v>
      </c>
      <c r="T173" s="143">
        <f t="shared" si="13"/>
        <v>0</v>
      </c>
      <c r="AR173" s="13" t="s">
        <v>107</v>
      </c>
      <c r="AT173" s="13" t="s">
        <v>102</v>
      </c>
      <c r="AU173" s="13" t="s">
        <v>72</v>
      </c>
      <c r="AY173" s="13" t="s">
        <v>108</v>
      </c>
      <c r="BE173" s="144">
        <f t="shared" si="14"/>
        <v>4670</v>
      </c>
      <c r="BF173" s="144">
        <f t="shared" si="15"/>
        <v>0</v>
      </c>
      <c r="BG173" s="144">
        <f t="shared" si="16"/>
        <v>0</v>
      </c>
      <c r="BH173" s="144">
        <f t="shared" si="17"/>
        <v>0</v>
      </c>
      <c r="BI173" s="144">
        <f t="shared" si="18"/>
        <v>0</v>
      </c>
      <c r="BJ173" s="13" t="s">
        <v>77</v>
      </c>
      <c r="BK173" s="144">
        <f t="shared" si="19"/>
        <v>4670</v>
      </c>
      <c r="BL173" s="13" t="s">
        <v>109</v>
      </c>
      <c r="BM173" s="13" t="s">
        <v>488</v>
      </c>
    </row>
    <row r="174" spans="2:65" s="1" customFormat="1" ht="22.5" customHeight="1">
      <c r="B174" s="27"/>
      <c r="C174" s="133" t="s">
        <v>489</v>
      </c>
      <c r="D174" s="133" t="s">
        <v>102</v>
      </c>
      <c r="E174" s="134" t="s">
        <v>490</v>
      </c>
      <c r="F174" s="135" t="s">
        <v>491</v>
      </c>
      <c r="G174" s="136" t="s">
        <v>144</v>
      </c>
      <c r="H174" s="137">
        <v>1</v>
      </c>
      <c r="I174" s="138">
        <v>4750</v>
      </c>
      <c r="J174" s="138">
        <f t="shared" si="10"/>
        <v>4750</v>
      </c>
      <c r="K174" s="135" t="s">
        <v>106</v>
      </c>
      <c r="L174" s="139"/>
      <c r="M174" s="140" t="s">
        <v>31</v>
      </c>
      <c r="N174" s="141" t="s">
        <v>43</v>
      </c>
      <c r="O174" s="142">
        <v>0</v>
      </c>
      <c r="P174" s="142">
        <f t="shared" si="11"/>
        <v>0</v>
      </c>
      <c r="Q174" s="142">
        <v>0.22384999999999999</v>
      </c>
      <c r="R174" s="142">
        <f t="shared" si="12"/>
        <v>0.22384999999999999</v>
      </c>
      <c r="S174" s="142">
        <v>0</v>
      </c>
      <c r="T174" s="143">
        <f t="shared" si="13"/>
        <v>0</v>
      </c>
      <c r="AR174" s="13" t="s">
        <v>107</v>
      </c>
      <c r="AT174" s="13" t="s">
        <v>102</v>
      </c>
      <c r="AU174" s="13" t="s">
        <v>72</v>
      </c>
      <c r="AY174" s="13" t="s">
        <v>108</v>
      </c>
      <c r="BE174" s="144">
        <f t="shared" si="14"/>
        <v>4750</v>
      </c>
      <c r="BF174" s="144">
        <f t="shared" si="15"/>
        <v>0</v>
      </c>
      <c r="BG174" s="144">
        <f t="shared" si="16"/>
        <v>0</v>
      </c>
      <c r="BH174" s="144">
        <f t="shared" si="17"/>
        <v>0</v>
      </c>
      <c r="BI174" s="144">
        <f t="shared" si="18"/>
        <v>0</v>
      </c>
      <c r="BJ174" s="13" t="s">
        <v>77</v>
      </c>
      <c r="BK174" s="144">
        <f t="shared" si="19"/>
        <v>4750</v>
      </c>
      <c r="BL174" s="13" t="s">
        <v>109</v>
      </c>
      <c r="BM174" s="13" t="s">
        <v>492</v>
      </c>
    </row>
    <row r="175" spans="2:65" s="1" customFormat="1" ht="22.5" customHeight="1">
      <c r="B175" s="27"/>
      <c r="C175" s="133" t="s">
        <v>493</v>
      </c>
      <c r="D175" s="133" t="s">
        <v>102</v>
      </c>
      <c r="E175" s="134" t="s">
        <v>494</v>
      </c>
      <c r="F175" s="135" t="s">
        <v>495</v>
      </c>
      <c r="G175" s="136" t="s">
        <v>144</v>
      </c>
      <c r="H175" s="137">
        <v>1</v>
      </c>
      <c r="I175" s="138">
        <v>4.5</v>
      </c>
      <c r="J175" s="138">
        <f t="shared" si="10"/>
        <v>4.5</v>
      </c>
      <c r="K175" s="135" t="s">
        <v>106</v>
      </c>
      <c r="L175" s="139"/>
      <c r="M175" s="140" t="s">
        <v>31</v>
      </c>
      <c r="N175" s="141" t="s">
        <v>43</v>
      </c>
      <c r="O175" s="142">
        <v>0</v>
      </c>
      <c r="P175" s="142">
        <f t="shared" si="11"/>
        <v>0</v>
      </c>
      <c r="Q175" s="142">
        <v>3.0000000000000001E-5</v>
      </c>
      <c r="R175" s="142">
        <f t="shared" si="12"/>
        <v>3.0000000000000001E-5</v>
      </c>
      <c r="S175" s="142">
        <v>0</v>
      </c>
      <c r="T175" s="143">
        <f t="shared" si="13"/>
        <v>0</v>
      </c>
      <c r="AR175" s="13" t="s">
        <v>107</v>
      </c>
      <c r="AT175" s="13" t="s">
        <v>102</v>
      </c>
      <c r="AU175" s="13" t="s">
        <v>72</v>
      </c>
      <c r="AY175" s="13" t="s">
        <v>108</v>
      </c>
      <c r="BE175" s="144">
        <f t="shared" si="14"/>
        <v>4.5</v>
      </c>
      <c r="BF175" s="144">
        <f t="shared" si="15"/>
        <v>0</v>
      </c>
      <c r="BG175" s="144">
        <f t="shared" si="16"/>
        <v>0</v>
      </c>
      <c r="BH175" s="144">
        <f t="shared" si="17"/>
        <v>0</v>
      </c>
      <c r="BI175" s="144">
        <f t="shared" si="18"/>
        <v>0</v>
      </c>
      <c r="BJ175" s="13" t="s">
        <v>77</v>
      </c>
      <c r="BK175" s="144">
        <f t="shared" si="19"/>
        <v>4.5</v>
      </c>
      <c r="BL175" s="13" t="s">
        <v>109</v>
      </c>
      <c r="BM175" s="13" t="s">
        <v>496</v>
      </c>
    </row>
    <row r="176" spans="2:65" s="1" customFormat="1" ht="22.5" customHeight="1">
      <c r="B176" s="27"/>
      <c r="C176" s="133" t="s">
        <v>497</v>
      </c>
      <c r="D176" s="133" t="s">
        <v>102</v>
      </c>
      <c r="E176" s="134" t="s">
        <v>498</v>
      </c>
      <c r="F176" s="135" t="s">
        <v>499</v>
      </c>
      <c r="G176" s="136" t="s">
        <v>144</v>
      </c>
      <c r="H176" s="137">
        <v>1</v>
      </c>
      <c r="I176" s="138">
        <v>12</v>
      </c>
      <c r="J176" s="138">
        <f t="shared" si="10"/>
        <v>12</v>
      </c>
      <c r="K176" s="135" t="s">
        <v>106</v>
      </c>
      <c r="L176" s="139"/>
      <c r="M176" s="140" t="s">
        <v>31</v>
      </c>
      <c r="N176" s="141" t="s">
        <v>43</v>
      </c>
      <c r="O176" s="142">
        <v>0</v>
      </c>
      <c r="P176" s="142">
        <f t="shared" si="11"/>
        <v>0</v>
      </c>
      <c r="Q176" s="142">
        <v>2.5999999999999998E-4</v>
      </c>
      <c r="R176" s="142">
        <f t="shared" si="12"/>
        <v>2.5999999999999998E-4</v>
      </c>
      <c r="S176" s="142">
        <v>0</v>
      </c>
      <c r="T176" s="143">
        <f t="shared" si="13"/>
        <v>0</v>
      </c>
      <c r="AR176" s="13" t="s">
        <v>107</v>
      </c>
      <c r="AT176" s="13" t="s">
        <v>102</v>
      </c>
      <c r="AU176" s="13" t="s">
        <v>72</v>
      </c>
      <c r="AY176" s="13" t="s">
        <v>108</v>
      </c>
      <c r="BE176" s="144">
        <f t="shared" si="14"/>
        <v>12</v>
      </c>
      <c r="BF176" s="144">
        <f t="shared" si="15"/>
        <v>0</v>
      </c>
      <c r="BG176" s="144">
        <f t="shared" si="16"/>
        <v>0</v>
      </c>
      <c r="BH176" s="144">
        <f t="shared" si="17"/>
        <v>0</v>
      </c>
      <c r="BI176" s="144">
        <f t="shared" si="18"/>
        <v>0</v>
      </c>
      <c r="BJ176" s="13" t="s">
        <v>77</v>
      </c>
      <c r="BK176" s="144">
        <f t="shared" si="19"/>
        <v>12</v>
      </c>
      <c r="BL176" s="13" t="s">
        <v>109</v>
      </c>
      <c r="BM176" s="13" t="s">
        <v>500</v>
      </c>
    </row>
    <row r="177" spans="2:65" s="1" customFormat="1" ht="22.5" customHeight="1">
      <c r="B177" s="27"/>
      <c r="C177" s="133" t="s">
        <v>501</v>
      </c>
      <c r="D177" s="133" t="s">
        <v>102</v>
      </c>
      <c r="E177" s="134" t="s">
        <v>502</v>
      </c>
      <c r="F177" s="135" t="s">
        <v>503</v>
      </c>
      <c r="G177" s="136" t="s">
        <v>144</v>
      </c>
      <c r="H177" s="137">
        <v>1</v>
      </c>
      <c r="I177" s="138">
        <v>1380</v>
      </c>
      <c r="J177" s="138">
        <f t="shared" si="10"/>
        <v>1380</v>
      </c>
      <c r="K177" s="135" t="s">
        <v>106</v>
      </c>
      <c r="L177" s="139"/>
      <c r="M177" s="140" t="s">
        <v>31</v>
      </c>
      <c r="N177" s="141" t="s">
        <v>43</v>
      </c>
      <c r="O177" s="142">
        <v>0</v>
      </c>
      <c r="P177" s="142">
        <f t="shared" si="11"/>
        <v>0</v>
      </c>
      <c r="Q177" s="142">
        <v>0.30399999999999999</v>
      </c>
      <c r="R177" s="142">
        <f t="shared" si="12"/>
        <v>0.30399999999999999</v>
      </c>
      <c r="S177" s="142">
        <v>0</v>
      </c>
      <c r="T177" s="143">
        <f t="shared" si="13"/>
        <v>0</v>
      </c>
      <c r="AR177" s="13" t="s">
        <v>107</v>
      </c>
      <c r="AT177" s="13" t="s">
        <v>102</v>
      </c>
      <c r="AU177" s="13" t="s">
        <v>72</v>
      </c>
      <c r="AY177" s="13" t="s">
        <v>108</v>
      </c>
      <c r="BE177" s="144">
        <f t="shared" si="14"/>
        <v>1380</v>
      </c>
      <c r="BF177" s="144">
        <f t="shared" si="15"/>
        <v>0</v>
      </c>
      <c r="BG177" s="144">
        <f t="shared" si="16"/>
        <v>0</v>
      </c>
      <c r="BH177" s="144">
        <f t="shared" si="17"/>
        <v>0</v>
      </c>
      <c r="BI177" s="144">
        <f t="shared" si="18"/>
        <v>0</v>
      </c>
      <c r="BJ177" s="13" t="s">
        <v>77</v>
      </c>
      <c r="BK177" s="144">
        <f t="shared" si="19"/>
        <v>1380</v>
      </c>
      <c r="BL177" s="13" t="s">
        <v>109</v>
      </c>
      <c r="BM177" s="13" t="s">
        <v>504</v>
      </c>
    </row>
    <row r="178" spans="2:65" s="1" customFormat="1" ht="22.5" customHeight="1">
      <c r="B178" s="27"/>
      <c r="C178" s="133" t="s">
        <v>505</v>
      </c>
      <c r="D178" s="133" t="s">
        <v>102</v>
      </c>
      <c r="E178" s="134" t="s">
        <v>506</v>
      </c>
      <c r="F178" s="135" t="s">
        <v>507</v>
      </c>
      <c r="G178" s="136" t="s">
        <v>144</v>
      </c>
      <c r="H178" s="137">
        <v>1</v>
      </c>
      <c r="I178" s="138">
        <v>1380</v>
      </c>
      <c r="J178" s="138">
        <f t="shared" si="10"/>
        <v>1380</v>
      </c>
      <c r="K178" s="135" t="s">
        <v>106</v>
      </c>
      <c r="L178" s="139"/>
      <c r="M178" s="140" t="s">
        <v>31</v>
      </c>
      <c r="N178" s="141" t="s">
        <v>43</v>
      </c>
      <c r="O178" s="142">
        <v>0</v>
      </c>
      <c r="P178" s="142">
        <f t="shared" si="11"/>
        <v>0</v>
      </c>
      <c r="Q178" s="142">
        <v>0.30399999999999999</v>
      </c>
      <c r="R178" s="142">
        <f t="shared" si="12"/>
        <v>0.30399999999999999</v>
      </c>
      <c r="S178" s="142">
        <v>0</v>
      </c>
      <c r="T178" s="143">
        <f t="shared" si="13"/>
        <v>0</v>
      </c>
      <c r="AR178" s="13" t="s">
        <v>107</v>
      </c>
      <c r="AT178" s="13" t="s">
        <v>102</v>
      </c>
      <c r="AU178" s="13" t="s">
        <v>72</v>
      </c>
      <c r="AY178" s="13" t="s">
        <v>108</v>
      </c>
      <c r="BE178" s="144">
        <f t="shared" si="14"/>
        <v>1380</v>
      </c>
      <c r="BF178" s="144">
        <f t="shared" si="15"/>
        <v>0</v>
      </c>
      <c r="BG178" s="144">
        <f t="shared" si="16"/>
        <v>0</v>
      </c>
      <c r="BH178" s="144">
        <f t="shared" si="17"/>
        <v>0</v>
      </c>
      <c r="BI178" s="144">
        <f t="shared" si="18"/>
        <v>0</v>
      </c>
      <c r="BJ178" s="13" t="s">
        <v>77</v>
      </c>
      <c r="BK178" s="144">
        <f t="shared" si="19"/>
        <v>1380</v>
      </c>
      <c r="BL178" s="13" t="s">
        <v>109</v>
      </c>
      <c r="BM178" s="13" t="s">
        <v>508</v>
      </c>
    </row>
    <row r="179" spans="2:65" s="1" customFormat="1" ht="22.5" customHeight="1">
      <c r="B179" s="27"/>
      <c r="C179" s="133" t="s">
        <v>509</v>
      </c>
      <c r="D179" s="133" t="s">
        <v>102</v>
      </c>
      <c r="E179" s="134" t="s">
        <v>510</v>
      </c>
      <c r="F179" s="135" t="s">
        <v>511</v>
      </c>
      <c r="G179" s="136" t="s">
        <v>144</v>
      </c>
      <c r="H179" s="137">
        <v>1</v>
      </c>
      <c r="I179" s="138">
        <v>1680</v>
      </c>
      <c r="J179" s="138">
        <f t="shared" si="10"/>
        <v>1680</v>
      </c>
      <c r="K179" s="135" t="s">
        <v>106</v>
      </c>
      <c r="L179" s="139"/>
      <c r="M179" s="140" t="s">
        <v>31</v>
      </c>
      <c r="N179" s="141" t="s">
        <v>43</v>
      </c>
      <c r="O179" s="142">
        <v>0</v>
      </c>
      <c r="P179" s="142">
        <f t="shared" si="11"/>
        <v>0</v>
      </c>
      <c r="Q179" s="142">
        <v>0.252</v>
      </c>
      <c r="R179" s="142">
        <f t="shared" si="12"/>
        <v>0.252</v>
      </c>
      <c r="S179" s="142">
        <v>0</v>
      </c>
      <c r="T179" s="143">
        <f t="shared" si="13"/>
        <v>0</v>
      </c>
      <c r="AR179" s="13" t="s">
        <v>107</v>
      </c>
      <c r="AT179" s="13" t="s">
        <v>102</v>
      </c>
      <c r="AU179" s="13" t="s">
        <v>72</v>
      </c>
      <c r="AY179" s="13" t="s">
        <v>108</v>
      </c>
      <c r="BE179" s="144">
        <f t="shared" si="14"/>
        <v>1680</v>
      </c>
      <c r="BF179" s="144">
        <f t="shared" si="15"/>
        <v>0</v>
      </c>
      <c r="BG179" s="144">
        <f t="shared" si="16"/>
        <v>0</v>
      </c>
      <c r="BH179" s="144">
        <f t="shared" si="17"/>
        <v>0</v>
      </c>
      <c r="BI179" s="144">
        <f t="shared" si="18"/>
        <v>0</v>
      </c>
      <c r="BJ179" s="13" t="s">
        <v>77</v>
      </c>
      <c r="BK179" s="144">
        <f t="shared" si="19"/>
        <v>1680</v>
      </c>
      <c r="BL179" s="13" t="s">
        <v>109</v>
      </c>
      <c r="BM179" s="13" t="s">
        <v>512</v>
      </c>
    </row>
    <row r="180" spans="2:65" s="1" customFormat="1" ht="22.5" customHeight="1">
      <c r="B180" s="27"/>
      <c r="C180" s="133" t="s">
        <v>513</v>
      </c>
      <c r="D180" s="133" t="s">
        <v>102</v>
      </c>
      <c r="E180" s="134" t="s">
        <v>514</v>
      </c>
      <c r="F180" s="135" t="s">
        <v>515</v>
      </c>
      <c r="G180" s="136" t="s">
        <v>144</v>
      </c>
      <c r="H180" s="137">
        <v>1</v>
      </c>
      <c r="I180" s="138">
        <v>1380</v>
      </c>
      <c r="J180" s="138">
        <f t="shared" si="10"/>
        <v>1380</v>
      </c>
      <c r="K180" s="135" t="s">
        <v>106</v>
      </c>
      <c r="L180" s="139"/>
      <c r="M180" s="140" t="s">
        <v>31</v>
      </c>
      <c r="N180" s="141" t="s">
        <v>43</v>
      </c>
      <c r="O180" s="142">
        <v>0</v>
      </c>
      <c r="P180" s="142">
        <f t="shared" si="11"/>
        <v>0</v>
      </c>
      <c r="Q180" s="142">
        <v>0.27</v>
      </c>
      <c r="R180" s="142">
        <f t="shared" si="12"/>
        <v>0.27</v>
      </c>
      <c r="S180" s="142">
        <v>0</v>
      </c>
      <c r="T180" s="143">
        <f t="shared" si="13"/>
        <v>0</v>
      </c>
      <c r="AR180" s="13" t="s">
        <v>107</v>
      </c>
      <c r="AT180" s="13" t="s">
        <v>102</v>
      </c>
      <c r="AU180" s="13" t="s">
        <v>72</v>
      </c>
      <c r="AY180" s="13" t="s">
        <v>108</v>
      </c>
      <c r="BE180" s="144">
        <f t="shared" si="14"/>
        <v>1380</v>
      </c>
      <c r="BF180" s="144">
        <f t="shared" si="15"/>
        <v>0</v>
      </c>
      <c r="BG180" s="144">
        <f t="shared" si="16"/>
        <v>0</v>
      </c>
      <c r="BH180" s="144">
        <f t="shared" si="17"/>
        <v>0</v>
      </c>
      <c r="BI180" s="144">
        <f t="shared" si="18"/>
        <v>0</v>
      </c>
      <c r="BJ180" s="13" t="s">
        <v>77</v>
      </c>
      <c r="BK180" s="144">
        <f t="shared" si="19"/>
        <v>1380</v>
      </c>
      <c r="BL180" s="13" t="s">
        <v>109</v>
      </c>
      <c r="BM180" s="13" t="s">
        <v>516</v>
      </c>
    </row>
    <row r="181" spans="2:65" s="1" customFormat="1" ht="22.5" customHeight="1">
      <c r="B181" s="27"/>
      <c r="C181" s="133" t="s">
        <v>517</v>
      </c>
      <c r="D181" s="133" t="s">
        <v>102</v>
      </c>
      <c r="E181" s="134" t="s">
        <v>518</v>
      </c>
      <c r="F181" s="135" t="s">
        <v>519</v>
      </c>
      <c r="G181" s="136" t="s">
        <v>144</v>
      </c>
      <c r="H181" s="137">
        <v>1</v>
      </c>
      <c r="I181" s="138">
        <v>1780</v>
      </c>
      <c r="J181" s="138">
        <f t="shared" si="10"/>
        <v>1780</v>
      </c>
      <c r="K181" s="135" t="s">
        <v>106</v>
      </c>
      <c r="L181" s="139"/>
      <c r="M181" s="140" t="s">
        <v>31</v>
      </c>
      <c r="N181" s="141" t="s">
        <v>43</v>
      </c>
      <c r="O181" s="142">
        <v>0</v>
      </c>
      <c r="P181" s="142">
        <f t="shared" si="11"/>
        <v>0</v>
      </c>
      <c r="Q181" s="142">
        <v>0.32705000000000001</v>
      </c>
      <c r="R181" s="142">
        <f t="shared" si="12"/>
        <v>0.32705000000000001</v>
      </c>
      <c r="S181" s="142">
        <v>0</v>
      </c>
      <c r="T181" s="143">
        <f t="shared" si="13"/>
        <v>0</v>
      </c>
      <c r="AR181" s="13" t="s">
        <v>107</v>
      </c>
      <c r="AT181" s="13" t="s">
        <v>102</v>
      </c>
      <c r="AU181" s="13" t="s">
        <v>72</v>
      </c>
      <c r="AY181" s="13" t="s">
        <v>108</v>
      </c>
      <c r="BE181" s="144">
        <f t="shared" si="14"/>
        <v>1780</v>
      </c>
      <c r="BF181" s="144">
        <f t="shared" si="15"/>
        <v>0</v>
      </c>
      <c r="BG181" s="144">
        <f t="shared" si="16"/>
        <v>0</v>
      </c>
      <c r="BH181" s="144">
        <f t="shared" si="17"/>
        <v>0</v>
      </c>
      <c r="BI181" s="144">
        <f t="shared" si="18"/>
        <v>0</v>
      </c>
      <c r="BJ181" s="13" t="s">
        <v>77</v>
      </c>
      <c r="BK181" s="144">
        <f t="shared" si="19"/>
        <v>1780</v>
      </c>
      <c r="BL181" s="13" t="s">
        <v>109</v>
      </c>
      <c r="BM181" s="13" t="s">
        <v>520</v>
      </c>
    </row>
    <row r="182" spans="2:65" s="1" customFormat="1" ht="22.5" customHeight="1">
      <c r="B182" s="27"/>
      <c r="C182" s="133" t="s">
        <v>521</v>
      </c>
      <c r="D182" s="133" t="s">
        <v>102</v>
      </c>
      <c r="E182" s="134" t="s">
        <v>522</v>
      </c>
      <c r="F182" s="135" t="s">
        <v>523</v>
      </c>
      <c r="G182" s="136" t="s">
        <v>144</v>
      </c>
      <c r="H182" s="137">
        <v>1</v>
      </c>
      <c r="I182" s="138">
        <v>1780</v>
      </c>
      <c r="J182" s="138">
        <f t="shared" si="10"/>
        <v>1780</v>
      </c>
      <c r="K182" s="135" t="s">
        <v>106</v>
      </c>
      <c r="L182" s="139"/>
      <c r="M182" s="140" t="s">
        <v>31</v>
      </c>
      <c r="N182" s="141" t="s">
        <v>43</v>
      </c>
      <c r="O182" s="142">
        <v>0</v>
      </c>
      <c r="P182" s="142">
        <f t="shared" si="11"/>
        <v>0</v>
      </c>
      <c r="Q182" s="142">
        <v>0.32700000000000001</v>
      </c>
      <c r="R182" s="142">
        <f t="shared" si="12"/>
        <v>0.32700000000000001</v>
      </c>
      <c r="S182" s="142">
        <v>0</v>
      </c>
      <c r="T182" s="143">
        <f t="shared" si="13"/>
        <v>0</v>
      </c>
      <c r="AR182" s="13" t="s">
        <v>107</v>
      </c>
      <c r="AT182" s="13" t="s">
        <v>102</v>
      </c>
      <c r="AU182" s="13" t="s">
        <v>72</v>
      </c>
      <c r="AY182" s="13" t="s">
        <v>108</v>
      </c>
      <c r="BE182" s="144">
        <f t="shared" si="14"/>
        <v>1780</v>
      </c>
      <c r="BF182" s="144">
        <f t="shared" si="15"/>
        <v>0</v>
      </c>
      <c r="BG182" s="144">
        <f t="shared" si="16"/>
        <v>0</v>
      </c>
      <c r="BH182" s="144">
        <f t="shared" si="17"/>
        <v>0</v>
      </c>
      <c r="BI182" s="144">
        <f t="shared" si="18"/>
        <v>0</v>
      </c>
      <c r="BJ182" s="13" t="s">
        <v>77</v>
      </c>
      <c r="BK182" s="144">
        <f t="shared" si="19"/>
        <v>1780</v>
      </c>
      <c r="BL182" s="13" t="s">
        <v>109</v>
      </c>
      <c r="BM182" s="13" t="s">
        <v>524</v>
      </c>
    </row>
    <row r="183" spans="2:65" s="1" customFormat="1" ht="22.5" customHeight="1">
      <c r="B183" s="27"/>
      <c r="C183" s="133" t="s">
        <v>525</v>
      </c>
      <c r="D183" s="133" t="s">
        <v>102</v>
      </c>
      <c r="E183" s="134" t="s">
        <v>526</v>
      </c>
      <c r="F183" s="135" t="s">
        <v>527</v>
      </c>
      <c r="G183" s="136" t="s">
        <v>144</v>
      </c>
      <c r="H183" s="137">
        <v>1</v>
      </c>
      <c r="I183" s="138">
        <v>1780</v>
      </c>
      <c r="J183" s="138">
        <f t="shared" si="10"/>
        <v>1780</v>
      </c>
      <c r="K183" s="135" t="s">
        <v>106</v>
      </c>
      <c r="L183" s="139"/>
      <c r="M183" s="140" t="s">
        <v>31</v>
      </c>
      <c r="N183" s="141" t="s">
        <v>43</v>
      </c>
      <c r="O183" s="142">
        <v>0</v>
      </c>
      <c r="P183" s="142">
        <f t="shared" si="11"/>
        <v>0</v>
      </c>
      <c r="Q183" s="142">
        <v>0.32700000000000001</v>
      </c>
      <c r="R183" s="142">
        <f t="shared" si="12"/>
        <v>0.32700000000000001</v>
      </c>
      <c r="S183" s="142">
        <v>0</v>
      </c>
      <c r="T183" s="143">
        <f t="shared" si="13"/>
        <v>0</v>
      </c>
      <c r="AR183" s="13" t="s">
        <v>107</v>
      </c>
      <c r="AT183" s="13" t="s">
        <v>102</v>
      </c>
      <c r="AU183" s="13" t="s">
        <v>72</v>
      </c>
      <c r="AY183" s="13" t="s">
        <v>108</v>
      </c>
      <c r="BE183" s="144">
        <f t="shared" si="14"/>
        <v>1780</v>
      </c>
      <c r="BF183" s="144">
        <f t="shared" si="15"/>
        <v>0</v>
      </c>
      <c r="BG183" s="144">
        <f t="shared" si="16"/>
        <v>0</v>
      </c>
      <c r="BH183" s="144">
        <f t="shared" si="17"/>
        <v>0</v>
      </c>
      <c r="BI183" s="144">
        <f t="shared" si="18"/>
        <v>0</v>
      </c>
      <c r="BJ183" s="13" t="s">
        <v>77</v>
      </c>
      <c r="BK183" s="144">
        <f t="shared" si="19"/>
        <v>1780</v>
      </c>
      <c r="BL183" s="13" t="s">
        <v>109</v>
      </c>
      <c r="BM183" s="13" t="s">
        <v>528</v>
      </c>
    </row>
    <row r="184" spans="2:65" s="1" customFormat="1" ht="22.5" customHeight="1">
      <c r="B184" s="27"/>
      <c r="C184" s="133" t="s">
        <v>529</v>
      </c>
      <c r="D184" s="133" t="s">
        <v>102</v>
      </c>
      <c r="E184" s="134" t="s">
        <v>530</v>
      </c>
      <c r="F184" s="135" t="s">
        <v>531</v>
      </c>
      <c r="G184" s="136" t="s">
        <v>144</v>
      </c>
      <c r="H184" s="137">
        <v>1</v>
      </c>
      <c r="I184" s="138">
        <v>1680</v>
      </c>
      <c r="J184" s="138">
        <f t="shared" si="10"/>
        <v>1680</v>
      </c>
      <c r="K184" s="135" t="s">
        <v>106</v>
      </c>
      <c r="L184" s="139"/>
      <c r="M184" s="140" t="s">
        <v>31</v>
      </c>
      <c r="N184" s="141" t="s">
        <v>43</v>
      </c>
      <c r="O184" s="142">
        <v>0</v>
      </c>
      <c r="P184" s="142">
        <f t="shared" si="11"/>
        <v>0</v>
      </c>
      <c r="Q184" s="142">
        <v>0.27500000000000002</v>
      </c>
      <c r="R184" s="142">
        <f t="shared" si="12"/>
        <v>0.27500000000000002</v>
      </c>
      <c r="S184" s="142">
        <v>0</v>
      </c>
      <c r="T184" s="143">
        <f t="shared" si="13"/>
        <v>0</v>
      </c>
      <c r="AR184" s="13" t="s">
        <v>107</v>
      </c>
      <c r="AT184" s="13" t="s">
        <v>102</v>
      </c>
      <c r="AU184" s="13" t="s">
        <v>72</v>
      </c>
      <c r="AY184" s="13" t="s">
        <v>108</v>
      </c>
      <c r="BE184" s="144">
        <f t="shared" si="14"/>
        <v>1680</v>
      </c>
      <c r="BF184" s="144">
        <f t="shared" si="15"/>
        <v>0</v>
      </c>
      <c r="BG184" s="144">
        <f t="shared" si="16"/>
        <v>0</v>
      </c>
      <c r="BH184" s="144">
        <f t="shared" si="17"/>
        <v>0</v>
      </c>
      <c r="BI184" s="144">
        <f t="shared" si="18"/>
        <v>0</v>
      </c>
      <c r="BJ184" s="13" t="s">
        <v>77</v>
      </c>
      <c r="BK184" s="144">
        <f t="shared" si="19"/>
        <v>1680</v>
      </c>
      <c r="BL184" s="13" t="s">
        <v>109</v>
      </c>
      <c r="BM184" s="13" t="s">
        <v>532</v>
      </c>
    </row>
    <row r="185" spans="2:65" s="1" customFormat="1" ht="22.5" customHeight="1">
      <c r="B185" s="27"/>
      <c r="C185" s="133" t="s">
        <v>533</v>
      </c>
      <c r="D185" s="133" t="s">
        <v>102</v>
      </c>
      <c r="E185" s="134" t="s">
        <v>534</v>
      </c>
      <c r="F185" s="135" t="s">
        <v>535</v>
      </c>
      <c r="G185" s="136" t="s">
        <v>144</v>
      </c>
      <c r="H185" s="137">
        <v>1</v>
      </c>
      <c r="I185" s="138">
        <v>2930</v>
      </c>
      <c r="J185" s="138">
        <f t="shared" si="10"/>
        <v>2930</v>
      </c>
      <c r="K185" s="135" t="s">
        <v>106</v>
      </c>
      <c r="L185" s="139"/>
      <c r="M185" s="140" t="s">
        <v>31</v>
      </c>
      <c r="N185" s="141" t="s">
        <v>43</v>
      </c>
      <c r="O185" s="142">
        <v>0</v>
      </c>
      <c r="P185" s="142">
        <f t="shared" si="11"/>
        <v>0</v>
      </c>
      <c r="Q185" s="142">
        <v>0.32729999999999998</v>
      </c>
      <c r="R185" s="142">
        <f t="shared" si="12"/>
        <v>0.32729999999999998</v>
      </c>
      <c r="S185" s="142">
        <v>0</v>
      </c>
      <c r="T185" s="143">
        <f t="shared" si="13"/>
        <v>0</v>
      </c>
      <c r="AR185" s="13" t="s">
        <v>107</v>
      </c>
      <c r="AT185" s="13" t="s">
        <v>102</v>
      </c>
      <c r="AU185" s="13" t="s">
        <v>72</v>
      </c>
      <c r="AY185" s="13" t="s">
        <v>108</v>
      </c>
      <c r="BE185" s="144">
        <f t="shared" si="14"/>
        <v>2930</v>
      </c>
      <c r="BF185" s="144">
        <f t="shared" si="15"/>
        <v>0</v>
      </c>
      <c r="BG185" s="144">
        <f t="shared" si="16"/>
        <v>0</v>
      </c>
      <c r="BH185" s="144">
        <f t="shared" si="17"/>
        <v>0</v>
      </c>
      <c r="BI185" s="144">
        <f t="shared" si="18"/>
        <v>0</v>
      </c>
      <c r="BJ185" s="13" t="s">
        <v>77</v>
      </c>
      <c r="BK185" s="144">
        <f t="shared" si="19"/>
        <v>2930</v>
      </c>
      <c r="BL185" s="13" t="s">
        <v>109</v>
      </c>
      <c r="BM185" s="13" t="s">
        <v>536</v>
      </c>
    </row>
    <row r="186" spans="2:65" s="1" customFormat="1" ht="22.5" customHeight="1">
      <c r="B186" s="27"/>
      <c r="C186" s="133" t="s">
        <v>537</v>
      </c>
      <c r="D186" s="133" t="s">
        <v>102</v>
      </c>
      <c r="E186" s="134" t="s">
        <v>538</v>
      </c>
      <c r="F186" s="135" t="s">
        <v>539</v>
      </c>
      <c r="G186" s="136" t="s">
        <v>144</v>
      </c>
      <c r="H186" s="137">
        <v>1</v>
      </c>
      <c r="I186" s="138">
        <v>3130</v>
      </c>
      <c r="J186" s="138">
        <f t="shared" si="10"/>
        <v>3130</v>
      </c>
      <c r="K186" s="135" t="s">
        <v>106</v>
      </c>
      <c r="L186" s="139"/>
      <c r="M186" s="140" t="s">
        <v>31</v>
      </c>
      <c r="N186" s="141" t="s">
        <v>43</v>
      </c>
      <c r="O186" s="142">
        <v>0</v>
      </c>
      <c r="P186" s="142">
        <f t="shared" si="11"/>
        <v>0</v>
      </c>
      <c r="Q186" s="142">
        <v>0.32729999999999998</v>
      </c>
      <c r="R186" s="142">
        <f t="shared" si="12"/>
        <v>0.32729999999999998</v>
      </c>
      <c r="S186" s="142">
        <v>0</v>
      </c>
      <c r="T186" s="143">
        <f t="shared" si="13"/>
        <v>0</v>
      </c>
      <c r="AR186" s="13" t="s">
        <v>107</v>
      </c>
      <c r="AT186" s="13" t="s">
        <v>102</v>
      </c>
      <c r="AU186" s="13" t="s">
        <v>72</v>
      </c>
      <c r="AY186" s="13" t="s">
        <v>108</v>
      </c>
      <c r="BE186" s="144">
        <f t="shared" si="14"/>
        <v>3130</v>
      </c>
      <c r="BF186" s="144">
        <f t="shared" si="15"/>
        <v>0</v>
      </c>
      <c r="BG186" s="144">
        <f t="shared" si="16"/>
        <v>0</v>
      </c>
      <c r="BH186" s="144">
        <f t="shared" si="17"/>
        <v>0</v>
      </c>
      <c r="BI186" s="144">
        <f t="shared" si="18"/>
        <v>0</v>
      </c>
      <c r="BJ186" s="13" t="s">
        <v>77</v>
      </c>
      <c r="BK186" s="144">
        <f t="shared" si="19"/>
        <v>3130</v>
      </c>
      <c r="BL186" s="13" t="s">
        <v>109</v>
      </c>
      <c r="BM186" s="13" t="s">
        <v>540</v>
      </c>
    </row>
    <row r="187" spans="2:65" s="1" customFormat="1" ht="22.5" customHeight="1">
      <c r="B187" s="27"/>
      <c r="C187" s="133" t="s">
        <v>541</v>
      </c>
      <c r="D187" s="133" t="s">
        <v>102</v>
      </c>
      <c r="E187" s="134" t="s">
        <v>542</v>
      </c>
      <c r="F187" s="135" t="s">
        <v>543</v>
      </c>
      <c r="G187" s="136" t="s">
        <v>144</v>
      </c>
      <c r="H187" s="137">
        <v>1</v>
      </c>
      <c r="I187" s="138">
        <v>24100</v>
      </c>
      <c r="J187" s="138">
        <f t="shared" si="10"/>
        <v>24100</v>
      </c>
      <c r="K187" s="135" t="s">
        <v>106</v>
      </c>
      <c r="L187" s="139"/>
      <c r="M187" s="140" t="s">
        <v>31</v>
      </c>
      <c r="N187" s="141" t="s">
        <v>43</v>
      </c>
      <c r="O187" s="142">
        <v>0</v>
      </c>
      <c r="P187" s="142">
        <f t="shared" si="11"/>
        <v>0</v>
      </c>
      <c r="Q187" s="142">
        <v>1.23475</v>
      </c>
      <c r="R187" s="142">
        <f t="shared" si="12"/>
        <v>1.23475</v>
      </c>
      <c r="S187" s="142">
        <v>0</v>
      </c>
      <c r="T187" s="143">
        <f t="shared" si="13"/>
        <v>0</v>
      </c>
      <c r="AR187" s="13" t="s">
        <v>107</v>
      </c>
      <c r="AT187" s="13" t="s">
        <v>102</v>
      </c>
      <c r="AU187" s="13" t="s">
        <v>72</v>
      </c>
      <c r="AY187" s="13" t="s">
        <v>108</v>
      </c>
      <c r="BE187" s="144">
        <f t="shared" si="14"/>
        <v>24100</v>
      </c>
      <c r="BF187" s="144">
        <f t="shared" si="15"/>
        <v>0</v>
      </c>
      <c r="BG187" s="144">
        <f t="shared" si="16"/>
        <v>0</v>
      </c>
      <c r="BH187" s="144">
        <f t="shared" si="17"/>
        <v>0</v>
      </c>
      <c r="BI187" s="144">
        <f t="shared" si="18"/>
        <v>0</v>
      </c>
      <c r="BJ187" s="13" t="s">
        <v>77</v>
      </c>
      <c r="BK187" s="144">
        <f t="shared" si="19"/>
        <v>24100</v>
      </c>
      <c r="BL187" s="13" t="s">
        <v>109</v>
      </c>
      <c r="BM187" s="13" t="s">
        <v>544</v>
      </c>
    </row>
    <row r="188" spans="2:65" s="1" customFormat="1" ht="22.5" customHeight="1">
      <c r="B188" s="27"/>
      <c r="C188" s="133" t="s">
        <v>545</v>
      </c>
      <c r="D188" s="133" t="s">
        <v>102</v>
      </c>
      <c r="E188" s="134" t="s">
        <v>546</v>
      </c>
      <c r="F188" s="135" t="s">
        <v>547</v>
      </c>
      <c r="G188" s="136" t="s">
        <v>144</v>
      </c>
      <c r="H188" s="137">
        <v>1</v>
      </c>
      <c r="I188" s="138">
        <v>24000</v>
      </c>
      <c r="J188" s="138">
        <f t="shared" si="10"/>
        <v>24000</v>
      </c>
      <c r="K188" s="135" t="s">
        <v>106</v>
      </c>
      <c r="L188" s="139"/>
      <c r="M188" s="140" t="s">
        <v>31</v>
      </c>
      <c r="N188" s="141" t="s">
        <v>43</v>
      </c>
      <c r="O188" s="142">
        <v>0</v>
      </c>
      <c r="P188" s="142">
        <f t="shared" si="11"/>
        <v>0</v>
      </c>
      <c r="Q188" s="142">
        <v>1.23228</v>
      </c>
      <c r="R188" s="142">
        <f t="shared" si="12"/>
        <v>1.23228</v>
      </c>
      <c r="S188" s="142">
        <v>0</v>
      </c>
      <c r="T188" s="143">
        <f t="shared" si="13"/>
        <v>0</v>
      </c>
      <c r="AR188" s="13" t="s">
        <v>107</v>
      </c>
      <c r="AT188" s="13" t="s">
        <v>102</v>
      </c>
      <c r="AU188" s="13" t="s">
        <v>72</v>
      </c>
      <c r="AY188" s="13" t="s">
        <v>108</v>
      </c>
      <c r="BE188" s="144">
        <f t="shared" si="14"/>
        <v>24000</v>
      </c>
      <c r="BF188" s="144">
        <f t="shared" si="15"/>
        <v>0</v>
      </c>
      <c r="BG188" s="144">
        <f t="shared" si="16"/>
        <v>0</v>
      </c>
      <c r="BH188" s="144">
        <f t="shared" si="17"/>
        <v>0</v>
      </c>
      <c r="BI188" s="144">
        <f t="shared" si="18"/>
        <v>0</v>
      </c>
      <c r="BJ188" s="13" t="s">
        <v>77</v>
      </c>
      <c r="BK188" s="144">
        <f t="shared" si="19"/>
        <v>24000</v>
      </c>
      <c r="BL188" s="13" t="s">
        <v>109</v>
      </c>
      <c r="BM188" s="13" t="s">
        <v>548</v>
      </c>
    </row>
    <row r="189" spans="2:65" s="1" customFormat="1" ht="22.5" customHeight="1">
      <c r="B189" s="27"/>
      <c r="C189" s="133" t="s">
        <v>549</v>
      </c>
      <c r="D189" s="133" t="s">
        <v>102</v>
      </c>
      <c r="E189" s="134" t="s">
        <v>550</v>
      </c>
      <c r="F189" s="135" t="s">
        <v>551</v>
      </c>
      <c r="G189" s="136" t="s">
        <v>144</v>
      </c>
      <c r="H189" s="137">
        <v>1</v>
      </c>
      <c r="I189" s="138">
        <v>24000</v>
      </c>
      <c r="J189" s="138">
        <f t="shared" si="10"/>
        <v>24000</v>
      </c>
      <c r="K189" s="135" t="s">
        <v>106</v>
      </c>
      <c r="L189" s="139"/>
      <c r="M189" s="140" t="s">
        <v>31</v>
      </c>
      <c r="N189" s="141" t="s">
        <v>43</v>
      </c>
      <c r="O189" s="142">
        <v>0</v>
      </c>
      <c r="P189" s="142">
        <f t="shared" si="11"/>
        <v>0</v>
      </c>
      <c r="Q189" s="142">
        <v>1.2298100000000001</v>
      </c>
      <c r="R189" s="142">
        <f t="shared" si="12"/>
        <v>1.2298100000000001</v>
      </c>
      <c r="S189" s="142">
        <v>0</v>
      </c>
      <c r="T189" s="143">
        <f t="shared" si="13"/>
        <v>0</v>
      </c>
      <c r="AR189" s="13" t="s">
        <v>107</v>
      </c>
      <c r="AT189" s="13" t="s">
        <v>102</v>
      </c>
      <c r="AU189" s="13" t="s">
        <v>72</v>
      </c>
      <c r="AY189" s="13" t="s">
        <v>108</v>
      </c>
      <c r="BE189" s="144">
        <f t="shared" si="14"/>
        <v>24000</v>
      </c>
      <c r="BF189" s="144">
        <f t="shared" si="15"/>
        <v>0</v>
      </c>
      <c r="BG189" s="144">
        <f t="shared" si="16"/>
        <v>0</v>
      </c>
      <c r="BH189" s="144">
        <f t="shared" si="17"/>
        <v>0</v>
      </c>
      <c r="BI189" s="144">
        <f t="shared" si="18"/>
        <v>0</v>
      </c>
      <c r="BJ189" s="13" t="s">
        <v>77</v>
      </c>
      <c r="BK189" s="144">
        <f t="shared" si="19"/>
        <v>24000</v>
      </c>
      <c r="BL189" s="13" t="s">
        <v>109</v>
      </c>
      <c r="BM189" s="13" t="s">
        <v>552</v>
      </c>
    </row>
    <row r="190" spans="2:65" s="1" customFormat="1" ht="22.5" customHeight="1">
      <c r="B190" s="27"/>
      <c r="C190" s="133" t="s">
        <v>553</v>
      </c>
      <c r="D190" s="133" t="s">
        <v>102</v>
      </c>
      <c r="E190" s="134" t="s">
        <v>554</v>
      </c>
      <c r="F190" s="135" t="s">
        <v>555</v>
      </c>
      <c r="G190" s="136" t="s">
        <v>144</v>
      </c>
      <c r="H190" s="137">
        <v>1</v>
      </c>
      <c r="I190" s="138">
        <v>23900</v>
      </c>
      <c r="J190" s="138">
        <f t="shared" si="10"/>
        <v>23900</v>
      </c>
      <c r="K190" s="135" t="s">
        <v>106</v>
      </c>
      <c r="L190" s="139"/>
      <c r="M190" s="140" t="s">
        <v>31</v>
      </c>
      <c r="N190" s="141" t="s">
        <v>43</v>
      </c>
      <c r="O190" s="142">
        <v>0</v>
      </c>
      <c r="P190" s="142">
        <f t="shared" si="11"/>
        <v>0</v>
      </c>
      <c r="Q190" s="142">
        <v>1.2273400000000001</v>
      </c>
      <c r="R190" s="142">
        <f t="shared" si="12"/>
        <v>1.2273400000000001</v>
      </c>
      <c r="S190" s="142">
        <v>0</v>
      </c>
      <c r="T190" s="143">
        <f t="shared" si="13"/>
        <v>0</v>
      </c>
      <c r="AR190" s="13" t="s">
        <v>107</v>
      </c>
      <c r="AT190" s="13" t="s">
        <v>102</v>
      </c>
      <c r="AU190" s="13" t="s">
        <v>72</v>
      </c>
      <c r="AY190" s="13" t="s">
        <v>108</v>
      </c>
      <c r="BE190" s="144">
        <f t="shared" si="14"/>
        <v>23900</v>
      </c>
      <c r="BF190" s="144">
        <f t="shared" si="15"/>
        <v>0</v>
      </c>
      <c r="BG190" s="144">
        <f t="shared" si="16"/>
        <v>0</v>
      </c>
      <c r="BH190" s="144">
        <f t="shared" si="17"/>
        <v>0</v>
      </c>
      <c r="BI190" s="144">
        <f t="shared" si="18"/>
        <v>0</v>
      </c>
      <c r="BJ190" s="13" t="s">
        <v>77</v>
      </c>
      <c r="BK190" s="144">
        <f t="shared" si="19"/>
        <v>23900</v>
      </c>
      <c r="BL190" s="13" t="s">
        <v>109</v>
      </c>
      <c r="BM190" s="13" t="s">
        <v>556</v>
      </c>
    </row>
    <row r="191" spans="2:65" s="1" customFormat="1" ht="22.5" customHeight="1">
      <c r="B191" s="27"/>
      <c r="C191" s="133" t="s">
        <v>557</v>
      </c>
      <c r="D191" s="133" t="s">
        <v>102</v>
      </c>
      <c r="E191" s="134" t="s">
        <v>558</v>
      </c>
      <c r="F191" s="135" t="s">
        <v>559</v>
      </c>
      <c r="G191" s="136" t="s">
        <v>144</v>
      </c>
      <c r="H191" s="137">
        <v>1</v>
      </c>
      <c r="I191" s="138">
        <v>23900</v>
      </c>
      <c r="J191" s="138">
        <f t="shared" si="10"/>
        <v>23900</v>
      </c>
      <c r="K191" s="135" t="s">
        <v>106</v>
      </c>
      <c r="L191" s="139"/>
      <c r="M191" s="140" t="s">
        <v>31</v>
      </c>
      <c r="N191" s="141" t="s">
        <v>43</v>
      </c>
      <c r="O191" s="142">
        <v>0</v>
      </c>
      <c r="P191" s="142">
        <f t="shared" si="11"/>
        <v>0</v>
      </c>
      <c r="Q191" s="142">
        <v>1.2248699999999999</v>
      </c>
      <c r="R191" s="142">
        <f t="shared" si="12"/>
        <v>1.2248699999999999</v>
      </c>
      <c r="S191" s="142">
        <v>0</v>
      </c>
      <c r="T191" s="143">
        <f t="shared" si="13"/>
        <v>0</v>
      </c>
      <c r="AR191" s="13" t="s">
        <v>107</v>
      </c>
      <c r="AT191" s="13" t="s">
        <v>102</v>
      </c>
      <c r="AU191" s="13" t="s">
        <v>72</v>
      </c>
      <c r="AY191" s="13" t="s">
        <v>108</v>
      </c>
      <c r="BE191" s="144">
        <f t="shared" si="14"/>
        <v>23900</v>
      </c>
      <c r="BF191" s="144">
        <f t="shared" si="15"/>
        <v>0</v>
      </c>
      <c r="BG191" s="144">
        <f t="shared" si="16"/>
        <v>0</v>
      </c>
      <c r="BH191" s="144">
        <f t="shared" si="17"/>
        <v>0</v>
      </c>
      <c r="BI191" s="144">
        <f t="shared" si="18"/>
        <v>0</v>
      </c>
      <c r="BJ191" s="13" t="s">
        <v>77</v>
      </c>
      <c r="BK191" s="144">
        <f t="shared" si="19"/>
        <v>23900</v>
      </c>
      <c r="BL191" s="13" t="s">
        <v>109</v>
      </c>
      <c r="BM191" s="13" t="s">
        <v>560</v>
      </c>
    </row>
    <row r="192" spans="2:65" s="1" customFormat="1" ht="22.5" customHeight="1">
      <c r="B192" s="27"/>
      <c r="C192" s="133" t="s">
        <v>561</v>
      </c>
      <c r="D192" s="133" t="s">
        <v>102</v>
      </c>
      <c r="E192" s="134" t="s">
        <v>562</v>
      </c>
      <c r="F192" s="135" t="s">
        <v>563</v>
      </c>
      <c r="G192" s="136" t="s">
        <v>144</v>
      </c>
      <c r="H192" s="137">
        <v>1</v>
      </c>
      <c r="I192" s="138">
        <v>34700</v>
      </c>
      <c r="J192" s="138">
        <f t="shared" si="10"/>
        <v>34700</v>
      </c>
      <c r="K192" s="135" t="s">
        <v>106</v>
      </c>
      <c r="L192" s="139"/>
      <c r="M192" s="140" t="s">
        <v>31</v>
      </c>
      <c r="N192" s="141" t="s">
        <v>43</v>
      </c>
      <c r="O192" s="142">
        <v>0</v>
      </c>
      <c r="P192" s="142">
        <f t="shared" si="11"/>
        <v>0</v>
      </c>
      <c r="Q192" s="142">
        <v>1.7780400000000001</v>
      </c>
      <c r="R192" s="142">
        <f t="shared" si="12"/>
        <v>1.7780400000000001</v>
      </c>
      <c r="S192" s="142">
        <v>0</v>
      </c>
      <c r="T192" s="143">
        <f t="shared" si="13"/>
        <v>0</v>
      </c>
      <c r="AR192" s="13" t="s">
        <v>107</v>
      </c>
      <c r="AT192" s="13" t="s">
        <v>102</v>
      </c>
      <c r="AU192" s="13" t="s">
        <v>72</v>
      </c>
      <c r="AY192" s="13" t="s">
        <v>108</v>
      </c>
      <c r="BE192" s="144">
        <f t="shared" si="14"/>
        <v>34700</v>
      </c>
      <c r="BF192" s="144">
        <f t="shared" si="15"/>
        <v>0</v>
      </c>
      <c r="BG192" s="144">
        <f t="shared" si="16"/>
        <v>0</v>
      </c>
      <c r="BH192" s="144">
        <f t="shared" si="17"/>
        <v>0</v>
      </c>
      <c r="BI192" s="144">
        <f t="shared" si="18"/>
        <v>0</v>
      </c>
      <c r="BJ192" s="13" t="s">
        <v>77</v>
      </c>
      <c r="BK192" s="144">
        <f t="shared" si="19"/>
        <v>34700</v>
      </c>
      <c r="BL192" s="13" t="s">
        <v>109</v>
      </c>
      <c r="BM192" s="13" t="s">
        <v>564</v>
      </c>
    </row>
    <row r="193" spans="2:65" s="1" customFormat="1" ht="22.5" customHeight="1">
      <c r="B193" s="27"/>
      <c r="C193" s="133" t="s">
        <v>565</v>
      </c>
      <c r="D193" s="133" t="s">
        <v>102</v>
      </c>
      <c r="E193" s="134" t="s">
        <v>566</v>
      </c>
      <c r="F193" s="135" t="s">
        <v>567</v>
      </c>
      <c r="G193" s="136" t="s">
        <v>144</v>
      </c>
      <c r="H193" s="137">
        <v>1</v>
      </c>
      <c r="I193" s="138">
        <v>72200</v>
      </c>
      <c r="J193" s="138">
        <f t="shared" si="10"/>
        <v>72200</v>
      </c>
      <c r="K193" s="135" t="s">
        <v>106</v>
      </c>
      <c r="L193" s="139"/>
      <c r="M193" s="140" t="s">
        <v>31</v>
      </c>
      <c r="N193" s="141" t="s">
        <v>43</v>
      </c>
      <c r="O193" s="142">
        <v>0</v>
      </c>
      <c r="P193" s="142">
        <f t="shared" si="11"/>
        <v>0</v>
      </c>
      <c r="Q193" s="142">
        <v>3.70425</v>
      </c>
      <c r="R193" s="142">
        <f t="shared" si="12"/>
        <v>3.70425</v>
      </c>
      <c r="S193" s="142">
        <v>0</v>
      </c>
      <c r="T193" s="143">
        <f t="shared" si="13"/>
        <v>0</v>
      </c>
      <c r="AR193" s="13" t="s">
        <v>107</v>
      </c>
      <c r="AT193" s="13" t="s">
        <v>102</v>
      </c>
      <c r="AU193" s="13" t="s">
        <v>72</v>
      </c>
      <c r="AY193" s="13" t="s">
        <v>108</v>
      </c>
      <c r="BE193" s="144">
        <f t="shared" si="14"/>
        <v>72200</v>
      </c>
      <c r="BF193" s="144">
        <f t="shared" si="15"/>
        <v>0</v>
      </c>
      <c r="BG193" s="144">
        <f t="shared" si="16"/>
        <v>0</v>
      </c>
      <c r="BH193" s="144">
        <f t="shared" si="17"/>
        <v>0</v>
      </c>
      <c r="BI193" s="144">
        <f t="shared" si="18"/>
        <v>0</v>
      </c>
      <c r="BJ193" s="13" t="s">
        <v>77</v>
      </c>
      <c r="BK193" s="144">
        <f t="shared" si="19"/>
        <v>72200</v>
      </c>
      <c r="BL193" s="13" t="s">
        <v>109</v>
      </c>
      <c r="BM193" s="13" t="s">
        <v>568</v>
      </c>
    </row>
    <row r="194" spans="2:65" s="1" customFormat="1" ht="22.5" customHeight="1">
      <c r="B194" s="27"/>
      <c r="C194" s="133" t="s">
        <v>569</v>
      </c>
      <c r="D194" s="133" t="s">
        <v>102</v>
      </c>
      <c r="E194" s="134" t="s">
        <v>570</v>
      </c>
      <c r="F194" s="135" t="s">
        <v>571</v>
      </c>
      <c r="G194" s="136" t="s">
        <v>572</v>
      </c>
      <c r="H194" s="137">
        <v>1</v>
      </c>
      <c r="I194" s="138">
        <v>1240</v>
      </c>
      <c r="J194" s="138">
        <f t="shared" si="10"/>
        <v>1240</v>
      </c>
      <c r="K194" s="135" t="s">
        <v>106</v>
      </c>
      <c r="L194" s="139"/>
      <c r="M194" s="140" t="s">
        <v>31</v>
      </c>
      <c r="N194" s="141" t="s">
        <v>43</v>
      </c>
      <c r="O194" s="142">
        <v>0</v>
      </c>
      <c r="P194" s="142">
        <f t="shared" si="11"/>
        <v>0</v>
      </c>
      <c r="Q194" s="142">
        <v>4.9390000000000003E-2</v>
      </c>
      <c r="R194" s="142">
        <f t="shared" si="12"/>
        <v>4.9390000000000003E-2</v>
      </c>
      <c r="S194" s="142">
        <v>0</v>
      </c>
      <c r="T194" s="143">
        <f t="shared" si="13"/>
        <v>0</v>
      </c>
      <c r="AR194" s="13" t="s">
        <v>107</v>
      </c>
      <c r="AT194" s="13" t="s">
        <v>102</v>
      </c>
      <c r="AU194" s="13" t="s">
        <v>72</v>
      </c>
      <c r="AY194" s="13" t="s">
        <v>108</v>
      </c>
      <c r="BE194" s="144">
        <f t="shared" si="14"/>
        <v>1240</v>
      </c>
      <c r="BF194" s="144">
        <f t="shared" si="15"/>
        <v>0</v>
      </c>
      <c r="BG194" s="144">
        <f t="shared" si="16"/>
        <v>0</v>
      </c>
      <c r="BH194" s="144">
        <f t="shared" si="17"/>
        <v>0</v>
      </c>
      <c r="BI194" s="144">
        <f t="shared" si="18"/>
        <v>0</v>
      </c>
      <c r="BJ194" s="13" t="s">
        <v>77</v>
      </c>
      <c r="BK194" s="144">
        <f t="shared" si="19"/>
        <v>1240</v>
      </c>
      <c r="BL194" s="13" t="s">
        <v>109</v>
      </c>
      <c r="BM194" s="13" t="s">
        <v>573</v>
      </c>
    </row>
    <row r="195" spans="2:65" s="1" customFormat="1" ht="22.5" customHeight="1">
      <c r="B195" s="27"/>
      <c r="C195" s="133" t="s">
        <v>574</v>
      </c>
      <c r="D195" s="133" t="s">
        <v>102</v>
      </c>
      <c r="E195" s="134" t="s">
        <v>575</v>
      </c>
      <c r="F195" s="135" t="s">
        <v>576</v>
      </c>
      <c r="G195" s="136" t="s">
        <v>572</v>
      </c>
      <c r="H195" s="137">
        <v>1</v>
      </c>
      <c r="I195" s="138">
        <v>1360</v>
      </c>
      <c r="J195" s="138">
        <f t="shared" si="10"/>
        <v>1360</v>
      </c>
      <c r="K195" s="135" t="s">
        <v>106</v>
      </c>
      <c r="L195" s="139"/>
      <c r="M195" s="140" t="s">
        <v>31</v>
      </c>
      <c r="N195" s="141" t="s">
        <v>43</v>
      </c>
      <c r="O195" s="142">
        <v>0</v>
      </c>
      <c r="P195" s="142">
        <f t="shared" si="11"/>
        <v>0</v>
      </c>
      <c r="Q195" s="142">
        <v>4.9390000000000003E-2</v>
      </c>
      <c r="R195" s="142">
        <f t="shared" si="12"/>
        <v>4.9390000000000003E-2</v>
      </c>
      <c r="S195" s="142">
        <v>0</v>
      </c>
      <c r="T195" s="143">
        <f t="shared" si="13"/>
        <v>0</v>
      </c>
      <c r="AR195" s="13" t="s">
        <v>107</v>
      </c>
      <c r="AT195" s="13" t="s">
        <v>102</v>
      </c>
      <c r="AU195" s="13" t="s">
        <v>72</v>
      </c>
      <c r="AY195" s="13" t="s">
        <v>108</v>
      </c>
      <c r="BE195" s="144">
        <f t="shared" si="14"/>
        <v>1360</v>
      </c>
      <c r="BF195" s="144">
        <f t="shared" si="15"/>
        <v>0</v>
      </c>
      <c r="BG195" s="144">
        <f t="shared" si="16"/>
        <v>0</v>
      </c>
      <c r="BH195" s="144">
        <f t="shared" si="17"/>
        <v>0</v>
      </c>
      <c r="BI195" s="144">
        <f t="shared" si="18"/>
        <v>0</v>
      </c>
      <c r="BJ195" s="13" t="s">
        <v>77</v>
      </c>
      <c r="BK195" s="144">
        <f t="shared" si="19"/>
        <v>1360</v>
      </c>
      <c r="BL195" s="13" t="s">
        <v>109</v>
      </c>
      <c r="BM195" s="13" t="s">
        <v>577</v>
      </c>
    </row>
    <row r="196" spans="2:65" s="1" customFormat="1" ht="22.5" customHeight="1">
      <c r="B196" s="27"/>
      <c r="C196" s="133" t="s">
        <v>578</v>
      </c>
      <c r="D196" s="133" t="s">
        <v>102</v>
      </c>
      <c r="E196" s="134" t="s">
        <v>579</v>
      </c>
      <c r="F196" s="135" t="s">
        <v>580</v>
      </c>
      <c r="G196" s="136" t="s">
        <v>144</v>
      </c>
      <c r="H196" s="137">
        <v>1</v>
      </c>
      <c r="I196" s="138">
        <v>8.17</v>
      </c>
      <c r="J196" s="138">
        <f t="shared" si="10"/>
        <v>8.17</v>
      </c>
      <c r="K196" s="135" t="s">
        <v>106</v>
      </c>
      <c r="L196" s="139"/>
      <c r="M196" s="140" t="s">
        <v>31</v>
      </c>
      <c r="N196" s="141" t="s">
        <v>43</v>
      </c>
      <c r="O196" s="142">
        <v>0</v>
      </c>
      <c r="P196" s="142">
        <f t="shared" si="11"/>
        <v>0</v>
      </c>
      <c r="Q196" s="142">
        <v>1.2E-4</v>
      </c>
      <c r="R196" s="142">
        <f t="shared" si="12"/>
        <v>1.2E-4</v>
      </c>
      <c r="S196" s="142">
        <v>0</v>
      </c>
      <c r="T196" s="143">
        <f t="shared" si="13"/>
        <v>0</v>
      </c>
      <c r="AR196" s="13" t="s">
        <v>107</v>
      </c>
      <c r="AT196" s="13" t="s">
        <v>102</v>
      </c>
      <c r="AU196" s="13" t="s">
        <v>72</v>
      </c>
      <c r="AY196" s="13" t="s">
        <v>108</v>
      </c>
      <c r="BE196" s="144">
        <f t="shared" si="14"/>
        <v>8.17</v>
      </c>
      <c r="BF196" s="144">
        <f t="shared" si="15"/>
        <v>0</v>
      </c>
      <c r="BG196" s="144">
        <f t="shared" si="16"/>
        <v>0</v>
      </c>
      <c r="BH196" s="144">
        <f t="shared" si="17"/>
        <v>0</v>
      </c>
      <c r="BI196" s="144">
        <f t="shared" si="18"/>
        <v>0</v>
      </c>
      <c r="BJ196" s="13" t="s">
        <v>77</v>
      </c>
      <c r="BK196" s="144">
        <f t="shared" si="19"/>
        <v>8.17</v>
      </c>
      <c r="BL196" s="13" t="s">
        <v>109</v>
      </c>
      <c r="BM196" s="13" t="s">
        <v>581</v>
      </c>
    </row>
    <row r="197" spans="2:65" s="1" customFormat="1" ht="22.5" customHeight="1">
      <c r="B197" s="27"/>
      <c r="C197" s="133" t="s">
        <v>582</v>
      </c>
      <c r="D197" s="133" t="s">
        <v>102</v>
      </c>
      <c r="E197" s="134" t="s">
        <v>583</v>
      </c>
      <c r="F197" s="135" t="s">
        <v>584</v>
      </c>
      <c r="G197" s="136" t="s">
        <v>144</v>
      </c>
      <c r="H197" s="137">
        <v>1</v>
      </c>
      <c r="I197" s="138">
        <v>8.1199999999999992</v>
      </c>
      <c r="J197" s="138">
        <f t="shared" si="10"/>
        <v>8.1199999999999992</v>
      </c>
      <c r="K197" s="135" t="s">
        <v>106</v>
      </c>
      <c r="L197" s="139"/>
      <c r="M197" s="140" t="s">
        <v>31</v>
      </c>
      <c r="N197" s="141" t="s">
        <v>43</v>
      </c>
      <c r="O197" s="142">
        <v>0</v>
      </c>
      <c r="P197" s="142">
        <f t="shared" si="11"/>
        <v>0</v>
      </c>
      <c r="Q197" s="142">
        <v>1.3999999999999999E-4</v>
      </c>
      <c r="R197" s="142">
        <f t="shared" si="12"/>
        <v>1.3999999999999999E-4</v>
      </c>
      <c r="S197" s="142">
        <v>0</v>
      </c>
      <c r="T197" s="143">
        <f t="shared" si="13"/>
        <v>0</v>
      </c>
      <c r="AR197" s="13" t="s">
        <v>107</v>
      </c>
      <c r="AT197" s="13" t="s">
        <v>102</v>
      </c>
      <c r="AU197" s="13" t="s">
        <v>72</v>
      </c>
      <c r="AY197" s="13" t="s">
        <v>108</v>
      </c>
      <c r="BE197" s="144">
        <f t="shared" si="14"/>
        <v>8.1199999999999992</v>
      </c>
      <c r="BF197" s="144">
        <f t="shared" si="15"/>
        <v>0</v>
      </c>
      <c r="BG197" s="144">
        <f t="shared" si="16"/>
        <v>0</v>
      </c>
      <c r="BH197" s="144">
        <f t="shared" si="17"/>
        <v>0</v>
      </c>
      <c r="BI197" s="144">
        <f t="shared" si="18"/>
        <v>0</v>
      </c>
      <c r="BJ197" s="13" t="s">
        <v>77</v>
      </c>
      <c r="BK197" s="144">
        <f t="shared" si="19"/>
        <v>8.1199999999999992</v>
      </c>
      <c r="BL197" s="13" t="s">
        <v>109</v>
      </c>
      <c r="BM197" s="13" t="s">
        <v>585</v>
      </c>
    </row>
    <row r="198" spans="2:65" s="1" customFormat="1" ht="22.5" customHeight="1">
      <c r="B198" s="27"/>
      <c r="C198" s="133" t="s">
        <v>586</v>
      </c>
      <c r="D198" s="133" t="s">
        <v>102</v>
      </c>
      <c r="E198" s="134" t="s">
        <v>587</v>
      </c>
      <c r="F198" s="135" t="s">
        <v>588</v>
      </c>
      <c r="G198" s="136" t="s">
        <v>144</v>
      </c>
      <c r="H198" s="137">
        <v>1</v>
      </c>
      <c r="I198" s="138">
        <v>80.7</v>
      </c>
      <c r="J198" s="138">
        <f t="shared" si="10"/>
        <v>80.7</v>
      </c>
      <c r="K198" s="135" t="s">
        <v>106</v>
      </c>
      <c r="L198" s="139"/>
      <c r="M198" s="140" t="s">
        <v>31</v>
      </c>
      <c r="N198" s="141" t="s">
        <v>43</v>
      </c>
      <c r="O198" s="142">
        <v>0</v>
      </c>
      <c r="P198" s="142">
        <f t="shared" si="11"/>
        <v>0</v>
      </c>
      <c r="Q198" s="142">
        <v>1.0499999999999999E-3</v>
      </c>
      <c r="R198" s="142">
        <f t="shared" si="12"/>
        <v>1.0499999999999999E-3</v>
      </c>
      <c r="S198" s="142">
        <v>0</v>
      </c>
      <c r="T198" s="143">
        <f t="shared" si="13"/>
        <v>0</v>
      </c>
      <c r="AR198" s="13" t="s">
        <v>107</v>
      </c>
      <c r="AT198" s="13" t="s">
        <v>102</v>
      </c>
      <c r="AU198" s="13" t="s">
        <v>72</v>
      </c>
      <c r="AY198" s="13" t="s">
        <v>108</v>
      </c>
      <c r="BE198" s="144">
        <f t="shared" si="14"/>
        <v>80.7</v>
      </c>
      <c r="BF198" s="144">
        <f t="shared" si="15"/>
        <v>0</v>
      </c>
      <c r="BG198" s="144">
        <f t="shared" si="16"/>
        <v>0</v>
      </c>
      <c r="BH198" s="144">
        <f t="shared" si="17"/>
        <v>0</v>
      </c>
      <c r="BI198" s="144">
        <f t="shared" si="18"/>
        <v>0</v>
      </c>
      <c r="BJ198" s="13" t="s">
        <v>77</v>
      </c>
      <c r="BK198" s="144">
        <f t="shared" si="19"/>
        <v>80.7</v>
      </c>
      <c r="BL198" s="13" t="s">
        <v>109</v>
      </c>
      <c r="BM198" s="13" t="s">
        <v>589</v>
      </c>
    </row>
    <row r="199" spans="2:65" s="1" customFormat="1" ht="22.5" customHeight="1">
      <c r="B199" s="27"/>
      <c r="C199" s="133" t="s">
        <v>590</v>
      </c>
      <c r="D199" s="133" t="s">
        <v>102</v>
      </c>
      <c r="E199" s="134" t="s">
        <v>591</v>
      </c>
      <c r="F199" s="135" t="s">
        <v>592</v>
      </c>
      <c r="G199" s="136" t="s">
        <v>144</v>
      </c>
      <c r="H199" s="137">
        <v>1</v>
      </c>
      <c r="I199" s="138">
        <v>155</v>
      </c>
      <c r="J199" s="138">
        <f t="shared" si="10"/>
        <v>155</v>
      </c>
      <c r="K199" s="135" t="s">
        <v>106</v>
      </c>
      <c r="L199" s="139"/>
      <c r="M199" s="140" t="s">
        <v>31</v>
      </c>
      <c r="N199" s="141" t="s">
        <v>43</v>
      </c>
      <c r="O199" s="142">
        <v>0</v>
      </c>
      <c r="P199" s="142">
        <f t="shared" si="11"/>
        <v>0</v>
      </c>
      <c r="Q199" s="142">
        <v>1.1100000000000001E-3</v>
      </c>
      <c r="R199" s="142">
        <f t="shared" si="12"/>
        <v>1.1100000000000001E-3</v>
      </c>
      <c r="S199" s="142">
        <v>0</v>
      </c>
      <c r="T199" s="143">
        <f t="shared" si="13"/>
        <v>0</v>
      </c>
      <c r="AR199" s="13" t="s">
        <v>107</v>
      </c>
      <c r="AT199" s="13" t="s">
        <v>102</v>
      </c>
      <c r="AU199" s="13" t="s">
        <v>72</v>
      </c>
      <c r="AY199" s="13" t="s">
        <v>108</v>
      </c>
      <c r="BE199" s="144">
        <f t="shared" si="14"/>
        <v>155</v>
      </c>
      <c r="BF199" s="144">
        <f t="shared" si="15"/>
        <v>0</v>
      </c>
      <c r="BG199" s="144">
        <f t="shared" si="16"/>
        <v>0</v>
      </c>
      <c r="BH199" s="144">
        <f t="shared" si="17"/>
        <v>0</v>
      </c>
      <c r="BI199" s="144">
        <f t="shared" si="18"/>
        <v>0</v>
      </c>
      <c r="BJ199" s="13" t="s">
        <v>77</v>
      </c>
      <c r="BK199" s="144">
        <f t="shared" si="19"/>
        <v>155</v>
      </c>
      <c r="BL199" s="13" t="s">
        <v>109</v>
      </c>
      <c r="BM199" s="13" t="s">
        <v>593</v>
      </c>
    </row>
    <row r="200" spans="2:65" s="1" customFormat="1" ht="22.5" customHeight="1">
      <c r="B200" s="27"/>
      <c r="C200" s="133" t="s">
        <v>594</v>
      </c>
      <c r="D200" s="133" t="s">
        <v>102</v>
      </c>
      <c r="E200" s="134" t="s">
        <v>595</v>
      </c>
      <c r="F200" s="135" t="s">
        <v>596</v>
      </c>
      <c r="G200" s="136" t="s">
        <v>144</v>
      </c>
      <c r="H200" s="137">
        <v>1</v>
      </c>
      <c r="I200" s="138">
        <v>120</v>
      </c>
      <c r="J200" s="138">
        <f t="shared" si="10"/>
        <v>120</v>
      </c>
      <c r="K200" s="135" t="s">
        <v>106</v>
      </c>
      <c r="L200" s="139"/>
      <c r="M200" s="140" t="s">
        <v>31</v>
      </c>
      <c r="N200" s="141" t="s">
        <v>43</v>
      </c>
      <c r="O200" s="142">
        <v>0</v>
      </c>
      <c r="P200" s="142">
        <f t="shared" si="11"/>
        <v>0</v>
      </c>
      <c r="Q200" s="142">
        <v>1.23E-3</v>
      </c>
      <c r="R200" s="142">
        <f t="shared" si="12"/>
        <v>1.23E-3</v>
      </c>
      <c r="S200" s="142">
        <v>0</v>
      </c>
      <c r="T200" s="143">
        <f t="shared" si="13"/>
        <v>0</v>
      </c>
      <c r="AR200" s="13" t="s">
        <v>107</v>
      </c>
      <c r="AT200" s="13" t="s">
        <v>102</v>
      </c>
      <c r="AU200" s="13" t="s">
        <v>72</v>
      </c>
      <c r="AY200" s="13" t="s">
        <v>108</v>
      </c>
      <c r="BE200" s="144">
        <f t="shared" si="14"/>
        <v>120</v>
      </c>
      <c r="BF200" s="144">
        <f t="shared" si="15"/>
        <v>0</v>
      </c>
      <c r="BG200" s="144">
        <f t="shared" si="16"/>
        <v>0</v>
      </c>
      <c r="BH200" s="144">
        <f t="shared" si="17"/>
        <v>0</v>
      </c>
      <c r="BI200" s="144">
        <f t="shared" si="18"/>
        <v>0</v>
      </c>
      <c r="BJ200" s="13" t="s">
        <v>77</v>
      </c>
      <c r="BK200" s="144">
        <f t="shared" si="19"/>
        <v>120</v>
      </c>
      <c r="BL200" s="13" t="s">
        <v>109</v>
      </c>
      <c r="BM200" s="13" t="s">
        <v>597</v>
      </c>
    </row>
    <row r="201" spans="2:65" s="1" customFormat="1" ht="22.5" customHeight="1">
      <c r="B201" s="27"/>
      <c r="C201" s="133" t="s">
        <v>598</v>
      </c>
      <c r="D201" s="133" t="s">
        <v>102</v>
      </c>
      <c r="E201" s="134" t="s">
        <v>599</v>
      </c>
      <c r="F201" s="135" t="s">
        <v>600</v>
      </c>
      <c r="G201" s="136" t="s">
        <v>144</v>
      </c>
      <c r="H201" s="137">
        <v>1</v>
      </c>
      <c r="I201" s="138">
        <v>68.5</v>
      </c>
      <c r="J201" s="138">
        <f t="shared" si="10"/>
        <v>68.5</v>
      </c>
      <c r="K201" s="135" t="s">
        <v>106</v>
      </c>
      <c r="L201" s="139"/>
      <c r="M201" s="140" t="s">
        <v>31</v>
      </c>
      <c r="N201" s="141" t="s">
        <v>43</v>
      </c>
      <c r="O201" s="142">
        <v>0</v>
      </c>
      <c r="P201" s="142">
        <f t="shared" si="11"/>
        <v>0</v>
      </c>
      <c r="Q201" s="142">
        <v>1.0499999999999999E-3</v>
      </c>
      <c r="R201" s="142">
        <f t="shared" si="12"/>
        <v>1.0499999999999999E-3</v>
      </c>
      <c r="S201" s="142">
        <v>0</v>
      </c>
      <c r="T201" s="143">
        <f t="shared" si="13"/>
        <v>0</v>
      </c>
      <c r="AR201" s="13" t="s">
        <v>107</v>
      </c>
      <c r="AT201" s="13" t="s">
        <v>102</v>
      </c>
      <c r="AU201" s="13" t="s">
        <v>72</v>
      </c>
      <c r="AY201" s="13" t="s">
        <v>108</v>
      </c>
      <c r="BE201" s="144">
        <f t="shared" si="14"/>
        <v>68.5</v>
      </c>
      <c r="BF201" s="144">
        <f t="shared" si="15"/>
        <v>0</v>
      </c>
      <c r="BG201" s="144">
        <f t="shared" si="16"/>
        <v>0</v>
      </c>
      <c r="BH201" s="144">
        <f t="shared" si="17"/>
        <v>0</v>
      </c>
      <c r="BI201" s="144">
        <f t="shared" si="18"/>
        <v>0</v>
      </c>
      <c r="BJ201" s="13" t="s">
        <v>77</v>
      </c>
      <c r="BK201" s="144">
        <f t="shared" si="19"/>
        <v>68.5</v>
      </c>
      <c r="BL201" s="13" t="s">
        <v>109</v>
      </c>
      <c r="BM201" s="13" t="s">
        <v>601</v>
      </c>
    </row>
    <row r="202" spans="2:65" s="1" customFormat="1" ht="22.5" customHeight="1">
      <c r="B202" s="27"/>
      <c r="C202" s="133" t="s">
        <v>602</v>
      </c>
      <c r="D202" s="133" t="s">
        <v>102</v>
      </c>
      <c r="E202" s="134" t="s">
        <v>603</v>
      </c>
      <c r="F202" s="135" t="s">
        <v>604</v>
      </c>
      <c r="G202" s="136" t="s">
        <v>144</v>
      </c>
      <c r="H202" s="137">
        <v>1</v>
      </c>
      <c r="I202" s="138">
        <v>130</v>
      </c>
      <c r="J202" s="138">
        <f t="shared" si="10"/>
        <v>130</v>
      </c>
      <c r="K202" s="135" t="s">
        <v>106</v>
      </c>
      <c r="L202" s="139"/>
      <c r="M202" s="140" t="s">
        <v>31</v>
      </c>
      <c r="N202" s="141" t="s">
        <v>43</v>
      </c>
      <c r="O202" s="142">
        <v>0</v>
      </c>
      <c r="P202" s="142">
        <f t="shared" si="11"/>
        <v>0</v>
      </c>
      <c r="Q202" s="142">
        <v>1.1100000000000001E-3</v>
      </c>
      <c r="R202" s="142">
        <f t="shared" si="12"/>
        <v>1.1100000000000001E-3</v>
      </c>
      <c r="S202" s="142">
        <v>0</v>
      </c>
      <c r="T202" s="143">
        <f t="shared" si="13"/>
        <v>0</v>
      </c>
      <c r="AR202" s="13" t="s">
        <v>107</v>
      </c>
      <c r="AT202" s="13" t="s">
        <v>102</v>
      </c>
      <c r="AU202" s="13" t="s">
        <v>72</v>
      </c>
      <c r="AY202" s="13" t="s">
        <v>108</v>
      </c>
      <c r="BE202" s="144">
        <f t="shared" si="14"/>
        <v>130</v>
      </c>
      <c r="BF202" s="144">
        <f t="shared" si="15"/>
        <v>0</v>
      </c>
      <c r="BG202" s="144">
        <f t="shared" si="16"/>
        <v>0</v>
      </c>
      <c r="BH202" s="144">
        <f t="shared" si="17"/>
        <v>0</v>
      </c>
      <c r="BI202" s="144">
        <f t="shared" si="18"/>
        <v>0</v>
      </c>
      <c r="BJ202" s="13" t="s">
        <v>77</v>
      </c>
      <c r="BK202" s="144">
        <f t="shared" si="19"/>
        <v>130</v>
      </c>
      <c r="BL202" s="13" t="s">
        <v>109</v>
      </c>
      <c r="BM202" s="13" t="s">
        <v>605</v>
      </c>
    </row>
    <row r="203" spans="2:65" s="1" customFormat="1" ht="22.5" customHeight="1">
      <c r="B203" s="27"/>
      <c r="C203" s="133" t="s">
        <v>606</v>
      </c>
      <c r="D203" s="133" t="s">
        <v>102</v>
      </c>
      <c r="E203" s="134" t="s">
        <v>607</v>
      </c>
      <c r="F203" s="135" t="s">
        <v>608</v>
      </c>
      <c r="G203" s="136" t="s">
        <v>144</v>
      </c>
      <c r="H203" s="137">
        <v>1</v>
      </c>
      <c r="I203" s="138">
        <v>74.5</v>
      </c>
      <c r="J203" s="138">
        <f t="shared" si="10"/>
        <v>74.5</v>
      </c>
      <c r="K203" s="135" t="s">
        <v>106</v>
      </c>
      <c r="L203" s="139"/>
      <c r="M203" s="140" t="s">
        <v>31</v>
      </c>
      <c r="N203" s="141" t="s">
        <v>43</v>
      </c>
      <c r="O203" s="142">
        <v>0</v>
      </c>
      <c r="P203" s="142">
        <f t="shared" si="11"/>
        <v>0</v>
      </c>
      <c r="Q203" s="142">
        <v>1.23E-3</v>
      </c>
      <c r="R203" s="142">
        <f t="shared" si="12"/>
        <v>1.23E-3</v>
      </c>
      <c r="S203" s="142">
        <v>0</v>
      </c>
      <c r="T203" s="143">
        <f t="shared" si="13"/>
        <v>0</v>
      </c>
      <c r="AR203" s="13" t="s">
        <v>107</v>
      </c>
      <c r="AT203" s="13" t="s">
        <v>102</v>
      </c>
      <c r="AU203" s="13" t="s">
        <v>72</v>
      </c>
      <c r="AY203" s="13" t="s">
        <v>108</v>
      </c>
      <c r="BE203" s="144">
        <f t="shared" si="14"/>
        <v>74.5</v>
      </c>
      <c r="BF203" s="144">
        <f t="shared" si="15"/>
        <v>0</v>
      </c>
      <c r="BG203" s="144">
        <f t="shared" si="16"/>
        <v>0</v>
      </c>
      <c r="BH203" s="144">
        <f t="shared" si="17"/>
        <v>0</v>
      </c>
      <c r="BI203" s="144">
        <f t="shared" si="18"/>
        <v>0</v>
      </c>
      <c r="BJ203" s="13" t="s">
        <v>77</v>
      </c>
      <c r="BK203" s="144">
        <f t="shared" si="19"/>
        <v>74.5</v>
      </c>
      <c r="BL203" s="13" t="s">
        <v>109</v>
      </c>
      <c r="BM203" s="13" t="s">
        <v>609</v>
      </c>
    </row>
    <row r="204" spans="2:65" s="1" customFormat="1" ht="22.5" customHeight="1">
      <c r="B204" s="27"/>
      <c r="C204" s="133" t="s">
        <v>610</v>
      </c>
      <c r="D204" s="133" t="s">
        <v>102</v>
      </c>
      <c r="E204" s="134" t="s">
        <v>611</v>
      </c>
      <c r="F204" s="135" t="s">
        <v>612</v>
      </c>
      <c r="G204" s="136" t="s">
        <v>144</v>
      </c>
      <c r="H204" s="137">
        <v>1</v>
      </c>
      <c r="I204" s="138">
        <v>47.4</v>
      </c>
      <c r="J204" s="138">
        <f t="shared" si="10"/>
        <v>47.4</v>
      </c>
      <c r="K204" s="135" t="s">
        <v>106</v>
      </c>
      <c r="L204" s="139"/>
      <c r="M204" s="140" t="s">
        <v>31</v>
      </c>
      <c r="N204" s="141" t="s">
        <v>43</v>
      </c>
      <c r="O204" s="142">
        <v>0</v>
      </c>
      <c r="P204" s="142">
        <f t="shared" si="11"/>
        <v>0</v>
      </c>
      <c r="Q204" s="142">
        <v>4.8999999999999998E-4</v>
      </c>
      <c r="R204" s="142">
        <f t="shared" si="12"/>
        <v>4.8999999999999998E-4</v>
      </c>
      <c r="S204" s="142">
        <v>0</v>
      </c>
      <c r="T204" s="143">
        <f t="shared" si="13"/>
        <v>0</v>
      </c>
      <c r="AR204" s="13" t="s">
        <v>107</v>
      </c>
      <c r="AT204" s="13" t="s">
        <v>102</v>
      </c>
      <c r="AU204" s="13" t="s">
        <v>72</v>
      </c>
      <c r="AY204" s="13" t="s">
        <v>108</v>
      </c>
      <c r="BE204" s="144">
        <f t="shared" si="14"/>
        <v>47.4</v>
      </c>
      <c r="BF204" s="144">
        <f t="shared" si="15"/>
        <v>0</v>
      </c>
      <c r="BG204" s="144">
        <f t="shared" si="16"/>
        <v>0</v>
      </c>
      <c r="BH204" s="144">
        <f t="shared" si="17"/>
        <v>0</v>
      </c>
      <c r="BI204" s="144">
        <f t="shared" si="18"/>
        <v>0</v>
      </c>
      <c r="BJ204" s="13" t="s">
        <v>77</v>
      </c>
      <c r="BK204" s="144">
        <f t="shared" si="19"/>
        <v>47.4</v>
      </c>
      <c r="BL204" s="13" t="s">
        <v>109</v>
      </c>
      <c r="BM204" s="13" t="s">
        <v>613</v>
      </c>
    </row>
    <row r="205" spans="2:65" s="1" customFormat="1" ht="22.5" customHeight="1">
      <c r="B205" s="27"/>
      <c r="C205" s="133" t="s">
        <v>614</v>
      </c>
      <c r="D205" s="133" t="s">
        <v>102</v>
      </c>
      <c r="E205" s="134" t="s">
        <v>615</v>
      </c>
      <c r="F205" s="135" t="s">
        <v>616</v>
      </c>
      <c r="G205" s="136" t="s">
        <v>144</v>
      </c>
      <c r="H205" s="137">
        <v>1</v>
      </c>
      <c r="I205" s="138">
        <v>52</v>
      </c>
      <c r="J205" s="138">
        <f t="shared" si="10"/>
        <v>52</v>
      </c>
      <c r="K205" s="135" t="s">
        <v>106</v>
      </c>
      <c r="L205" s="139"/>
      <c r="M205" s="140" t="s">
        <v>31</v>
      </c>
      <c r="N205" s="141" t="s">
        <v>43</v>
      </c>
      <c r="O205" s="142">
        <v>0</v>
      </c>
      <c r="P205" s="142">
        <f t="shared" si="11"/>
        <v>0</v>
      </c>
      <c r="Q205" s="142">
        <v>5.9999999999999995E-4</v>
      </c>
      <c r="R205" s="142">
        <f t="shared" si="12"/>
        <v>5.9999999999999995E-4</v>
      </c>
      <c r="S205" s="142">
        <v>0</v>
      </c>
      <c r="T205" s="143">
        <f t="shared" si="13"/>
        <v>0</v>
      </c>
      <c r="AR205" s="13" t="s">
        <v>107</v>
      </c>
      <c r="AT205" s="13" t="s">
        <v>102</v>
      </c>
      <c r="AU205" s="13" t="s">
        <v>72</v>
      </c>
      <c r="AY205" s="13" t="s">
        <v>108</v>
      </c>
      <c r="BE205" s="144">
        <f t="shared" si="14"/>
        <v>52</v>
      </c>
      <c r="BF205" s="144">
        <f t="shared" si="15"/>
        <v>0</v>
      </c>
      <c r="BG205" s="144">
        <f t="shared" si="16"/>
        <v>0</v>
      </c>
      <c r="BH205" s="144">
        <f t="shared" si="17"/>
        <v>0</v>
      </c>
      <c r="BI205" s="144">
        <f t="shared" si="18"/>
        <v>0</v>
      </c>
      <c r="BJ205" s="13" t="s">
        <v>77</v>
      </c>
      <c r="BK205" s="144">
        <f t="shared" si="19"/>
        <v>52</v>
      </c>
      <c r="BL205" s="13" t="s">
        <v>109</v>
      </c>
      <c r="BM205" s="13" t="s">
        <v>617</v>
      </c>
    </row>
    <row r="206" spans="2:65" s="1" customFormat="1" ht="22.5" customHeight="1">
      <c r="B206" s="27"/>
      <c r="C206" s="133" t="s">
        <v>618</v>
      </c>
      <c r="D206" s="133" t="s">
        <v>102</v>
      </c>
      <c r="E206" s="134" t="s">
        <v>619</v>
      </c>
      <c r="F206" s="135" t="s">
        <v>620</v>
      </c>
      <c r="G206" s="136" t="s">
        <v>144</v>
      </c>
      <c r="H206" s="137">
        <v>1</v>
      </c>
      <c r="I206" s="138">
        <v>31.6</v>
      </c>
      <c r="J206" s="138">
        <f t="shared" ref="J206:J269" si="20">ROUND(I206*H206,2)</f>
        <v>31.6</v>
      </c>
      <c r="K206" s="135" t="s">
        <v>106</v>
      </c>
      <c r="L206" s="139"/>
      <c r="M206" s="140" t="s">
        <v>31</v>
      </c>
      <c r="N206" s="141" t="s">
        <v>43</v>
      </c>
      <c r="O206" s="142">
        <v>0</v>
      </c>
      <c r="P206" s="142">
        <f t="shared" ref="P206:P269" si="21">O206*H206</f>
        <v>0</v>
      </c>
      <c r="Q206" s="142">
        <v>6.3000000000000003E-4</v>
      </c>
      <c r="R206" s="142">
        <f t="shared" ref="R206:R269" si="22">Q206*H206</f>
        <v>6.3000000000000003E-4</v>
      </c>
      <c r="S206" s="142">
        <v>0</v>
      </c>
      <c r="T206" s="143">
        <f t="shared" ref="T206:T269" si="23">S206*H206</f>
        <v>0</v>
      </c>
      <c r="AR206" s="13" t="s">
        <v>107</v>
      </c>
      <c r="AT206" s="13" t="s">
        <v>102</v>
      </c>
      <c r="AU206" s="13" t="s">
        <v>72</v>
      </c>
      <c r="AY206" s="13" t="s">
        <v>108</v>
      </c>
      <c r="BE206" s="144">
        <f t="shared" ref="BE206:BE269" si="24">IF(N206="základní",J206,0)</f>
        <v>31.6</v>
      </c>
      <c r="BF206" s="144">
        <f t="shared" ref="BF206:BF269" si="25">IF(N206="snížená",J206,0)</f>
        <v>0</v>
      </c>
      <c r="BG206" s="144">
        <f t="shared" ref="BG206:BG269" si="26">IF(N206="zákl. přenesená",J206,0)</f>
        <v>0</v>
      </c>
      <c r="BH206" s="144">
        <f t="shared" ref="BH206:BH269" si="27">IF(N206="sníž. přenesená",J206,0)</f>
        <v>0</v>
      </c>
      <c r="BI206" s="144">
        <f t="shared" ref="BI206:BI269" si="28">IF(N206="nulová",J206,0)</f>
        <v>0</v>
      </c>
      <c r="BJ206" s="13" t="s">
        <v>77</v>
      </c>
      <c r="BK206" s="144">
        <f t="shared" ref="BK206:BK269" si="29">ROUND(I206*H206,2)</f>
        <v>31.6</v>
      </c>
      <c r="BL206" s="13" t="s">
        <v>109</v>
      </c>
      <c r="BM206" s="13" t="s">
        <v>621</v>
      </c>
    </row>
    <row r="207" spans="2:65" s="1" customFormat="1" ht="22.5" customHeight="1">
      <c r="B207" s="27"/>
      <c r="C207" s="133" t="s">
        <v>622</v>
      </c>
      <c r="D207" s="133" t="s">
        <v>102</v>
      </c>
      <c r="E207" s="134" t="s">
        <v>623</v>
      </c>
      <c r="F207" s="135" t="s">
        <v>624</v>
      </c>
      <c r="G207" s="136" t="s">
        <v>144</v>
      </c>
      <c r="H207" s="137">
        <v>1</v>
      </c>
      <c r="I207" s="138">
        <v>31.6</v>
      </c>
      <c r="J207" s="138">
        <f t="shared" si="20"/>
        <v>31.6</v>
      </c>
      <c r="K207" s="135" t="s">
        <v>106</v>
      </c>
      <c r="L207" s="139"/>
      <c r="M207" s="140" t="s">
        <v>31</v>
      </c>
      <c r="N207" s="141" t="s">
        <v>43</v>
      </c>
      <c r="O207" s="142">
        <v>0</v>
      </c>
      <c r="P207" s="142">
        <f t="shared" si="21"/>
        <v>0</v>
      </c>
      <c r="Q207" s="142">
        <v>6.3000000000000003E-4</v>
      </c>
      <c r="R207" s="142">
        <f t="shared" si="22"/>
        <v>6.3000000000000003E-4</v>
      </c>
      <c r="S207" s="142">
        <v>0</v>
      </c>
      <c r="T207" s="143">
        <f t="shared" si="23"/>
        <v>0</v>
      </c>
      <c r="AR207" s="13" t="s">
        <v>107</v>
      </c>
      <c r="AT207" s="13" t="s">
        <v>102</v>
      </c>
      <c r="AU207" s="13" t="s">
        <v>72</v>
      </c>
      <c r="AY207" s="13" t="s">
        <v>108</v>
      </c>
      <c r="BE207" s="144">
        <f t="shared" si="24"/>
        <v>31.6</v>
      </c>
      <c r="BF207" s="144">
        <f t="shared" si="25"/>
        <v>0</v>
      </c>
      <c r="BG207" s="144">
        <f t="shared" si="26"/>
        <v>0</v>
      </c>
      <c r="BH207" s="144">
        <f t="shared" si="27"/>
        <v>0</v>
      </c>
      <c r="BI207" s="144">
        <f t="shared" si="28"/>
        <v>0</v>
      </c>
      <c r="BJ207" s="13" t="s">
        <v>77</v>
      </c>
      <c r="BK207" s="144">
        <f t="shared" si="29"/>
        <v>31.6</v>
      </c>
      <c r="BL207" s="13" t="s">
        <v>109</v>
      </c>
      <c r="BM207" s="13" t="s">
        <v>625</v>
      </c>
    </row>
    <row r="208" spans="2:65" s="1" customFormat="1" ht="22.5" customHeight="1">
      <c r="B208" s="27"/>
      <c r="C208" s="133" t="s">
        <v>626</v>
      </c>
      <c r="D208" s="133" t="s">
        <v>102</v>
      </c>
      <c r="E208" s="134" t="s">
        <v>627</v>
      </c>
      <c r="F208" s="135" t="s">
        <v>628</v>
      </c>
      <c r="G208" s="136" t="s">
        <v>144</v>
      </c>
      <c r="H208" s="137">
        <v>1</v>
      </c>
      <c r="I208" s="138">
        <v>29.7</v>
      </c>
      <c r="J208" s="138">
        <f t="shared" si="20"/>
        <v>29.7</v>
      </c>
      <c r="K208" s="135" t="s">
        <v>106</v>
      </c>
      <c r="L208" s="139"/>
      <c r="M208" s="140" t="s">
        <v>31</v>
      </c>
      <c r="N208" s="141" t="s">
        <v>43</v>
      </c>
      <c r="O208" s="142">
        <v>0</v>
      </c>
      <c r="P208" s="142">
        <f t="shared" si="21"/>
        <v>0</v>
      </c>
      <c r="Q208" s="142">
        <v>4.6000000000000001E-4</v>
      </c>
      <c r="R208" s="142">
        <f t="shared" si="22"/>
        <v>4.6000000000000001E-4</v>
      </c>
      <c r="S208" s="142">
        <v>0</v>
      </c>
      <c r="T208" s="143">
        <f t="shared" si="23"/>
        <v>0</v>
      </c>
      <c r="AR208" s="13" t="s">
        <v>107</v>
      </c>
      <c r="AT208" s="13" t="s">
        <v>102</v>
      </c>
      <c r="AU208" s="13" t="s">
        <v>72</v>
      </c>
      <c r="AY208" s="13" t="s">
        <v>108</v>
      </c>
      <c r="BE208" s="144">
        <f t="shared" si="24"/>
        <v>29.7</v>
      </c>
      <c r="BF208" s="144">
        <f t="shared" si="25"/>
        <v>0</v>
      </c>
      <c r="BG208" s="144">
        <f t="shared" si="26"/>
        <v>0</v>
      </c>
      <c r="BH208" s="144">
        <f t="shared" si="27"/>
        <v>0</v>
      </c>
      <c r="BI208" s="144">
        <f t="shared" si="28"/>
        <v>0</v>
      </c>
      <c r="BJ208" s="13" t="s">
        <v>77</v>
      </c>
      <c r="BK208" s="144">
        <f t="shared" si="29"/>
        <v>29.7</v>
      </c>
      <c r="BL208" s="13" t="s">
        <v>109</v>
      </c>
      <c r="BM208" s="13" t="s">
        <v>629</v>
      </c>
    </row>
    <row r="209" spans="2:65" s="1" customFormat="1" ht="22.5" customHeight="1">
      <c r="B209" s="27"/>
      <c r="C209" s="133" t="s">
        <v>630</v>
      </c>
      <c r="D209" s="133" t="s">
        <v>102</v>
      </c>
      <c r="E209" s="134" t="s">
        <v>631</v>
      </c>
      <c r="F209" s="135" t="s">
        <v>632</v>
      </c>
      <c r="G209" s="136" t="s">
        <v>144</v>
      </c>
      <c r="H209" s="137">
        <v>1</v>
      </c>
      <c r="I209" s="138">
        <v>35</v>
      </c>
      <c r="J209" s="138">
        <f t="shared" si="20"/>
        <v>35</v>
      </c>
      <c r="K209" s="135" t="s">
        <v>106</v>
      </c>
      <c r="L209" s="139"/>
      <c r="M209" s="140" t="s">
        <v>31</v>
      </c>
      <c r="N209" s="141" t="s">
        <v>43</v>
      </c>
      <c r="O209" s="142">
        <v>0</v>
      </c>
      <c r="P209" s="142">
        <f t="shared" si="21"/>
        <v>0</v>
      </c>
      <c r="Q209" s="142">
        <v>5.4000000000000001E-4</v>
      </c>
      <c r="R209" s="142">
        <f t="shared" si="22"/>
        <v>5.4000000000000001E-4</v>
      </c>
      <c r="S209" s="142">
        <v>0</v>
      </c>
      <c r="T209" s="143">
        <f t="shared" si="23"/>
        <v>0</v>
      </c>
      <c r="AR209" s="13" t="s">
        <v>107</v>
      </c>
      <c r="AT209" s="13" t="s">
        <v>102</v>
      </c>
      <c r="AU209" s="13" t="s">
        <v>72</v>
      </c>
      <c r="AY209" s="13" t="s">
        <v>108</v>
      </c>
      <c r="BE209" s="144">
        <f t="shared" si="24"/>
        <v>35</v>
      </c>
      <c r="BF209" s="144">
        <f t="shared" si="25"/>
        <v>0</v>
      </c>
      <c r="BG209" s="144">
        <f t="shared" si="26"/>
        <v>0</v>
      </c>
      <c r="BH209" s="144">
        <f t="shared" si="27"/>
        <v>0</v>
      </c>
      <c r="BI209" s="144">
        <f t="shared" si="28"/>
        <v>0</v>
      </c>
      <c r="BJ209" s="13" t="s">
        <v>77</v>
      </c>
      <c r="BK209" s="144">
        <f t="shared" si="29"/>
        <v>35</v>
      </c>
      <c r="BL209" s="13" t="s">
        <v>109</v>
      </c>
      <c r="BM209" s="13" t="s">
        <v>633</v>
      </c>
    </row>
    <row r="210" spans="2:65" s="1" customFormat="1" ht="22.5" customHeight="1">
      <c r="B210" s="27"/>
      <c r="C210" s="133" t="s">
        <v>634</v>
      </c>
      <c r="D210" s="133" t="s">
        <v>102</v>
      </c>
      <c r="E210" s="134" t="s">
        <v>635</v>
      </c>
      <c r="F210" s="135" t="s">
        <v>636</v>
      </c>
      <c r="G210" s="136" t="s">
        <v>144</v>
      </c>
      <c r="H210" s="137">
        <v>1</v>
      </c>
      <c r="I210" s="138">
        <v>31.9</v>
      </c>
      <c r="J210" s="138">
        <f t="shared" si="20"/>
        <v>31.9</v>
      </c>
      <c r="K210" s="135" t="s">
        <v>106</v>
      </c>
      <c r="L210" s="139"/>
      <c r="M210" s="140" t="s">
        <v>31</v>
      </c>
      <c r="N210" s="141" t="s">
        <v>43</v>
      </c>
      <c r="O210" s="142">
        <v>0</v>
      </c>
      <c r="P210" s="142">
        <f t="shared" si="21"/>
        <v>0</v>
      </c>
      <c r="Q210" s="142">
        <v>5.1999999999999995E-4</v>
      </c>
      <c r="R210" s="142">
        <f t="shared" si="22"/>
        <v>5.1999999999999995E-4</v>
      </c>
      <c r="S210" s="142">
        <v>0</v>
      </c>
      <c r="T210" s="143">
        <f t="shared" si="23"/>
        <v>0</v>
      </c>
      <c r="AR210" s="13" t="s">
        <v>107</v>
      </c>
      <c r="AT210" s="13" t="s">
        <v>102</v>
      </c>
      <c r="AU210" s="13" t="s">
        <v>72</v>
      </c>
      <c r="AY210" s="13" t="s">
        <v>108</v>
      </c>
      <c r="BE210" s="144">
        <f t="shared" si="24"/>
        <v>31.9</v>
      </c>
      <c r="BF210" s="144">
        <f t="shared" si="25"/>
        <v>0</v>
      </c>
      <c r="BG210" s="144">
        <f t="shared" si="26"/>
        <v>0</v>
      </c>
      <c r="BH210" s="144">
        <f t="shared" si="27"/>
        <v>0</v>
      </c>
      <c r="BI210" s="144">
        <f t="shared" si="28"/>
        <v>0</v>
      </c>
      <c r="BJ210" s="13" t="s">
        <v>77</v>
      </c>
      <c r="BK210" s="144">
        <f t="shared" si="29"/>
        <v>31.9</v>
      </c>
      <c r="BL210" s="13" t="s">
        <v>109</v>
      </c>
      <c r="BM210" s="13" t="s">
        <v>637</v>
      </c>
    </row>
    <row r="211" spans="2:65" s="1" customFormat="1" ht="22.5" customHeight="1">
      <c r="B211" s="27"/>
      <c r="C211" s="133" t="s">
        <v>638</v>
      </c>
      <c r="D211" s="133" t="s">
        <v>102</v>
      </c>
      <c r="E211" s="134" t="s">
        <v>639</v>
      </c>
      <c r="F211" s="135" t="s">
        <v>640</v>
      </c>
      <c r="G211" s="136" t="s">
        <v>144</v>
      </c>
      <c r="H211" s="137">
        <v>1</v>
      </c>
      <c r="I211" s="138">
        <v>45.5</v>
      </c>
      <c r="J211" s="138">
        <f t="shared" si="20"/>
        <v>45.5</v>
      </c>
      <c r="K211" s="135" t="s">
        <v>106</v>
      </c>
      <c r="L211" s="139"/>
      <c r="M211" s="140" t="s">
        <v>31</v>
      </c>
      <c r="N211" s="141" t="s">
        <v>43</v>
      </c>
      <c r="O211" s="142">
        <v>0</v>
      </c>
      <c r="P211" s="142">
        <f t="shared" si="21"/>
        <v>0</v>
      </c>
      <c r="Q211" s="142">
        <v>5.6999999999999998E-4</v>
      </c>
      <c r="R211" s="142">
        <f t="shared" si="22"/>
        <v>5.6999999999999998E-4</v>
      </c>
      <c r="S211" s="142">
        <v>0</v>
      </c>
      <c r="T211" s="143">
        <f t="shared" si="23"/>
        <v>0</v>
      </c>
      <c r="AR211" s="13" t="s">
        <v>107</v>
      </c>
      <c r="AT211" s="13" t="s">
        <v>102</v>
      </c>
      <c r="AU211" s="13" t="s">
        <v>72</v>
      </c>
      <c r="AY211" s="13" t="s">
        <v>108</v>
      </c>
      <c r="BE211" s="144">
        <f t="shared" si="24"/>
        <v>45.5</v>
      </c>
      <c r="BF211" s="144">
        <f t="shared" si="25"/>
        <v>0</v>
      </c>
      <c r="BG211" s="144">
        <f t="shared" si="26"/>
        <v>0</v>
      </c>
      <c r="BH211" s="144">
        <f t="shared" si="27"/>
        <v>0</v>
      </c>
      <c r="BI211" s="144">
        <f t="shared" si="28"/>
        <v>0</v>
      </c>
      <c r="BJ211" s="13" t="s">
        <v>77</v>
      </c>
      <c r="BK211" s="144">
        <f t="shared" si="29"/>
        <v>45.5</v>
      </c>
      <c r="BL211" s="13" t="s">
        <v>109</v>
      </c>
      <c r="BM211" s="13" t="s">
        <v>641</v>
      </c>
    </row>
    <row r="212" spans="2:65" s="1" customFormat="1" ht="22.5" customHeight="1">
      <c r="B212" s="27"/>
      <c r="C212" s="133" t="s">
        <v>642</v>
      </c>
      <c r="D212" s="133" t="s">
        <v>102</v>
      </c>
      <c r="E212" s="134" t="s">
        <v>643</v>
      </c>
      <c r="F212" s="135" t="s">
        <v>644</v>
      </c>
      <c r="G212" s="136" t="s">
        <v>144</v>
      </c>
      <c r="H212" s="137">
        <v>1</v>
      </c>
      <c r="I212" s="138">
        <v>11</v>
      </c>
      <c r="J212" s="138">
        <f t="shared" si="20"/>
        <v>11</v>
      </c>
      <c r="K212" s="135" t="s">
        <v>106</v>
      </c>
      <c r="L212" s="139"/>
      <c r="M212" s="140" t="s">
        <v>31</v>
      </c>
      <c r="N212" s="141" t="s">
        <v>43</v>
      </c>
      <c r="O212" s="142">
        <v>0</v>
      </c>
      <c r="P212" s="142">
        <f t="shared" si="21"/>
        <v>0</v>
      </c>
      <c r="Q212" s="142">
        <v>1.2E-4</v>
      </c>
      <c r="R212" s="142">
        <f t="shared" si="22"/>
        <v>1.2E-4</v>
      </c>
      <c r="S212" s="142">
        <v>0</v>
      </c>
      <c r="T212" s="143">
        <f t="shared" si="23"/>
        <v>0</v>
      </c>
      <c r="AR212" s="13" t="s">
        <v>107</v>
      </c>
      <c r="AT212" s="13" t="s">
        <v>102</v>
      </c>
      <c r="AU212" s="13" t="s">
        <v>72</v>
      </c>
      <c r="AY212" s="13" t="s">
        <v>108</v>
      </c>
      <c r="BE212" s="144">
        <f t="shared" si="24"/>
        <v>11</v>
      </c>
      <c r="BF212" s="144">
        <f t="shared" si="25"/>
        <v>0</v>
      </c>
      <c r="BG212" s="144">
        <f t="shared" si="26"/>
        <v>0</v>
      </c>
      <c r="BH212" s="144">
        <f t="shared" si="27"/>
        <v>0</v>
      </c>
      <c r="BI212" s="144">
        <f t="shared" si="28"/>
        <v>0</v>
      </c>
      <c r="BJ212" s="13" t="s">
        <v>77</v>
      </c>
      <c r="BK212" s="144">
        <f t="shared" si="29"/>
        <v>11</v>
      </c>
      <c r="BL212" s="13" t="s">
        <v>109</v>
      </c>
      <c r="BM212" s="13" t="s">
        <v>645</v>
      </c>
    </row>
    <row r="213" spans="2:65" s="1" customFormat="1" ht="22.5" customHeight="1">
      <c r="B213" s="27"/>
      <c r="C213" s="133" t="s">
        <v>646</v>
      </c>
      <c r="D213" s="133" t="s">
        <v>102</v>
      </c>
      <c r="E213" s="134" t="s">
        <v>647</v>
      </c>
      <c r="F213" s="135" t="s">
        <v>648</v>
      </c>
      <c r="G213" s="136" t="s">
        <v>144</v>
      </c>
      <c r="H213" s="137">
        <v>1</v>
      </c>
      <c r="I213" s="138">
        <v>10.9</v>
      </c>
      <c r="J213" s="138">
        <f t="shared" si="20"/>
        <v>10.9</v>
      </c>
      <c r="K213" s="135" t="s">
        <v>106</v>
      </c>
      <c r="L213" s="139"/>
      <c r="M213" s="140" t="s">
        <v>31</v>
      </c>
      <c r="N213" s="141" t="s">
        <v>43</v>
      </c>
      <c r="O213" s="142">
        <v>0</v>
      </c>
      <c r="P213" s="142">
        <f t="shared" si="21"/>
        <v>0</v>
      </c>
      <c r="Q213" s="142">
        <v>1.3999999999999999E-4</v>
      </c>
      <c r="R213" s="142">
        <f t="shared" si="22"/>
        <v>1.3999999999999999E-4</v>
      </c>
      <c r="S213" s="142">
        <v>0</v>
      </c>
      <c r="T213" s="143">
        <f t="shared" si="23"/>
        <v>0</v>
      </c>
      <c r="AR213" s="13" t="s">
        <v>107</v>
      </c>
      <c r="AT213" s="13" t="s">
        <v>102</v>
      </c>
      <c r="AU213" s="13" t="s">
        <v>72</v>
      </c>
      <c r="AY213" s="13" t="s">
        <v>108</v>
      </c>
      <c r="BE213" s="144">
        <f t="shared" si="24"/>
        <v>10.9</v>
      </c>
      <c r="BF213" s="144">
        <f t="shared" si="25"/>
        <v>0</v>
      </c>
      <c r="BG213" s="144">
        <f t="shared" si="26"/>
        <v>0</v>
      </c>
      <c r="BH213" s="144">
        <f t="shared" si="27"/>
        <v>0</v>
      </c>
      <c r="BI213" s="144">
        <f t="shared" si="28"/>
        <v>0</v>
      </c>
      <c r="BJ213" s="13" t="s">
        <v>77</v>
      </c>
      <c r="BK213" s="144">
        <f t="shared" si="29"/>
        <v>10.9</v>
      </c>
      <c r="BL213" s="13" t="s">
        <v>109</v>
      </c>
      <c r="BM213" s="13" t="s">
        <v>649</v>
      </c>
    </row>
    <row r="214" spans="2:65" s="1" customFormat="1" ht="22.5" customHeight="1">
      <c r="B214" s="27"/>
      <c r="C214" s="133" t="s">
        <v>650</v>
      </c>
      <c r="D214" s="133" t="s">
        <v>102</v>
      </c>
      <c r="E214" s="134" t="s">
        <v>651</v>
      </c>
      <c r="F214" s="135" t="s">
        <v>652</v>
      </c>
      <c r="G214" s="136" t="s">
        <v>144</v>
      </c>
      <c r="H214" s="137">
        <v>1</v>
      </c>
      <c r="I214" s="138">
        <v>10.7</v>
      </c>
      <c r="J214" s="138">
        <f t="shared" si="20"/>
        <v>10.7</v>
      </c>
      <c r="K214" s="135" t="s">
        <v>106</v>
      </c>
      <c r="L214" s="139"/>
      <c r="M214" s="140" t="s">
        <v>31</v>
      </c>
      <c r="N214" s="141" t="s">
        <v>43</v>
      </c>
      <c r="O214" s="142">
        <v>0</v>
      </c>
      <c r="P214" s="142">
        <f t="shared" si="21"/>
        <v>0</v>
      </c>
      <c r="Q214" s="142">
        <v>9.0000000000000006E-5</v>
      </c>
      <c r="R214" s="142">
        <f t="shared" si="22"/>
        <v>9.0000000000000006E-5</v>
      </c>
      <c r="S214" s="142">
        <v>0</v>
      </c>
      <c r="T214" s="143">
        <f t="shared" si="23"/>
        <v>0</v>
      </c>
      <c r="AR214" s="13" t="s">
        <v>107</v>
      </c>
      <c r="AT214" s="13" t="s">
        <v>102</v>
      </c>
      <c r="AU214" s="13" t="s">
        <v>72</v>
      </c>
      <c r="AY214" s="13" t="s">
        <v>108</v>
      </c>
      <c r="BE214" s="144">
        <f t="shared" si="24"/>
        <v>10.7</v>
      </c>
      <c r="BF214" s="144">
        <f t="shared" si="25"/>
        <v>0</v>
      </c>
      <c r="BG214" s="144">
        <f t="shared" si="26"/>
        <v>0</v>
      </c>
      <c r="BH214" s="144">
        <f t="shared" si="27"/>
        <v>0</v>
      </c>
      <c r="BI214" s="144">
        <f t="shared" si="28"/>
        <v>0</v>
      </c>
      <c r="BJ214" s="13" t="s">
        <v>77</v>
      </c>
      <c r="BK214" s="144">
        <f t="shared" si="29"/>
        <v>10.7</v>
      </c>
      <c r="BL214" s="13" t="s">
        <v>109</v>
      </c>
      <c r="BM214" s="13" t="s">
        <v>653</v>
      </c>
    </row>
    <row r="215" spans="2:65" s="1" customFormat="1" ht="22.5" customHeight="1">
      <c r="B215" s="27"/>
      <c r="C215" s="133" t="s">
        <v>654</v>
      </c>
      <c r="D215" s="133" t="s">
        <v>102</v>
      </c>
      <c r="E215" s="134" t="s">
        <v>655</v>
      </c>
      <c r="F215" s="135" t="s">
        <v>656</v>
      </c>
      <c r="G215" s="136" t="s">
        <v>144</v>
      </c>
      <c r="H215" s="137">
        <v>1</v>
      </c>
      <c r="I215" s="138">
        <v>3.58</v>
      </c>
      <c r="J215" s="138">
        <f t="shared" si="20"/>
        <v>3.58</v>
      </c>
      <c r="K215" s="135" t="s">
        <v>106</v>
      </c>
      <c r="L215" s="139"/>
      <c r="M215" s="140" t="s">
        <v>31</v>
      </c>
      <c r="N215" s="141" t="s">
        <v>43</v>
      </c>
      <c r="O215" s="142">
        <v>0</v>
      </c>
      <c r="P215" s="142">
        <f t="shared" si="21"/>
        <v>0</v>
      </c>
      <c r="Q215" s="142">
        <v>4.0000000000000003E-5</v>
      </c>
      <c r="R215" s="142">
        <f t="shared" si="22"/>
        <v>4.0000000000000003E-5</v>
      </c>
      <c r="S215" s="142">
        <v>0</v>
      </c>
      <c r="T215" s="143">
        <f t="shared" si="23"/>
        <v>0</v>
      </c>
      <c r="AR215" s="13" t="s">
        <v>107</v>
      </c>
      <c r="AT215" s="13" t="s">
        <v>102</v>
      </c>
      <c r="AU215" s="13" t="s">
        <v>72</v>
      </c>
      <c r="AY215" s="13" t="s">
        <v>108</v>
      </c>
      <c r="BE215" s="144">
        <f t="shared" si="24"/>
        <v>3.58</v>
      </c>
      <c r="BF215" s="144">
        <f t="shared" si="25"/>
        <v>0</v>
      </c>
      <c r="BG215" s="144">
        <f t="shared" si="26"/>
        <v>0</v>
      </c>
      <c r="BH215" s="144">
        <f t="shared" si="27"/>
        <v>0</v>
      </c>
      <c r="BI215" s="144">
        <f t="shared" si="28"/>
        <v>0</v>
      </c>
      <c r="BJ215" s="13" t="s">
        <v>77</v>
      </c>
      <c r="BK215" s="144">
        <f t="shared" si="29"/>
        <v>3.58</v>
      </c>
      <c r="BL215" s="13" t="s">
        <v>109</v>
      </c>
      <c r="BM215" s="13" t="s">
        <v>657</v>
      </c>
    </row>
    <row r="216" spans="2:65" s="1" customFormat="1" ht="22.5" customHeight="1">
      <c r="B216" s="27"/>
      <c r="C216" s="133" t="s">
        <v>658</v>
      </c>
      <c r="D216" s="133" t="s">
        <v>102</v>
      </c>
      <c r="E216" s="134" t="s">
        <v>659</v>
      </c>
      <c r="F216" s="135" t="s">
        <v>660</v>
      </c>
      <c r="G216" s="136" t="s">
        <v>144</v>
      </c>
      <c r="H216" s="137">
        <v>1</v>
      </c>
      <c r="I216" s="138">
        <v>5.78</v>
      </c>
      <c r="J216" s="138">
        <f t="shared" si="20"/>
        <v>5.78</v>
      </c>
      <c r="K216" s="135" t="s">
        <v>106</v>
      </c>
      <c r="L216" s="139"/>
      <c r="M216" s="140" t="s">
        <v>31</v>
      </c>
      <c r="N216" s="141" t="s">
        <v>43</v>
      </c>
      <c r="O216" s="142">
        <v>0</v>
      </c>
      <c r="P216" s="142">
        <f t="shared" si="21"/>
        <v>0</v>
      </c>
      <c r="Q216" s="142">
        <v>4.0000000000000003E-5</v>
      </c>
      <c r="R216" s="142">
        <f t="shared" si="22"/>
        <v>4.0000000000000003E-5</v>
      </c>
      <c r="S216" s="142">
        <v>0</v>
      </c>
      <c r="T216" s="143">
        <f t="shared" si="23"/>
        <v>0</v>
      </c>
      <c r="AR216" s="13" t="s">
        <v>107</v>
      </c>
      <c r="AT216" s="13" t="s">
        <v>102</v>
      </c>
      <c r="AU216" s="13" t="s">
        <v>72</v>
      </c>
      <c r="AY216" s="13" t="s">
        <v>108</v>
      </c>
      <c r="BE216" s="144">
        <f t="shared" si="24"/>
        <v>5.78</v>
      </c>
      <c r="BF216" s="144">
        <f t="shared" si="25"/>
        <v>0</v>
      </c>
      <c r="BG216" s="144">
        <f t="shared" si="26"/>
        <v>0</v>
      </c>
      <c r="BH216" s="144">
        <f t="shared" si="27"/>
        <v>0</v>
      </c>
      <c r="BI216" s="144">
        <f t="shared" si="28"/>
        <v>0</v>
      </c>
      <c r="BJ216" s="13" t="s">
        <v>77</v>
      </c>
      <c r="BK216" s="144">
        <f t="shared" si="29"/>
        <v>5.78</v>
      </c>
      <c r="BL216" s="13" t="s">
        <v>109</v>
      </c>
      <c r="BM216" s="13" t="s">
        <v>661</v>
      </c>
    </row>
    <row r="217" spans="2:65" s="1" customFormat="1" ht="22.5" customHeight="1">
      <c r="B217" s="27"/>
      <c r="C217" s="133" t="s">
        <v>662</v>
      </c>
      <c r="D217" s="133" t="s">
        <v>102</v>
      </c>
      <c r="E217" s="134" t="s">
        <v>663</v>
      </c>
      <c r="F217" s="135" t="s">
        <v>664</v>
      </c>
      <c r="G217" s="136" t="s">
        <v>144</v>
      </c>
      <c r="H217" s="137">
        <v>1</v>
      </c>
      <c r="I217" s="138">
        <v>38.1</v>
      </c>
      <c r="J217" s="138">
        <f t="shared" si="20"/>
        <v>38.1</v>
      </c>
      <c r="K217" s="135" t="s">
        <v>106</v>
      </c>
      <c r="L217" s="139"/>
      <c r="M217" s="140" t="s">
        <v>31</v>
      </c>
      <c r="N217" s="141" t="s">
        <v>43</v>
      </c>
      <c r="O217" s="142">
        <v>0</v>
      </c>
      <c r="P217" s="142">
        <f t="shared" si="21"/>
        <v>0</v>
      </c>
      <c r="Q217" s="142">
        <v>4.8999999999999998E-4</v>
      </c>
      <c r="R217" s="142">
        <f t="shared" si="22"/>
        <v>4.8999999999999998E-4</v>
      </c>
      <c r="S217" s="142">
        <v>0</v>
      </c>
      <c r="T217" s="143">
        <f t="shared" si="23"/>
        <v>0</v>
      </c>
      <c r="AR217" s="13" t="s">
        <v>107</v>
      </c>
      <c r="AT217" s="13" t="s">
        <v>102</v>
      </c>
      <c r="AU217" s="13" t="s">
        <v>72</v>
      </c>
      <c r="AY217" s="13" t="s">
        <v>108</v>
      </c>
      <c r="BE217" s="144">
        <f t="shared" si="24"/>
        <v>38.1</v>
      </c>
      <c r="BF217" s="144">
        <f t="shared" si="25"/>
        <v>0</v>
      </c>
      <c r="BG217" s="144">
        <f t="shared" si="26"/>
        <v>0</v>
      </c>
      <c r="BH217" s="144">
        <f t="shared" si="27"/>
        <v>0</v>
      </c>
      <c r="BI217" s="144">
        <f t="shared" si="28"/>
        <v>0</v>
      </c>
      <c r="BJ217" s="13" t="s">
        <v>77</v>
      </c>
      <c r="BK217" s="144">
        <f t="shared" si="29"/>
        <v>38.1</v>
      </c>
      <c r="BL217" s="13" t="s">
        <v>109</v>
      </c>
      <c r="BM217" s="13" t="s">
        <v>665</v>
      </c>
    </row>
    <row r="218" spans="2:65" s="1" customFormat="1" ht="22.5" customHeight="1">
      <c r="B218" s="27"/>
      <c r="C218" s="133" t="s">
        <v>666</v>
      </c>
      <c r="D218" s="133" t="s">
        <v>102</v>
      </c>
      <c r="E218" s="134" t="s">
        <v>667</v>
      </c>
      <c r="F218" s="135" t="s">
        <v>668</v>
      </c>
      <c r="G218" s="136" t="s">
        <v>144</v>
      </c>
      <c r="H218" s="137">
        <v>1</v>
      </c>
      <c r="I218" s="138">
        <v>44.8</v>
      </c>
      <c r="J218" s="138">
        <f t="shared" si="20"/>
        <v>44.8</v>
      </c>
      <c r="K218" s="135" t="s">
        <v>106</v>
      </c>
      <c r="L218" s="139"/>
      <c r="M218" s="140" t="s">
        <v>31</v>
      </c>
      <c r="N218" s="141" t="s">
        <v>43</v>
      </c>
      <c r="O218" s="142">
        <v>0</v>
      </c>
      <c r="P218" s="142">
        <f t="shared" si="21"/>
        <v>0</v>
      </c>
      <c r="Q218" s="142">
        <v>5.9999999999999995E-4</v>
      </c>
      <c r="R218" s="142">
        <f t="shared" si="22"/>
        <v>5.9999999999999995E-4</v>
      </c>
      <c r="S218" s="142">
        <v>0</v>
      </c>
      <c r="T218" s="143">
        <f t="shared" si="23"/>
        <v>0</v>
      </c>
      <c r="AR218" s="13" t="s">
        <v>107</v>
      </c>
      <c r="AT218" s="13" t="s">
        <v>102</v>
      </c>
      <c r="AU218" s="13" t="s">
        <v>72</v>
      </c>
      <c r="AY218" s="13" t="s">
        <v>108</v>
      </c>
      <c r="BE218" s="144">
        <f t="shared" si="24"/>
        <v>44.8</v>
      </c>
      <c r="BF218" s="144">
        <f t="shared" si="25"/>
        <v>0</v>
      </c>
      <c r="BG218" s="144">
        <f t="shared" si="26"/>
        <v>0</v>
      </c>
      <c r="BH218" s="144">
        <f t="shared" si="27"/>
        <v>0</v>
      </c>
      <c r="BI218" s="144">
        <f t="shared" si="28"/>
        <v>0</v>
      </c>
      <c r="BJ218" s="13" t="s">
        <v>77</v>
      </c>
      <c r="BK218" s="144">
        <f t="shared" si="29"/>
        <v>44.8</v>
      </c>
      <c r="BL218" s="13" t="s">
        <v>109</v>
      </c>
      <c r="BM218" s="13" t="s">
        <v>669</v>
      </c>
    </row>
    <row r="219" spans="2:65" s="1" customFormat="1" ht="22.5" customHeight="1">
      <c r="B219" s="27"/>
      <c r="C219" s="133" t="s">
        <v>670</v>
      </c>
      <c r="D219" s="133" t="s">
        <v>102</v>
      </c>
      <c r="E219" s="134" t="s">
        <v>671</v>
      </c>
      <c r="F219" s="135" t="s">
        <v>672</v>
      </c>
      <c r="G219" s="136" t="s">
        <v>144</v>
      </c>
      <c r="H219" s="137">
        <v>1</v>
      </c>
      <c r="I219" s="138">
        <v>25.9</v>
      </c>
      <c r="J219" s="138">
        <f t="shared" si="20"/>
        <v>25.9</v>
      </c>
      <c r="K219" s="135" t="s">
        <v>106</v>
      </c>
      <c r="L219" s="139"/>
      <c r="M219" s="140" t="s">
        <v>31</v>
      </c>
      <c r="N219" s="141" t="s">
        <v>43</v>
      </c>
      <c r="O219" s="142">
        <v>0</v>
      </c>
      <c r="P219" s="142">
        <f t="shared" si="21"/>
        <v>0</v>
      </c>
      <c r="Q219" s="142">
        <v>6.9999999999999994E-5</v>
      </c>
      <c r="R219" s="142">
        <f t="shared" si="22"/>
        <v>6.9999999999999994E-5</v>
      </c>
      <c r="S219" s="142">
        <v>0</v>
      </c>
      <c r="T219" s="143">
        <f t="shared" si="23"/>
        <v>0</v>
      </c>
      <c r="AR219" s="13" t="s">
        <v>107</v>
      </c>
      <c r="AT219" s="13" t="s">
        <v>102</v>
      </c>
      <c r="AU219" s="13" t="s">
        <v>72</v>
      </c>
      <c r="AY219" s="13" t="s">
        <v>108</v>
      </c>
      <c r="BE219" s="144">
        <f t="shared" si="24"/>
        <v>25.9</v>
      </c>
      <c r="BF219" s="144">
        <f t="shared" si="25"/>
        <v>0</v>
      </c>
      <c r="BG219" s="144">
        <f t="shared" si="26"/>
        <v>0</v>
      </c>
      <c r="BH219" s="144">
        <f t="shared" si="27"/>
        <v>0</v>
      </c>
      <c r="BI219" s="144">
        <f t="shared" si="28"/>
        <v>0</v>
      </c>
      <c r="BJ219" s="13" t="s">
        <v>77</v>
      </c>
      <c r="BK219" s="144">
        <f t="shared" si="29"/>
        <v>25.9</v>
      </c>
      <c r="BL219" s="13" t="s">
        <v>109</v>
      </c>
      <c r="BM219" s="13" t="s">
        <v>673</v>
      </c>
    </row>
    <row r="220" spans="2:65" s="1" customFormat="1" ht="22.5" customHeight="1">
      <c r="B220" s="27"/>
      <c r="C220" s="133" t="s">
        <v>674</v>
      </c>
      <c r="D220" s="133" t="s">
        <v>102</v>
      </c>
      <c r="E220" s="134" t="s">
        <v>675</v>
      </c>
      <c r="F220" s="135" t="s">
        <v>676</v>
      </c>
      <c r="G220" s="136" t="s">
        <v>144</v>
      </c>
      <c r="H220" s="137">
        <v>1</v>
      </c>
      <c r="I220" s="138">
        <v>24.3</v>
      </c>
      <c r="J220" s="138">
        <f t="shared" si="20"/>
        <v>24.3</v>
      </c>
      <c r="K220" s="135" t="s">
        <v>106</v>
      </c>
      <c r="L220" s="139"/>
      <c r="M220" s="140" t="s">
        <v>31</v>
      </c>
      <c r="N220" s="141" t="s">
        <v>43</v>
      </c>
      <c r="O220" s="142">
        <v>0</v>
      </c>
      <c r="P220" s="142">
        <f t="shared" si="21"/>
        <v>0</v>
      </c>
      <c r="Q220" s="142">
        <v>6.0000000000000002E-5</v>
      </c>
      <c r="R220" s="142">
        <f t="shared" si="22"/>
        <v>6.0000000000000002E-5</v>
      </c>
      <c r="S220" s="142">
        <v>0</v>
      </c>
      <c r="T220" s="143">
        <f t="shared" si="23"/>
        <v>0</v>
      </c>
      <c r="AR220" s="13" t="s">
        <v>107</v>
      </c>
      <c r="AT220" s="13" t="s">
        <v>102</v>
      </c>
      <c r="AU220" s="13" t="s">
        <v>72</v>
      </c>
      <c r="AY220" s="13" t="s">
        <v>108</v>
      </c>
      <c r="BE220" s="144">
        <f t="shared" si="24"/>
        <v>24.3</v>
      </c>
      <c r="BF220" s="144">
        <f t="shared" si="25"/>
        <v>0</v>
      </c>
      <c r="BG220" s="144">
        <f t="shared" si="26"/>
        <v>0</v>
      </c>
      <c r="BH220" s="144">
        <f t="shared" si="27"/>
        <v>0</v>
      </c>
      <c r="BI220" s="144">
        <f t="shared" si="28"/>
        <v>0</v>
      </c>
      <c r="BJ220" s="13" t="s">
        <v>77</v>
      </c>
      <c r="BK220" s="144">
        <f t="shared" si="29"/>
        <v>24.3</v>
      </c>
      <c r="BL220" s="13" t="s">
        <v>109</v>
      </c>
      <c r="BM220" s="13" t="s">
        <v>677</v>
      </c>
    </row>
    <row r="221" spans="2:65" s="1" customFormat="1" ht="22.5" customHeight="1">
      <c r="B221" s="27"/>
      <c r="C221" s="133" t="s">
        <v>678</v>
      </c>
      <c r="D221" s="133" t="s">
        <v>102</v>
      </c>
      <c r="E221" s="134" t="s">
        <v>679</v>
      </c>
      <c r="F221" s="135" t="s">
        <v>680</v>
      </c>
      <c r="G221" s="136" t="s">
        <v>144</v>
      </c>
      <c r="H221" s="137">
        <v>1</v>
      </c>
      <c r="I221" s="138">
        <v>6.43</v>
      </c>
      <c r="J221" s="138">
        <f t="shared" si="20"/>
        <v>6.43</v>
      </c>
      <c r="K221" s="135" t="s">
        <v>106</v>
      </c>
      <c r="L221" s="139"/>
      <c r="M221" s="140" t="s">
        <v>31</v>
      </c>
      <c r="N221" s="141" t="s">
        <v>43</v>
      </c>
      <c r="O221" s="142">
        <v>0</v>
      </c>
      <c r="P221" s="142">
        <f t="shared" si="21"/>
        <v>0</v>
      </c>
      <c r="Q221" s="142">
        <v>9.0000000000000006E-5</v>
      </c>
      <c r="R221" s="142">
        <f t="shared" si="22"/>
        <v>9.0000000000000006E-5</v>
      </c>
      <c r="S221" s="142">
        <v>0</v>
      </c>
      <c r="T221" s="143">
        <f t="shared" si="23"/>
        <v>0</v>
      </c>
      <c r="AR221" s="13" t="s">
        <v>107</v>
      </c>
      <c r="AT221" s="13" t="s">
        <v>102</v>
      </c>
      <c r="AU221" s="13" t="s">
        <v>72</v>
      </c>
      <c r="AY221" s="13" t="s">
        <v>108</v>
      </c>
      <c r="BE221" s="144">
        <f t="shared" si="24"/>
        <v>6.43</v>
      </c>
      <c r="BF221" s="144">
        <f t="shared" si="25"/>
        <v>0</v>
      </c>
      <c r="BG221" s="144">
        <f t="shared" si="26"/>
        <v>0</v>
      </c>
      <c r="BH221" s="144">
        <f t="shared" si="27"/>
        <v>0</v>
      </c>
      <c r="BI221" s="144">
        <f t="shared" si="28"/>
        <v>0</v>
      </c>
      <c r="BJ221" s="13" t="s">
        <v>77</v>
      </c>
      <c r="BK221" s="144">
        <f t="shared" si="29"/>
        <v>6.43</v>
      </c>
      <c r="BL221" s="13" t="s">
        <v>109</v>
      </c>
      <c r="BM221" s="13" t="s">
        <v>681</v>
      </c>
    </row>
    <row r="222" spans="2:65" s="1" customFormat="1" ht="22.5" customHeight="1">
      <c r="B222" s="27"/>
      <c r="C222" s="133" t="s">
        <v>682</v>
      </c>
      <c r="D222" s="133" t="s">
        <v>102</v>
      </c>
      <c r="E222" s="134" t="s">
        <v>683</v>
      </c>
      <c r="F222" s="135" t="s">
        <v>684</v>
      </c>
      <c r="G222" s="136" t="s">
        <v>144</v>
      </c>
      <c r="H222" s="137">
        <v>1</v>
      </c>
      <c r="I222" s="138">
        <v>26.1</v>
      </c>
      <c r="J222" s="138">
        <f t="shared" si="20"/>
        <v>26.1</v>
      </c>
      <c r="K222" s="135" t="s">
        <v>106</v>
      </c>
      <c r="L222" s="139"/>
      <c r="M222" s="140" t="s">
        <v>31</v>
      </c>
      <c r="N222" s="141" t="s">
        <v>43</v>
      </c>
      <c r="O222" s="142">
        <v>0</v>
      </c>
      <c r="P222" s="142">
        <f t="shared" si="21"/>
        <v>0</v>
      </c>
      <c r="Q222" s="142">
        <v>4.0999999999999999E-4</v>
      </c>
      <c r="R222" s="142">
        <f t="shared" si="22"/>
        <v>4.0999999999999999E-4</v>
      </c>
      <c r="S222" s="142">
        <v>0</v>
      </c>
      <c r="T222" s="143">
        <f t="shared" si="23"/>
        <v>0</v>
      </c>
      <c r="AR222" s="13" t="s">
        <v>107</v>
      </c>
      <c r="AT222" s="13" t="s">
        <v>102</v>
      </c>
      <c r="AU222" s="13" t="s">
        <v>72</v>
      </c>
      <c r="AY222" s="13" t="s">
        <v>108</v>
      </c>
      <c r="BE222" s="144">
        <f t="shared" si="24"/>
        <v>26.1</v>
      </c>
      <c r="BF222" s="144">
        <f t="shared" si="25"/>
        <v>0</v>
      </c>
      <c r="BG222" s="144">
        <f t="shared" si="26"/>
        <v>0</v>
      </c>
      <c r="BH222" s="144">
        <f t="shared" si="27"/>
        <v>0</v>
      </c>
      <c r="BI222" s="144">
        <f t="shared" si="28"/>
        <v>0</v>
      </c>
      <c r="BJ222" s="13" t="s">
        <v>77</v>
      </c>
      <c r="BK222" s="144">
        <f t="shared" si="29"/>
        <v>26.1</v>
      </c>
      <c r="BL222" s="13" t="s">
        <v>109</v>
      </c>
      <c r="BM222" s="13" t="s">
        <v>685</v>
      </c>
    </row>
    <row r="223" spans="2:65" s="1" customFormat="1" ht="22.5" customHeight="1">
      <c r="B223" s="27"/>
      <c r="C223" s="133" t="s">
        <v>686</v>
      </c>
      <c r="D223" s="133" t="s">
        <v>102</v>
      </c>
      <c r="E223" s="134" t="s">
        <v>687</v>
      </c>
      <c r="F223" s="135" t="s">
        <v>688</v>
      </c>
      <c r="G223" s="136" t="s">
        <v>144</v>
      </c>
      <c r="H223" s="137">
        <v>1</v>
      </c>
      <c r="I223" s="138">
        <v>31.2</v>
      </c>
      <c r="J223" s="138">
        <f t="shared" si="20"/>
        <v>31.2</v>
      </c>
      <c r="K223" s="135" t="s">
        <v>106</v>
      </c>
      <c r="L223" s="139"/>
      <c r="M223" s="140" t="s">
        <v>31</v>
      </c>
      <c r="N223" s="141" t="s">
        <v>43</v>
      </c>
      <c r="O223" s="142">
        <v>0</v>
      </c>
      <c r="P223" s="142">
        <f t="shared" si="21"/>
        <v>0</v>
      </c>
      <c r="Q223" s="142">
        <v>4.6999999999999999E-4</v>
      </c>
      <c r="R223" s="142">
        <f t="shared" si="22"/>
        <v>4.6999999999999999E-4</v>
      </c>
      <c r="S223" s="142">
        <v>0</v>
      </c>
      <c r="T223" s="143">
        <f t="shared" si="23"/>
        <v>0</v>
      </c>
      <c r="AR223" s="13" t="s">
        <v>107</v>
      </c>
      <c r="AT223" s="13" t="s">
        <v>102</v>
      </c>
      <c r="AU223" s="13" t="s">
        <v>72</v>
      </c>
      <c r="AY223" s="13" t="s">
        <v>108</v>
      </c>
      <c r="BE223" s="144">
        <f t="shared" si="24"/>
        <v>31.2</v>
      </c>
      <c r="BF223" s="144">
        <f t="shared" si="25"/>
        <v>0</v>
      </c>
      <c r="BG223" s="144">
        <f t="shared" si="26"/>
        <v>0</v>
      </c>
      <c r="BH223" s="144">
        <f t="shared" si="27"/>
        <v>0</v>
      </c>
      <c r="BI223" s="144">
        <f t="shared" si="28"/>
        <v>0</v>
      </c>
      <c r="BJ223" s="13" t="s">
        <v>77</v>
      </c>
      <c r="BK223" s="144">
        <f t="shared" si="29"/>
        <v>31.2</v>
      </c>
      <c r="BL223" s="13" t="s">
        <v>109</v>
      </c>
      <c r="BM223" s="13" t="s">
        <v>689</v>
      </c>
    </row>
    <row r="224" spans="2:65" s="1" customFormat="1" ht="22.5" customHeight="1">
      <c r="B224" s="27"/>
      <c r="C224" s="133" t="s">
        <v>690</v>
      </c>
      <c r="D224" s="133" t="s">
        <v>102</v>
      </c>
      <c r="E224" s="134" t="s">
        <v>691</v>
      </c>
      <c r="F224" s="135" t="s">
        <v>692</v>
      </c>
      <c r="G224" s="136" t="s">
        <v>144</v>
      </c>
      <c r="H224" s="137">
        <v>1</v>
      </c>
      <c r="I224" s="138">
        <v>29.4</v>
      </c>
      <c r="J224" s="138">
        <f t="shared" si="20"/>
        <v>29.4</v>
      </c>
      <c r="K224" s="135" t="s">
        <v>106</v>
      </c>
      <c r="L224" s="139"/>
      <c r="M224" s="140" t="s">
        <v>31</v>
      </c>
      <c r="N224" s="141" t="s">
        <v>43</v>
      </c>
      <c r="O224" s="142">
        <v>0</v>
      </c>
      <c r="P224" s="142">
        <f t="shared" si="21"/>
        <v>0</v>
      </c>
      <c r="Q224" s="142">
        <v>4.8999999999999998E-4</v>
      </c>
      <c r="R224" s="142">
        <f t="shared" si="22"/>
        <v>4.8999999999999998E-4</v>
      </c>
      <c r="S224" s="142">
        <v>0</v>
      </c>
      <c r="T224" s="143">
        <f t="shared" si="23"/>
        <v>0</v>
      </c>
      <c r="AR224" s="13" t="s">
        <v>107</v>
      </c>
      <c r="AT224" s="13" t="s">
        <v>102</v>
      </c>
      <c r="AU224" s="13" t="s">
        <v>72</v>
      </c>
      <c r="AY224" s="13" t="s">
        <v>108</v>
      </c>
      <c r="BE224" s="144">
        <f t="shared" si="24"/>
        <v>29.4</v>
      </c>
      <c r="BF224" s="144">
        <f t="shared" si="25"/>
        <v>0</v>
      </c>
      <c r="BG224" s="144">
        <f t="shared" si="26"/>
        <v>0</v>
      </c>
      <c r="BH224" s="144">
        <f t="shared" si="27"/>
        <v>0</v>
      </c>
      <c r="BI224" s="144">
        <f t="shared" si="28"/>
        <v>0</v>
      </c>
      <c r="BJ224" s="13" t="s">
        <v>77</v>
      </c>
      <c r="BK224" s="144">
        <f t="shared" si="29"/>
        <v>29.4</v>
      </c>
      <c r="BL224" s="13" t="s">
        <v>109</v>
      </c>
      <c r="BM224" s="13" t="s">
        <v>693</v>
      </c>
    </row>
    <row r="225" spans="2:65" s="1" customFormat="1" ht="22.5" customHeight="1">
      <c r="B225" s="27"/>
      <c r="C225" s="133" t="s">
        <v>694</v>
      </c>
      <c r="D225" s="133" t="s">
        <v>102</v>
      </c>
      <c r="E225" s="134" t="s">
        <v>695</v>
      </c>
      <c r="F225" s="135" t="s">
        <v>696</v>
      </c>
      <c r="G225" s="136" t="s">
        <v>144</v>
      </c>
      <c r="H225" s="137">
        <v>1</v>
      </c>
      <c r="I225" s="138">
        <v>30.5</v>
      </c>
      <c r="J225" s="138">
        <f t="shared" si="20"/>
        <v>30.5</v>
      </c>
      <c r="K225" s="135" t="s">
        <v>106</v>
      </c>
      <c r="L225" s="139"/>
      <c r="M225" s="140" t="s">
        <v>31</v>
      </c>
      <c r="N225" s="141" t="s">
        <v>43</v>
      </c>
      <c r="O225" s="142">
        <v>0</v>
      </c>
      <c r="P225" s="142">
        <f t="shared" si="21"/>
        <v>0</v>
      </c>
      <c r="Q225" s="142">
        <v>5.1000000000000004E-4</v>
      </c>
      <c r="R225" s="142">
        <f t="shared" si="22"/>
        <v>5.1000000000000004E-4</v>
      </c>
      <c r="S225" s="142">
        <v>0</v>
      </c>
      <c r="T225" s="143">
        <f t="shared" si="23"/>
        <v>0</v>
      </c>
      <c r="AR225" s="13" t="s">
        <v>107</v>
      </c>
      <c r="AT225" s="13" t="s">
        <v>102</v>
      </c>
      <c r="AU225" s="13" t="s">
        <v>72</v>
      </c>
      <c r="AY225" s="13" t="s">
        <v>108</v>
      </c>
      <c r="BE225" s="144">
        <f t="shared" si="24"/>
        <v>30.5</v>
      </c>
      <c r="BF225" s="144">
        <f t="shared" si="25"/>
        <v>0</v>
      </c>
      <c r="BG225" s="144">
        <f t="shared" si="26"/>
        <v>0</v>
      </c>
      <c r="BH225" s="144">
        <f t="shared" si="27"/>
        <v>0</v>
      </c>
      <c r="BI225" s="144">
        <f t="shared" si="28"/>
        <v>0</v>
      </c>
      <c r="BJ225" s="13" t="s">
        <v>77</v>
      </c>
      <c r="BK225" s="144">
        <f t="shared" si="29"/>
        <v>30.5</v>
      </c>
      <c r="BL225" s="13" t="s">
        <v>109</v>
      </c>
      <c r="BM225" s="13" t="s">
        <v>697</v>
      </c>
    </row>
    <row r="226" spans="2:65" s="1" customFormat="1" ht="22.5" customHeight="1">
      <c r="B226" s="27"/>
      <c r="C226" s="133" t="s">
        <v>698</v>
      </c>
      <c r="D226" s="133" t="s">
        <v>102</v>
      </c>
      <c r="E226" s="134" t="s">
        <v>699</v>
      </c>
      <c r="F226" s="135" t="s">
        <v>700</v>
      </c>
      <c r="G226" s="136" t="s">
        <v>144</v>
      </c>
      <c r="H226" s="137">
        <v>1</v>
      </c>
      <c r="I226" s="138">
        <v>28.2</v>
      </c>
      <c r="J226" s="138">
        <f t="shared" si="20"/>
        <v>28.2</v>
      </c>
      <c r="K226" s="135" t="s">
        <v>106</v>
      </c>
      <c r="L226" s="139"/>
      <c r="M226" s="140" t="s">
        <v>31</v>
      </c>
      <c r="N226" s="141" t="s">
        <v>43</v>
      </c>
      <c r="O226" s="142">
        <v>0</v>
      </c>
      <c r="P226" s="142">
        <f t="shared" si="21"/>
        <v>0</v>
      </c>
      <c r="Q226" s="142">
        <v>5.1999999999999995E-4</v>
      </c>
      <c r="R226" s="142">
        <f t="shared" si="22"/>
        <v>5.1999999999999995E-4</v>
      </c>
      <c r="S226" s="142">
        <v>0</v>
      </c>
      <c r="T226" s="143">
        <f t="shared" si="23"/>
        <v>0</v>
      </c>
      <c r="AR226" s="13" t="s">
        <v>107</v>
      </c>
      <c r="AT226" s="13" t="s">
        <v>102</v>
      </c>
      <c r="AU226" s="13" t="s">
        <v>72</v>
      </c>
      <c r="AY226" s="13" t="s">
        <v>108</v>
      </c>
      <c r="BE226" s="144">
        <f t="shared" si="24"/>
        <v>28.2</v>
      </c>
      <c r="BF226" s="144">
        <f t="shared" si="25"/>
        <v>0</v>
      </c>
      <c r="BG226" s="144">
        <f t="shared" si="26"/>
        <v>0</v>
      </c>
      <c r="BH226" s="144">
        <f t="shared" si="27"/>
        <v>0</v>
      </c>
      <c r="BI226" s="144">
        <f t="shared" si="28"/>
        <v>0</v>
      </c>
      <c r="BJ226" s="13" t="s">
        <v>77</v>
      </c>
      <c r="BK226" s="144">
        <f t="shared" si="29"/>
        <v>28.2</v>
      </c>
      <c r="BL226" s="13" t="s">
        <v>109</v>
      </c>
      <c r="BM226" s="13" t="s">
        <v>701</v>
      </c>
    </row>
    <row r="227" spans="2:65" s="1" customFormat="1" ht="22.5" customHeight="1">
      <c r="B227" s="27"/>
      <c r="C227" s="133" t="s">
        <v>702</v>
      </c>
      <c r="D227" s="133" t="s">
        <v>102</v>
      </c>
      <c r="E227" s="134" t="s">
        <v>703</v>
      </c>
      <c r="F227" s="135" t="s">
        <v>704</v>
      </c>
      <c r="G227" s="136" t="s">
        <v>144</v>
      </c>
      <c r="H227" s="137">
        <v>1</v>
      </c>
      <c r="I227" s="138">
        <v>34.6</v>
      </c>
      <c r="J227" s="138">
        <f t="shared" si="20"/>
        <v>34.6</v>
      </c>
      <c r="K227" s="135" t="s">
        <v>106</v>
      </c>
      <c r="L227" s="139"/>
      <c r="M227" s="140" t="s">
        <v>31</v>
      </c>
      <c r="N227" s="141" t="s">
        <v>43</v>
      </c>
      <c r="O227" s="142">
        <v>0</v>
      </c>
      <c r="P227" s="142">
        <f t="shared" si="21"/>
        <v>0</v>
      </c>
      <c r="Q227" s="142">
        <v>5.6999999999999998E-4</v>
      </c>
      <c r="R227" s="142">
        <f t="shared" si="22"/>
        <v>5.6999999999999998E-4</v>
      </c>
      <c r="S227" s="142">
        <v>0</v>
      </c>
      <c r="T227" s="143">
        <f t="shared" si="23"/>
        <v>0</v>
      </c>
      <c r="AR227" s="13" t="s">
        <v>107</v>
      </c>
      <c r="AT227" s="13" t="s">
        <v>102</v>
      </c>
      <c r="AU227" s="13" t="s">
        <v>72</v>
      </c>
      <c r="AY227" s="13" t="s">
        <v>108</v>
      </c>
      <c r="BE227" s="144">
        <f t="shared" si="24"/>
        <v>34.6</v>
      </c>
      <c r="BF227" s="144">
        <f t="shared" si="25"/>
        <v>0</v>
      </c>
      <c r="BG227" s="144">
        <f t="shared" si="26"/>
        <v>0</v>
      </c>
      <c r="BH227" s="144">
        <f t="shared" si="27"/>
        <v>0</v>
      </c>
      <c r="BI227" s="144">
        <f t="shared" si="28"/>
        <v>0</v>
      </c>
      <c r="BJ227" s="13" t="s">
        <v>77</v>
      </c>
      <c r="BK227" s="144">
        <f t="shared" si="29"/>
        <v>34.6</v>
      </c>
      <c r="BL227" s="13" t="s">
        <v>109</v>
      </c>
      <c r="BM227" s="13" t="s">
        <v>705</v>
      </c>
    </row>
    <row r="228" spans="2:65" s="1" customFormat="1" ht="22.5" customHeight="1">
      <c r="B228" s="27"/>
      <c r="C228" s="133" t="s">
        <v>706</v>
      </c>
      <c r="D228" s="133" t="s">
        <v>102</v>
      </c>
      <c r="E228" s="134" t="s">
        <v>707</v>
      </c>
      <c r="F228" s="135" t="s">
        <v>708</v>
      </c>
      <c r="G228" s="136" t="s">
        <v>144</v>
      </c>
      <c r="H228" s="137">
        <v>1</v>
      </c>
      <c r="I228" s="138">
        <v>45</v>
      </c>
      <c r="J228" s="138">
        <f t="shared" si="20"/>
        <v>45</v>
      </c>
      <c r="K228" s="135" t="s">
        <v>106</v>
      </c>
      <c r="L228" s="139"/>
      <c r="M228" s="140" t="s">
        <v>31</v>
      </c>
      <c r="N228" s="141" t="s">
        <v>43</v>
      </c>
      <c r="O228" s="142">
        <v>0</v>
      </c>
      <c r="P228" s="142">
        <f t="shared" si="21"/>
        <v>0</v>
      </c>
      <c r="Q228" s="142">
        <v>6.4000000000000005E-4</v>
      </c>
      <c r="R228" s="142">
        <f t="shared" si="22"/>
        <v>6.4000000000000005E-4</v>
      </c>
      <c r="S228" s="142">
        <v>0</v>
      </c>
      <c r="T228" s="143">
        <f t="shared" si="23"/>
        <v>0</v>
      </c>
      <c r="AR228" s="13" t="s">
        <v>107</v>
      </c>
      <c r="AT228" s="13" t="s">
        <v>102</v>
      </c>
      <c r="AU228" s="13" t="s">
        <v>72</v>
      </c>
      <c r="AY228" s="13" t="s">
        <v>108</v>
      </c>
      <c r="BE228" s="144">
        <f t="shared" si="24"/>
        <v>45</v>
      </c>
      <c r="BF228" s="144">
        <f t="shared" si="25"/>
        <v>0</v>
      </c>
      <c r="BG228" s="144">
        <f t="shared" si="26"/>
        <v>0</v>
      </c>
      <c r="BH228" s="144">
        <f t="shared" si="27"/>
        <v>0</v>
      </c>
      <c r="BI228" s="144">
        <f t="shared" si="28"/>
        <v>0</v>
      </c>
      <c r="BJ228" s="13" t="s">
        <v>77</v>
      </c>
      <c r="BK228" s="144">
        <f t="shared" si="29"/>
        <v>45</v>
      </c>
      <c r="BL228" s="13" t="s">
        <v>109</v>
      </c>
      <c r="BM228" s="13" t="s">
        <v>709</v>
      </c>
    </row>
    <row r="229" spans="2:65" s="1" customFormat="1" ht="22.5" customHeight="1">
      <c r="B229" s="27"/>
      <c r="C229" s="133" t="s">
        <v>710</v>
      </c>
      <c r="D229" s="133" t="s">
        <v>102</v>
      </c>
      <c r="E229" s="134" t="s">
        <v>711</v>
      </c>
      <c r="F229" s="135" t="s">
        <v>712</v>
      </c>
      <c r="G229" s="136" t="s">
        <v>144</v>
      </c>
      <c r="H229" s="137">
        <v>1</v>
      </c>
      <c r="I229" s="138">
        <v>8.9</v>
      </c>
      <c r="J229" s="138">
        <f t="shared" si="20"/>
        <v>8.9</v>
      </c>
      <c r="K229" s="135" t="s">
        <v>106</v>
      </c>
      <c r="L229" s="139"/>
      <c r="M229" s="140" t="s">
        <v>31</v>
      </c>
      <c r="N229" s="141" t="s">
        <v>43</v>
      </c>
      <c r="O229" s="142">
        <v>0</v>
      </c>
      <c r="P229" s="142">
        <f t="shared" si="21"/>
        <v>0</v>
      </c>
      <c r="Q229" s="142">
        <v>1.6000000000000001E-4</v>
      </c>
      <c r="R229" s="142">
        <f t="shared" si="22"/>
        <v>1.6000000000000001E-4</v>
      </c>
      <c r="S229" s="142">
        <v>0</v>
      </c>
      <c r="T229" s="143">
        <f t="shared" si="23"/>
        <v>0</v>
      </c>
      <c r="AR229" s="13" t="s">
        <v>107</v>
      </c>
      <c r="AT229" s="13" t="s">
        <v>102</v>
      </c>
      <c r="AU229" s="13" t="s">
        <v>72</v>
      </c>
      <c r="AY229" s="13" t="s">
        <v>108</v>
      </c>
      <c r="BE229" s="144">
        <f t="shared" si="24"/>
        <v>8.9</v>
      </c>
      <c r="BF229" s="144">
        <f t="shared" si="25"/>
        <v>0</v>
      </c>
      <c r="BG229" s="144">
        <f t="shared" si="26"/>
        <v>0</v>
      </c>
      <c r="BH229" s="144">
        <f t="shared" si="27"/>
        <v>0</v>
      </c>
      <c r="BI229" s="144">
        <f t="shared" si="28"/>
        <v>0</v>
      </c>
      <c r="BJ229" s="13" t="s">
        <v>77</v>
      </c>
      <c r="BK229" s="144">
        <f t="shared" si="29"/>
        <v>8.9</v>
      </c>
      <c r="BL229" s="13" t="s">
        <v>109</v>
      </c>
      <c r="BM229" s="13" t="s">
        <v>713</v>
      </c>
    </row>
    <row r="230" spans="2:65" s="1" customFormat="1" ht="22.5" customHeight="1">
      <c r="B230" s="27"/>
      <c r="C230" s="133" t="s">
        <v>714</v>
      </c>
      <c r="D230" s="133" t="s">
        <v>102</v>
      </c>
      <c r="E230" s="134" t="s">
        <v>715</v>
      </c>
      <c r="F230" s="135" t="s">
        <v>716</v>
      </c>
      <c r="G230" s="136" t="s">
        <v>144</v>
      </c>
      <c r="H230" s="137">
        <v>1</v>
      </c>
      <c r="I230" s="138">
        <v>8.6999999999999993</v>
      </c>
      <c r="J230" s="138">
        <f t="shared" si="20"/>
        <v>8.6999999999999993</v>
      </c>
      <c r="K230" s="135" t="s">
        <v>106</v>
      </c>
      <c r="L230" s="139"/>
      <c r="M230" s="140" t="s">
        <v>31</v>
      </c>
      <c r="N230" s="141" t="s">
        <v>43</v>
      </c>
      <c r="O230" s="142">
        <v>0</v>
      </c>
      <c r="P230" s="142">
        <f t="shared" si="21"/>
        <v>0</v>
      </c>
      <c r="Q230" s="142">
        <v>1.4999999999999999E-4</v>
      </c>
      <c r="R230" s="142">
        <f t="shared" si="22"/>
        <v>1.4999999999999999E-4</v>
      </c>
      <c r="S230" s="142">
        <v>0</v>
      </c>
      <c r="T230" s="143">
        <f t="shared" si="23"/>
        <v>0</v>
      </c>
      <c r="AR230" s="13" t="s">
        <v>107</v>
      </c>
      <c r="AT230" s="13" t="s">
        <v>102</v>
      </c>
      <c r="AU230" s="13" t="s">
        <v>72</v>
      </c>
      <c r="AY230" s="13" t="s">
        <v>108</v>
      </c>
      <c r="BE230" s="144">
        <f t="shared" si="24"/>
        <v>8.6999999999999993</v>
      </c>
      <c r="BF230" s="144">
        <f t="shared" si="25"/>
        <v>0</v>
      </c>
      <c r="BG230" s="144">
        <f t="shared" si="26"/>
        <v>0</v>
      </c>
      <c r="BH230" s="144">
        <f t="shared" si="27"/>
        <v>0</v>
      </c>
      <c r="BI230" s="144">
        <f t="shared" si="28"/>
        <v>0</v>
      </c>
      <c r="BJ230" s="13" t="s">
        <v>77</v>
      </c>
      <c r="BK230" s="144">
        <f t="shared" si="29"/>
        <v>8.6999999999999993</v>
      </c>
      <c r="BL230" s="13" t="s">
        <v>109</v>
      </c>
      <c r="BM230" s="13" t="s">
        <v>717</v>
      </c>
    </row>
    <row r="231" spans="2:65" s="1" customFormat="1" ht="22.5" customHeight="1">
      <c r="B231" s="27"/>
      <c r="C231" s="133" t="s">
        <v>718</v>
      </c>
      <c r="D231" s="133" t="s">
        <v>102</v>
      </c>
      <c r="E231" s="134" t="s">
        <v>719</v>
      </c>
      <c r="F231" s="135" t="s">
        <v>720</v>
      </c>
      <c r="G231" s="136" t="s">
        <v>144</v>
      </c>
      <c r="H231" s="137">
        <v>1</v>
      </c>
      <c r="I231" s="138">
        <v>2.81</v>
      </c>
      <c r="J231" s="138">
        <f t="shared" si="20"/>
        <v>2.81</v>
      </c>
      <c r="K231" s="135" t="s">
        <v>106</v>
      </c>
      <c r="L231" s="139"/>
      <c r="M231" s="140" t="s">
        <v>31</v>
      </c>
      <c r="N231" s="141" t="s">
        <v>43</v>
      </c>
      <c r="O231" s="142">
        <v>0</v>
      </c>
      <c r="P231" s="142">
        <f t="shared" si="21"/>
        <v>0</v>
      </c>
      <c r="Q231" s="142">
        <v>5.0000000000000002E-5</v>
      </c>
      <c r="R231" s="142">
        <f t="shared" si="22"/>
        <v>5.0000000000000002E-5</v>
      </c>
      <c r="S231" s="142">
        <v>0</v>
      </c>
      <c r="T231" s="143">
        <f t="shared" si="23"/>
        <v>0</v>
      </c>
      <c r="AR231" s="13" t="s">
        <v>107</v>
      </c>
      <c r="AT231" s="13" t="s">
        <v>102</v>
      </c>
      <c r="AU231" s="13" t="s">
        <v>72</v>
      </c>
      <c r="AY231" s="13" t="s">
        <v>108</v>
      </c>
      <c r="BE231" s="144">
        <f t="shared" si="24"/>
        <v>2.81</v>
      </c>
      <c r="BF231" s="144">
        <f t="shared" si="25"/>
        <v>0</v>
      </c>
      <c r="BG231" s="144">
        <f t="shared" si="26"/>
        <v>0</v>
      </c>
      <c r="BH231" s="144">
        <f t="shared" si="27"/>
        <v>0</v>
      </c>
      <c r="BI231" s="144">
        <f t="shared" si="28"/>
        <v>0</v>
      </c>
      <c r="BJ231" s="13" t="s">
        <v>77</v>
      </c>
      <c r="BK231" s="144">
        <f t="shared" si="29"/>
        <v>2.81</v>
      </c>
      <c r="BL231" s="13" t="s">
        <v>109</v>
      </c>
      <c r="BM231" s="13" t="s">
        <v>721</v>
      </c>
    </row>
    <row r="232" spans="2:65" s="1" customFormat="1" ht="22.5" customHeight="1">
      <c r="B232" s="27"/>
      <c r="C232" s="133" t="s">
        <v>722</v>
      </c>
      <c r="D232" s="133" t="s">
        <v>102</v>
      </c>
      <c r="E232" s="134" t="s">
        <v>723</v>
      </c>
      <c r="F232" s="135" t="s">
        <v>724</v>
      </c>
      <c r="G232" s="136" t="s">
        <v>144</v>
      </c>
      <c r="H232" s="137">
        <v>1</v>
      </c>
      <c r="I232" s="138">
        <v>286</v>
      </c>
      <c r="J232" s="138">
        <f t="shared" si="20"/>
        <v>286</v>
      </c>
      <c r="K232" s="135" t="s">
        <v>106</v>
      </c>
      <c r="L232" s="139"/>
      <c r="M232" s="140" t="s">
        <v>31</v>
      </c>
      <c r="N232" s="141" t="s">
        <v>43</v>
      </c>
      <c r="O232" s="142">
        <v>0</v>
      </c>
      <c r="P232" s="142">
        <f t="shared" si="21"/>
        <v>0</v>
      </c>
      <c r="Q232" s="142">
        <v>8.5199999999999998E-3</v>
      </c>
      <c r="R232" s="142">
        <f t="shared" si="22"/>
        <v>8.5199999999999998E-3</v>
      </c>
      <c r="S232" s="142">
        <v>0</v>
      </c>
      <c r="T232" s="143">
        <f t="shared" si="23"/>
        <v>0</v>
      </c>
      <c r="AR232" s="13" t="s">
        <v>107</v>
      </c>
      <c r="AT232" s="13" t="s">
        <v>102</v>
      </c>
      <c r="AU232" s="13" t="s">
        <v>72</v>
      </c>
      <c r="AY232" s="13" t="s">
        <v>108</v>
      </c>
      <c r="BE232" s="144">
        <f t="shared" si="24"/>
        <v>286</v>
      </c>
      <c r="BF232" s="144">
        <f t="shared" si="25"/>
        <v>0</v>
      </c>
      <c r="BG232" s="144">
        <f t="shared" si="26"/>
        <v>0</v>
      </c>
      <c r="BH232" s="144">
        <f t="shared" si="27"/>
        <v>0</v>
      </c>
      <c r="BI232" s="144">
        <f t="shared" si="28"/>
        <v>0</v>
      </c>
      <c r="BJ232" s="13" t="s">
        <v>77</v>
      </c>
      <c r="BK232" s="144">
        <f t="shared" si="29"/>
        <v>286</v>
      </c>
      <c r="BL232" s="13" t="s">
        <v>109</v>
      </c>
      <c r="BM232" s="13" t="s">
        <v>725</v>
      </c>
    </row>
    <row r="233" spans="2:65" s="1" customFormat="1" ht="22.5" customHeight="1">
      <c r="B233" s="27"/>
      <c r="C233" s="133" t="s">
        <v>726</v>
      </c>
      <c r="D233" s="133" t="s">
        <v>102</v>
      </c>
      <c r="E233" s="134" t="s">
        <v>727</v>
      </c>
      <c r="F233" s="135" t="s">
        <v>728</v>
      </c>
      <c r="G233" s="136" t="s">
        <v>144</v>
      </c>
      <c r="H233" s="137">
        <v>1</v>
      </c>
      <c r="I233" s="138">
        <v>256</v>
      </c>
      <c r="J233" s="138">
        <f t="shared" si="20"/>
        <v>256</v>
      </c>
      <c r="K233" s="135" t="s">
        <v>106</v>
      </c>
      <c r="L233" s="139"/>
      <c r="M233" s="140" t="s">
        <v>31</v>
      </c>
      <c r="N233" s="141" t="s">
        <v>43</v>
      </c>
      <c r="O233" s="142">
        <v>0</v>
      </c>
      <c r="P233" s="142">
        <f t="shared" si="21"/>
        <v>0</v>
      </c>
      <c r="Q233" s="142">
        <v>7.4200000000000004E-3</v>
      </c>
      <c r="R233" s="142">
        <f t="shared" si="22"/>
        <v>7.4200000000000004E-3</v>
      </c>
      <c r="S233" s="142">
        <v>0</v>
      </c>
      <c r="T233" s="143">
        <f t="shared" si="23"/>
        <v>0</v>
      </c>
      <c r="AR233" s="13" t="s">
        <v>107</v>
      </c>
      <c r="AT233" s="13" t="s">
        <v>102</v>
      </c>
      <c r="AU233" s="13" t="s">
        <v>72</v>
      </c>
      <c r="AY233" s="13" t="s">
        <v>108</v>
      </c>
      <c r="BE233" s="144">
        <f t="shared" si="24"/>
        <v>256</v>
      </c>
      <c r="BF233" s="144">
        <f t="shared" si="25"/>
        <v>0</v>
      </c>
      <c r="BG233" s="144">
        <f t="shared" si="26"/>
        <v>0</v>
      </c>
      <c r="BH233" s="144">
        <f t="shared" si="27"/>
        <v>0</v>
      </c>
      <c r="BI233" s="144">
        <f t="shared" si="28"/>
        <v>0</v>
      </c>
      <c r="BJ233" s="13" t="s">
        <v>77</v>
      </c>
      <c r="BK233" s="144">
        <f t="shared" si="29"/>
        <v>256</v>
      </c>
      <c r="BL233" s="13" t="s">
        <v>109</v>
      </c>
      <c r="BM233" s="13" t="s">
        <v>729</v>
      </c>
    </row>
    <row r="234" spans="2:65" s="1" customFormat="1" ht="22.5" customHeight="1">
      <c r="B234" s="27"/>
      <c r="C234" s="133" t="s">
        <v>730</v>
      </c>
      <c r="D234" s="133" t="s">
        <v>102</v>
      </c>
      <c r="E234" s="134" t="s">
        <v>731</v>
      </c>
      <c r="F234" s="135" t="s">
        <v>732</v>
      </c>
      <c r="G234" s="136" t="s">
        <v>144</v>
      </c>
      <c r="H234" s="137">
        <v>1</v>
      </c>
      <c r="I234" s="138">
        <v>276</v>
      </c>
      <c r="J234" s="138">
        <f t="shared" si="20"/>
        <v>276</v>
      </c>
      <c r="K234" s="135" t="s">
        <v>106</v>
      </c>
      <c r="L234" s="139"/>
      <c r="M234" s="140" t="s">
        <v>31</v>
      </c>
      <c r="N234" s="141" t="s">
        <v>43</v>
      </c>
      <c r="O234" s="142">
        <v>0</v>
      </c>
      <c r="P234" s="142">
        <f t="shared" si="21"/>
        <v>0</v>
      </c>
      <c r="Q234" s="142">
        <v>1.167E-2</v>
      </c>
      <c r="R234" s="142">
        <f t="shared" si="22"/>
        <v>1.167E-2</v>
      </c>
      <c r="S234" s="142">
        <v>0</v>
      </c>
      <c r="T234" s="143">
        <f t="shared" si="23"/>
        <v>0</v>
      </c>
      <c r="AR234" s="13" t="s">
        <v>107</v>
      </c>
      <c r="AT234" s="13" t="s">
        <v>102</v>
      </c>
      <c r="AU234" s="13" t="s">
        <v>72</v>
      </c>
      <c r="AY234" s="13" t="s">
        <v>108</v>
      </c>
      <c r="BE234" s="144">
        <f t="shared" si="24"/>
        <v>276</v>
      </c>
      <c r="BF234" s="144">
        <f t="shared" si="25"/>
        <v>0</v>
      </c>
      <c r="BG234" s="144">
        <f t="shared" si="26"/>
        <v>0</v>
      </c>
      <c r="BH234" s="144">
        <f t="shared" si="27"/>
        <v>0</v>
      </c>
      <c r="BI234" s="144">
        <f t="shared" si="28"/>
        <v>0</v>
      </c>
      <c r="BJ234" s="13" t="s">
        <v>77</v>
      </c>
      <c r="BK234" s="144">
        <f t="shared" si="29"/>
        <v>276</v>
      </c>
      <c r="BL234" s="13" t="s">
        <v>109</v>
      </c>
      <c r="BM234" s="13" t="s">
        <v>733</v>
      </c>
    </row>
    <row r="235" spans="2:65" s="1" customFormat="1" ht="22.5" customHeight="1">
      <c r="B235" s="27"/>
      <c r="C235" s="133" t="s">
        <v>734</v>
      </c>
      <c r="D235" s="133" t="s">
        <v>102</v>
      </c>
      <c r="E235" s="134" t="s">
        <v>735</v>
      </c>
      <c r="F235" s="135" t="s">
        <v>736</v>
      </c>
      <c r="G235" s="136" t="s">
        <v>144</v>
      </c>
      <c r="H235" s="137">
        <v>1</v>
      </c>
      <c r="I235" s="138">
        <v>27</v>
      </c>
      <c r="J235" s="138">
        <f t="shared" si="20"/>
        <v>27</v>
      </c>
      <c r="K235" s="135" t="s">
        <v>106</v>
      </c>
      <c r="L235" s="139"/>
      <c r="M235" s="140" t="s">
        <v>31</v>
      </c>
      <c r="N235" s="141" t="s">
        <v>43</v>
      </c>
      <c r="O235" s="142">
        <v>0</v>
      </c>
      <c r="P235" s="142">
        <f t="shared" si="21"/>
        <v>0</v>
      </c>
      <c r="Q235" s="142">
        <v>1.8000000000000001E-4</v>
      </c>
      <c r="R235" s="142">
        <f t="shared" si="22"/>
        <v>1.8000000000000001E-4</v>
      </c>
      <c r="S235" s="142">
        <v>0</v>
      </c>
      <c r="T235" s="143">
        <f t="shared" si="23"/>
        <v>0</v>
      </c>
      <c r="AR235" s="13" t="s">
        <v>107</v>
      </c>
      <c r="AT235" s="13" t="s">
        <v>102</v>
      </c>
      <c r="AU235" s="13" t="s">
        <v>72</v>
      </c>
      <c r="AY235" s="13" t="s">
        <v>108</v>
      </c>
      <c r="BE235" s="144">
        <f t="shared" si="24"/>
        <v>27</v>
      </c>
      <c r="BF235" s="144">
        <f t="shared" si="25"/>
        <v>0</v>
      </c>
      <c r="BG235" s="144">
        <f t="shared" si="26"/>
        <v>0</v>
      </c>
      <c r="BH235" s="144">
        <f t="shared" si="27"/>
        <v>0</v>
      </c>
      <c r="BI235" s="144">
        <f t="shared" si="28"/>
        <v>0</v>
      </c>
      <c r="BJ235" s="13" t="s">
        <v>77</v>
      </c>
      <c r="BK235" s="144">
        <f t="shared" si="29"/>
        <v>27</v>
      </c>
      <c r="BL235" s="13" t="s">
        <v>109</v>
      </c>
      <c r="BM235" s="13" t="s">
        <v>737</v>
      </c>
    </row>
    <row r="236" spans="2:65" s="1" customFormat="1" ht="22.5" customHeight="1">
      <c r="B236" s="27"/>
      <c r="C236" s="133" t="s">
        <v>738</v>
      </c>
      <c r="D236" s="133" t="s">
        <v>102</v>
      </c>
      <c r="E236" s="134" t="s">
        <v>739</v>
      </c>
      <c r="F236" s="135" t="s">
        <v>740</v>
      </c>
      <c r="G236" s="136" t="s">
        <v>144</v>
      </c>
      <c r="H236" s="137">
        <v>1</v>
      </c>
      <c r="I236" s="138">
        <v>29</v>
      </c>
      <c r="J236" s="138">
        <f t="shared" si="20"/>
        <v>29</v>
      </c>
      <c r="K236" s="135" t="s">
        <v>106</v>
      </c>
      <c r="L236" s="139"/>
      <c r="M236" s="140" t="s">
        <v>31</v>
      </c>
      <c r="N236" s="141" t="s">
        <v>43</v>
      </c>
      <c r="O236" s="142">
        <v>0</v>
      </c>
      <c r="P236" s="142">
        <f t="shared" si="21"/>
        <v>0</v>
      </c>
      <c r="Q236" s="142">
        <v>2.1000000000000001E-4</v>
      </c>
      <c r="R236" s="142">
        <f t="shared" si="22"/>
        <v>2.1000000000000001E-4</v>
      </c>
      <c r="S236" s="142">
        <v>0</v>
      </c>
      <c r="T236" s="143">
        <f t="shared" si="23"/>
        <v>0</v>
      </c>
      <c r="AR236" s="13" t="s">
        <v>107</v>
      </c>
      <c r="AT236" s="13" t="s">
        <v>102</v>
      </c>
      <c r="AU236" s="13" t="s">
        <v>72</v>
      </c>
      <c r="AY236" s="13" t="s">
        <v>108</v>
      </c>
      <c r="BE236" s="144">
        <f t="shared" si="24"/>
        <v>29</v>
      </c>
      <c r="BF236" s="144">
        <f t="shared" si="25"/>
        <v>0</v>
      </c>
      <c r="BG236" s="144">
        <f t="shared" si="26"/>
        <v>0</v>
      </c>
      <c r="BH236" s="144">
        <f t="shared" si="27"/>
        <v>0</v>
      </c>
      <c r="BI236" s="144">
        <f t="shared" si="28"/>
        <v>0</v>
      </c>
      <c r="BJ236" s="13" t="s">
        <v>77</v>
      </c>
      <c r="BK236" s="144">
        <f t="shared" si="29"/>
        <v>29</v>
      </c>
      <c r="BL236" s="13" t="s">
        <v>109</v>
      </c>
      <c r="BM236" s="13" t="s">
        <v>741</v>
      </c>
    </row>
    <row r="237" spans="2:65" s="1" customFormat="1" ht="22.5" customHeight="1">
      <c r="B237" s="27"/>
      <c r="C237" s="133" t="s">
        <v>742</v>
      </c>
      <c r="D237" s="133" t="s">
        <v>102</v>
      </c>
      <c r="E237" s="134" t="s">
        <v>743</v>
      </c>
      <c r="F237" s="135" t="s">
        <v>744</v>
      </c>
      <c r="G237" s="136" t="s">
        <v>144</v>
      </c>
      <c r="H237" s="137">
        <v>1</v>
      </c>
      <c r="I237" s="138">
        <v>9.6999999999999993</v>
      </c>
      <c r="J237" s="138">
        <f t="shared" si="20"/>
        <v>9.6999999999999993</v>
      </c>
      <c r="K237" s="135" t="s">
        <v>106</v>
      </c>
      <c r="L237" s="139"/>
      <c r="M237" s="140" t="s">
        <v>31</v>
      </c>
      <c r="N237" s="141" t="s">
        <v>43</v>
      </c>
      <c r="O237" s="142">
        <v>0</v>
      </c>
      <c r="P237" s="142">
        <f t="shared" si="21"/>
        <v>0</v>
      </c>
      <c r="Q237" s="142">
        <v>8.0000000000000007E-5</v>
      </c>
      <c r="R237" s="142">
        <f t="shared" si="22"/>
        <v>8.0000000000000007E-5</v>
      </c>
      <c r="S237" s="142">
        <v>0</v>
      </c>
      <c r="T237" s="143">
        <f t="shared" si="23"/>
        <v>0</v>
      </c>
      <c r="AR237" s="13" t="s">
        <v>107</v>
      </c>
      <c r="AT237" s="13" t="s">
        <v>102</v>
      </c>
      <c r="AU237" s="13" t="s">
        <v>72</v>
      </c>
      <c r="AY237" s="13" t="s">
        <v>108</v>
      </c>
      <c r="BE237" s="144">
        <f t="shared" si="24"/>
        <v>9.6999999999999993</v>
      </c>
      <c r="BF237" s="144">
        <f t="shared" si="25"/>
        <v>0</v>
      </c>
      <c r="BG237" s="144">
        <f t="shared" si="26"/>
        <v>0</v>
      </c>
      <c r="BH237" s="144">
        <f t="shared" si="27"/>
        <v>0</v>
      </c>
      <c r="BI237" s="144">
        <f t="shared" si="28"/>
        <v>0</v>
      </c>
      <c r="BJ237" s="13" t="s">
        <v>77</v>
      </c>
      <c r="BK237" s="144">
        <f t="shared" si="29"/>
        <v>9.6999999999999993</v>
      </c>
      <c r="BL237" s="13" t="s">
        <v>109</v>
      </c>
      <c r="BM237" s="13" t="s">
        <v>745</v>
      </c>
    </row>
    <row r="238" spans="2:65" s="1" customFormat="1" ht="22.5" customHeight="1">
      <c r="B238" s="27"/>
      <c r="C238" s="133" t="s">
        <v>746</v>
      </c>
      <c r="D238" s="133" t="s">
        <v>102</v>
      </c>
      <c r="E238" s="134" t="s">
        <v>747</v>
      </c>
      <c r="F238" s="135" t="s">
        <v>748</v>
      </c>
      <c r="G238" s="136" t="s">
        <v>144</v>
      </c>
      <c r="H238" s="137">
        <v>1</v>
      </c>
      <c r="I238" s="138">
        <v>7.5</v>
      </c>
      <c r="J238" s="138">
        <f t="shared" si="20"/>
        <v>7.5</v>
      </c>
      <c r="K238" s="135" t="s">
        <v>106</v>
      </c>
      <c r="L238" s="139"/>
      <c r="M238" s="140" t="s">
        <v>31</v>
      </c>
      <c r="N238" s="141" t="s">
        <v>43</v>
      </c>
      <c r="O238" s="142">
        <v>0</v>
      </c>
      <c r="P238" s="142">
        <f t="shared" si="21"/>
        <v>0</v>
      </c>
      <c r="Q238" s="142">
        <v>9.0000000000000006E-5</v>
      </c>
      <c r="R238" s="142">
        <f t="shared" si="22"/>
        <v>9.0000000000000006E-5</v>
      </c>
      <c r="S238" s="142">
        <v>0</v>
      </c>
      <c r="T238" s="143">
        <f t="shared" si="23"/>
        <v>0</v>
      </c>
      <c r="AR238" s="13" t="s">
        <v>107</v>
      </c>
      <c r="AT238" s="13" t="s">
        <v>102</v>
      </c>
      <c r="AU238" s="13" t="s">
        <v>72</v>
      </c>
      <c r="AY238" s="13" t="s">
        <v>108</v>
      </c>
      <c r="BE238" s="144">
        <f t="shared" si="24"/>
        <v>7.5</v>
      </c>
      <c r="BF238" s="144">
        <f t="shared" si="25"/>
        <v>0</v>
      </c>
      <c r="BG238" s="144">
        <f t="shared" si="26"/>
        <v>0</v>
      </c>
      <c r="BH238" s="144">
        <f t="shared" si="27"/>
        <v>0</v>
      </c>
      <c r="BI238" s="144">
        <f t="shared" si="28"/>
        <v>0</v>
      </c>
      <c r="BJ238" s="13" t="s">
        <v>77</v>
      </c>
      <c r="BK238" s="144">
        <f t="shared" si="29"/>
        <v>7.5</v>
      </c>
      <c r="BL238" s="13" t="s">
        <v>109</v>
      </c>
      <c r="BM238" s="13" t="s">
        <v>749</v>
      </c>
    </row>
    <row r="239" spans="2:65" s="1" customFormat="1" ht="22.5" customHeight="1">
      <c r="B239" s="27"/>
      <c r="C239" s="133" t="s">
        <v>750</v>
      </c>
      <c r="D239" s="133" t="s">
        <v>102</v>
      </c>
      <c r="E239" s="134" t="s">
        <v>751</v>
      </c>
      <c r="F239" s="135" t="s">
        <v>752</v>
      </c>
      <c r="G239" s="136" t="s">
        <v>144</v>
      </c>
      <c r="H239" s="137">
        <v>1</v>
      </c>
      <c r="I239" s="138">
        <v>19</v>
      </c>
      <c r="J239" s="138">
        <f t="shared" si="20"/>
        <v>19</v>
      </c>
      <c r="K239" s="135" t="s">
        <v>106</v>
      </c>
      <c r="L239" s="139"/>
      <c r="M239" s="140" t="s">
        <v>31</v>
      </c>
      <c r="N239" s="141" t="s">
        <v>43</v>
      </c>
      <c r="O239" s="142">
        <v>0</v>
      </c>
      <c r="P239" s="142">
        <f t="shared" si="21"/>
        <v>0</v>
      </c>
      <c r="Q239" s="142">
        <v>1.6000000000000001E-4</v>
      </c>
      <c r="R239" s="142">
        <f t="shared" si="22"/>
        <v>1.6000000000000001E-4</v>
      </c>
      <c r="S239" s="142">
        <v>0</v>
      </c>
      <c r="T239" s="143">
        <f t="shared" si="23"/>
        <v>0</v>
      </c>
      <c r="AR239" s="13" t="s">
        <v>107</v>
      </c>
      <c r="AT239" s="13" t="s">
        <v>102</v>
      </c>
      <c r="AU239" s="13" t="s">
        <v>72</v>
      </c>
      <c r="AY239" s="13" t="s">
        <v>108</v>
      </c>
      <c r="BE239" s="144">
        <f t="shared" si="24"/>
        <v>19</v>
      </c>
      <c r="BF239" s="144">
        <f t="shared" si="25"/>
        <v>0</v>
      </c>
      <c r="BG239" s="144">
        <f t="shared" si="26"/>
        <v>0</v>
      </c>
      <c r="BH239" s="144">
        <f t="shared" si="27"/>
        <v>0</v>
      </c>
      <c r="BI239" s="144">
        <f t="shared" si="28"/>
        <v>0</v>
      </c>
      <c r="BJ239" s="13" t="s">
        <v>77</v>
      </c>
      <c r="BK239" s="144">
        <f t="shared" si="29"/>
        <v>19</v>
      </c>
      <c r="BL239" s="13" t="s">
        <v>109</v>
      </c>
      <c r="BM239" s="13" t="s">
        <v>753</v>
      </c>
    </row>
    <row r="240" spans="2:65" s="1" customFormat="1" ht="22.5" customHeight="1">
      <c r="B240" s="27"/>
      <c r="C240" s="133" t="s">
        <v>754</v>
      </c>
      <c r="D240" s="133" t="s">
        <v>102</v>
      </c>
      <c r="E240" s="134" t="s">
        <v>755</v>
      </c>
      <c r="F240" s="135" t="s">
        <v>756</v>
      </c>
      <c r="G240" s="136" t="s">
        <v>757</v>
      </c>
      <c r="H240" s="137">
        <v>1</v>
      </c>
      <c r="I240" s="138">
        <v>127</v>
      </c>
      <c r="J240" s="138">
        <f t="shared" si="20"/>
        <v>127</v>
      </c>
      <c r="K240" s="135" t="s">
        <v>106</v>
      </c>
      <c r="L240" s="139"/>
      <c r="M240" s="140" t="s">
        <v>31</v>
      </c>
      <c r="N240" s="141" t="s">
        <v>43</v>
      </c>
      <c r="O240" s="142">
        <v>0</v>
      </c>
      <c r="P240" s="142">
        <f t="shared" si="21"/>
        <v>0</v>
      </c>
      <c r="Q240" s="142">
        <v>1E-3</v>
      </c>
      <c r="R240" s="142">
        <f t="shared" si="22"/>
        <v>1E-3</v>
      </c>
      <c r="S240" s="142">
        <v>0</v>
      </c>
      <c r="T240" s="143">
        <f t="shared" si="23"/>
        <v>0</v>
      </c>
      <c r="AR240" s="13" t="s">
        <v>107</v>
      </c>
      <c r="AT240" s="13" t="s">
        <v>102</v>
      </c>
      <c r="AU240" s="13" t="s">
        <v>72</v>
      </c>
      <c r="AY240" s="13" t="s">
        <v>108</v>
      </c>
      <c r="BE240" s="144">
        <f t="shared" si="24"/>
        <v>127</v>
      </c>
      <c r="BF240" s="144">
        <f t="shared" si="25"/>
        <v>0</v>
      </c>
      <c r="BG240" s="144">
        <f t="shared" si="26"/>
        <v>0</v>
      </c>
      <c r="BH240" s="144">
        <f t="shared" si="27"/>
        <v>0</v>
      </c>
      <c r="BI240" s="144">
        <f t="shared" si="28"/>
        <v>0</v>
      </c>
      <c r="BJ240" s="13" t="s">
        <v>77</v>
      </c>
      <c r="BK240" s="144">
        <f t="shared" si="29"/>
        <v>127</v>
      </c>
      <c r="BL240" s="13" t="s">
        <v>109</v>
      </c>
      <c r="BM240" s="13" t="s">
        <v>758</v>
      </c>
    </row>
    <row r="241" spans="2:65" s="1" customFormat="1" ht="22.5" customHeight="1">
      <c r="B241" s="27"/>
      <c r="C241" s="133" t="s">
        <v>759</v>
      </c>
      <c r="D241" s="133" t="s">
        <v>102</v>
      </c>
      <c r="E241" s="134" t="s">
        <v>760</v>
      </c>
      <c r="F241" s="135" t="s">
        <v>761</v>
      </c>
      <c r="G241" s="136" t="s">
        <v>572</v>
      </c>
      <c r="H241" s="137">
        <v>1</v>
      </c>
      <c r="I241" s="138">
        <v>189</v>
      </c>
      <c r="J241" s="138">
        <f t="shared" si="20"/>
        <v>189</v>
      </c>
      <c r="K241" s="135" t="s">
        <v>106</v>
      </c>
      <c r="L241" s="139"/>
      <c r="M241" s="140" t="s">
        <v>31</v>
      </c>
      <c r="N241" s="141" t="s">
        <v>43</v>
      </c>
      <c r="O241" s="142">
        <v>0</v>
      </c>
      <c r="P241" s="142">
        <f t="shared" si="21"/>
        <v>0</v>
      </c>
      <c r="Q241" s="142">
        <v>1E-3</v>
      </c>
      <c r="R241" s="142">
        <f t="shared" si="22"/>
        <v>1E-3</v>
      </c>
      <c r="S241" s="142">
        <v>0</v>
      </c>
      <c r="T241" s="143">
        <f t="shared" si="23"/>
        <v>0</v>
      </c>
      <c r="AR241" s="13" t="s">
        <v>107</v>
      </c>
      <c r="AT241" s="13" t="s">
        <v>102</v>
      </c>
      <c r="AU241" s="13" t="s">
        <v>72</v>
      </c>
      <c r="AY241" s="13" t="s">
        <v>108</v>
      </c>
      <c r="BE241" s="144">
        <f t="shared" si="24"/>
        <v>189</v>
      </c>
      <c r="BF241" s="144">
        <f t="shared" si="25"/>
        <v>0</v>
      </c>
      <c r="BG241" s="144">
        <f t="shared" si="26"/>
        <v>0</v>
      </c>
      <c r="BH241" s="144">
        <f t="shared" si="27"/>
        <v>0</v>
      </c>
      <c r="BI241" s="144">
        <f t="shared" si="28"/>
        <v>0</v>
      </c>
      <c r="BJ241" s="13" t="s">
        <v>77</v>
      </c>
      <c r="BK241" s="144">
        <f t="shared" si="29"/>
        <v>189</v>
      </c>
      <c r="BL241" s="13" t="s">
        <v>109</v>
      </c>
      <c r="BM241" s="13" t="s">
        <v>762</v>
      </c>
    </row>
    <row r="242" spans="2:65" s="1" customFormat="1" ht="22.5" customHeight="1">
      <c r="B242" s="27"/>
      <c r="C242" s="133" t="s">
        <v>763</v>
      </c>
      <c r="D242" s="133" t="s">
        <v>102</v>
      </c>
      <c r="E242" s="134" t="s">
        <v>764</v>
      </c>
      <c r="F242" s="135" t="s">
        <v>765</v>
      </c>
      <c r="G242" s="136" t="s">
        <v>144</v>
      </c>
      <c r="H242" s="137">
        <v>1</v>
      </c>
      <c r="I242" s="138">
        <v>760</v>
      </c>
      <c r="J242" s="138">
        <f t="shared" si="20"/>
        <v>760</v>
      </c>
      <c r="K242" s="135" t="s">
        <v>106</v>
      </c>
      <c r="L242" s="139"/>
      <c r="M242" s="140" t="s">
        <v>31</v>
      </c>
      <c r="N242" s="141" t="s">
        <v>43</v>
      </c>
      <c r="O242" s="142">
        <v>0</v>
      </c>
      <c r="P242" s="142">
        <f t="shared" si="21"/>
        <v>0</v>
      </c>
      <c r="Q242" s="142">
        <v>1.004E-2</v>
      </c>
      <c r="R242" s="142">
        <f t="shared" si="22"/>
        <v>1.004E-2</v>
      </c>
      <c r="S242" s="142">
        <v>0</v>
      </c>
      <c r="T242" s="143">
        <f t="shared" si="23"/>
        <v>0</v>
      </c>
      <c r="AR242" s="13" t="s">
        <v>107</v>
      </c>
      <c r="AT242" s="13" t="s">
        <v>102</v>
      </c>
      <c r="AU242" s="13" t="s">
        <v>72</v>
      </c>
      <c r="AY242" s="13" t="s">
        <v>108</v>
      </c>
      <c r="BE242" s="144">
        <f t="shared" si="24"/>
        <v>760</v>
      </c>
      <c r="BF242" s="144">
        <f t="shared" si="25"/>
        <v>0</v>
      </c>
      <c r="BG242" s="144">
        <f t="shared" si="26"/>
        <v>0</v>
      </c>
      <c r="BH242" s="144">
        <f t="shared" si="27"/>
        <v>0</v>
      </c>
      <c r="BI242" s="144">
        <f t="shared" si="28"/>
        <v>0</v>
      </c>
      <c r="BJ242" s="13" t="s">
        <v>77</v>
      </c>
      <c r="BK242" s="144">
        <f t="shared" si="29"/>
        <v>760</v>
      </c>
      <c r="BL242" s="13" t="s">
        <v>109</v>
      </c>
      <c r="BM242" s="13" t="s">
        <v>766</v>
      </c>
    </row>
    <row r="243" spans="2:65" s="1" customFormat="1" ht="22.5" customHeight="1">
      <c r="B243" s="27"/>
      <c r="C243" s="133" t="s">
        <v>767</v>
      </c>
      <c r="D243" s="133" t="s">
        <v>102</v>
      </c>
      <c r="E243" s="134" t="s">
        <v>768</v>
      </c>
      <c r="F243" s="135" t="s">
        <v>769</v>
      </c>
      <c r="G243" s="136" t="s">
        <v>144</v>
      </c>
      <c r="H243" s="137">
        <v>1</v>
      </c>
      <c r="I243" s="138">
        <v>760</v>
      </c>
      <c r="J243" s="138">
        <f t="shared" si="20"/>
        <v>760</v>
      </c>
      <c r="K243" s="135" t="s">
        <v>106</v>
      </c>
      <c r="L243" s="139"/>
      <c r="M243" s="140" t="s">
        <v>31</v>
      </c>
      <c r="N243" s="141" t="s">
        <v>43</v>
      </c>
      <c r="O243" s="142">
        <v>0</v>
      </c>
      <c r="P243" s="142">
        <f t="shared" si="21"/>
        <v>0</v>
      </c>
      <c r="Q243" s="142">
        <v>1.0059999999999999E-2</v>
      </c>
      <c r="R243" s="142">
        <f t="shared" si="22"/>
        <v>1.0059999999999999E-2</v>
      </c>
      <c r="S243" s="142">
        <v>0</v>
      </c>
      <c r="T243" s="143">
        <f t="shared" si="23"/>
        <v>0</v>
      </c>
      <c r="AR243" s="13" t="s">
        <v>107</v>
      </c>
      <c r="AT243" s="13" t="s">
        <v>102</v>
      </c>
      <c r="AU243" s="13" t="s">
        <v>72</v>
      </c>
      <c r="AY243" s="13" t="s">
        <v>108</v>
      </c>
      <c r="BE243" s="144">
        <f t="shared" si="24"/>
        <v>760</v>
      </c>
      <c r="BF243" s="144">
        <f t="shared" si="25"/>
        <v>0</v>
      </c>
      <c r="BG243" s="144">
        <f t="shared" si="26"/>
        <v>0</v>
      </c>
      <c r="BH243" s="144">
        <f t="shared" si="27"/>
        <v>0</v>
      </c>
      <c r="BI243" s="144">
        <f t="shared" si="28"/>
        <v>0</v>
      </c>
      <c r="BJ243" s="13" t="s">
        <v>77</v>
      </c>
      <c r="BK243" s="144">
        <f t="shared" si="29"/>
        <v>760</v>
      </c>
      <c r="BL243" s="13" t="s">
        <v>109</v>
      </c>
      <c r="BM243" s="13" t="s">
        <v>770</v>
      </c>
    </row>
    <row r="244" spans="2:65" s="1" customFormat="1" ht="22.5" customHeight="1">
      <c r="B244" s="27"/>
      <c r="C244" s="133" t="s">
        <v>771</v>
      </c>
      <c r="D244" s="133" t="s">
        <v>102</v>
      </c>
      <c r="E244" s="134" t="s">
        <v>772</v>
      </c>
      <c r="F244" s="135" t="s">
        <v>773</v>
      </c>
      <c r="G244" s="136" t="s">
        <v>144</v>
      </c>
      <c r="H244" s="137">
        <v>1</v>
      </c>
      <c r="I244" s="138">
        <v>760</v>
      </c>
      <c r="J244" s="138">
        <f t="shared" si="20"/>
        <v>760</v>
      </c>
      <c r="K244" s="135" t="s">
        <v>106</v>
      </c>
      <c r="L244" s="139"/>
      <c r="M244" s="140" t="s">
        <v>31</v>
      </c>
      <c r="N244" s="141" t="s">
        <v>43</v>
      </c>
      <c r="O244" s="142">
        <v>0</v>
      </c>
      <c r="P244" s="142">
        <f t="shared" si="21"/>
        <v>0</v>
      </c>
      <c r="Q244" s="142">
        <v>1.0030000000000001E-2</v>
      </c>
      <c r="R244" s="142">
        <f t="shared" si="22"/>
        <v>1.0030000000000001E-2</v>
      </c>
      <c r="S244" s="142">
        <v>0</v>
      </c>
      <c r="T244" s="143">
        <f t="shared" si="23"/>
        <v>0</v>
      </c>
      <c r="AR244" s="13" t="s">
        <v>107</v>
      </c>
      <c r="AT244" s="13" t="s">
        <v>102</v>
      </c>
      <c r="AU244" s="13" t="s">
        <v>72</v>
      </c>
      <c r="AY244" s="13" t="s">
        <v>108</v>
      </c>
      <c r="BE244" s="144">
        <f t="shared" si="24"/>
        <v>760</v>
      </c>
      <c r="BF244" s="144">
        <f t="shared" si="25"/>
        <v>0</v>
      </c>
      <c r="BG244" s="144">
        <f t="shared" si="26"/>
        <v>0</v>
      </c>
      <c r="BH244" s="144">
        <f t="shared" si="27"/>
        <v>0</v>
      </c>
      <c r="BI244" s="144">
        <f t="shared" si="28"/>
        <v>0</v>
      </c>
      <c r="BJ244" s="13" t="s">
        <v>77</v>
      </c>
      <c r="BK244" s="144">
        <f t="shared" si="29"/>
        <v>760</v>
      </c>
      <c r="BL244" s="13" t="s">
        <v>109</v>
      </c>
      <c r="BM244" s="13" t="s">
        <v>774</v>
      </c>
    </row>
    <row r="245" spans="2:65" s="1" customFormat="1" ht="22.5" customHeight="1">
      <c r="B245" s="27"/>
      <c r="C245" s="133" t="s">
        <v>775</v>
      </c>
      <c r="D245" s="133" t="s">
        <v>102</v>
      </c>
      <c r="E245" s="134" t="s">
        <v>776</v>
      </c>
      <c r="F245" s="135" t="s">
        <v>777</v>
      </c>
      <c r="G245" s="136" t="s">
        <v>144</v>
      </c>
      <c r="H245" s="137">
        <v>1</v>
      </c>
      <c r="I245" s="138">
        <v>760</v>
      </c>
      <c r="J245" s="138">
        <f t="shared" si="20"/>
        <v>760</v>
      </c>
      <c r="K245" s="135" t="s">
        <v>106</v>
      </c>
      <c r="L245" s="139"/>
      <c r="M245" s="140" t="s">
        <v>31</v>
      </c>
      <c r="N245" s="141" t="s">
        <v>43</v>
      </c>
      <c r="O245" s="142">
        <v>0</v>
      </c>
      <c r="P245" s="142">
        <f t="shared" si="21"/>
        <v>0</v>
      </c>
      <c r="Q245" s="142">
        <v>1.0030000000000001E-2</v>
      </c>
      <c r="R245" s="142">
        <f t="shared" si="22"/>
        <v>1.0030000000000001E-2</v>
      </c>
      <c r="S245" s="142">
        <v>0</v>
      </c>
      <c r="T245" s="143">
        <f t="shared" si="23"/>
        <v>0</v>
      </c>
      <c r="AR245" s="13" t="s">
        <v>107</v>
      </c>
      <c r="AT245" s="13" t="s">
        <v>102</v>
      </c>
      <c r="AU245" s="13" t="s">
        <v>72</v>
      </c>
      <c r="AY245" s="13" t="s">
        <v>108</v>
      </c>
      <c r="BE245" s="144">
        <f t="shared" si="24"/>
        <v>760</v>
      </c>
      <c r="BF245" s="144">
        <f t="shared" si="25"/>
        <v>0</v>
      </c>
      <c r="BG245" s="144">
        <f t="shared" si="26"/>
        <v>0</v>
      </c>
      <c r="BH245" s="144">
        <f t="shared" si="27"/>
        <v>0</v>
      </c>
      <c r="BI245" s="144">
        <f t="shared" si="28"/>
        <v>0</v>
      </c>
      <c r="BJ245" s="13" t="s">
        <v>77</v>
      </c>
      <c r="BK245" s="144">
        <f t="shared" si="29"/>
        <v>760</v>
      </c>
      <c r="BL245" s="13" t="s">
        <v>109</v>
      </c>
      <c r="BM245" s="13" t="s">
        <v>778</v>
      </c>
    </row>
    <row r="246" spans="2:65" s="1" customFormat="1" ht="22.5" customHeight="1">
      <c r="B246" s="27"/>
      <c r="C246" s="133" t="s">
        <v>779</v>
      </c>
      <c r="D246" s="133" t="s">
        <v>102</v>
      </c>
      <c r="E246" s="134" t="s">
        <v>780</v>
      </c>
      <c r="F246" s="135" t="s">
        <v>781</v>
      </c>
      <c r="G246" s="136" t="s">
        <v>144</v>
      </c>
      <c r="H246" s="137">
        <v>1</v>
      </c>
      <c r="I246" s="138">
        <v>760</v>
      </c>
      <c r="J246" s="138">
        <f t="shared" si="20"/>
        <v>760</v>
      </c>
      <c r="K246" s="135" t="s">
        <v>106</v>
      </c>
      <c r="L246" s="139"/>
      <c r="M246" s="140" t="s">
        <v>31</v>
      </c>
      <c r="N246" s="141" t="s">
        <v>43</v>
      </c>
      <c r="O246" s="142">
        <v>0</v>
      </c>
      <c r="P246" s="142">
        <f t="shared" si="21"/>
        <v>0</v>
      </c>
      <c r="Q246" s="142">
        <v>9.9799999999999993E-3</v>
      </c>
      <c r="R246" s="142">
        <f t="shared" si="22"/>
        <v>9.9799999999999993E-3</v>
      </c>
      <c r="S246" s="142">
        <v>0</v>
      </c>
      <c r="T246" s="143">
        <f t="shared" si="23"/>
        <v>0</v>
      </c>
      <c r="AR246" s="13" t="s">
        <v>107</v>
      </c>
      <c r="AT246" s="13" t="s">
        <v>102</v>
      </c>
      <c r="AU246" s="13" t="s">
        <v>72</v>
      </c>
      <c r="AY246" s="13" t="s">
        <v>108</v>
      </c>
      <c r="BE246" s="144">
        <f t="shared" si="24"/>
        <v>760</v>
      </c>
      <c r="BF246" s="144">
        <f t="shared" si="25"/>
        <v>0</v>
      </c>
      <c r="BG246" s="144">
        <f t="shared" si="26"/>
        <v>0</v>
      </c>
      <c r="BH246" s="144">
        <f t="shared" si="27"/>
        <v>0</v>
      </c>
      <c r="BI246" s="144">
        <f t="shared" si="28"/>
        <v>0</v>
      </c>
      <c r="BJ246" s="13" t="s">
        <v>77</v>
      </c>
      <c r="BK246" s="144">
        <f t="shared" si="29"/>
        <v>760</v>
      </c>
      <c r="BL246" s="13" t="s">
        <v>109</v>
      </c>
      <c r="BM246" s="13" t="s">
        <v>782</v>
      </c>
    </row>
    <row r="247" spans="2:65" s="1" customFormat="1" ht="22.5" customHeight="1">
      <c r="B247" s="27"/>
      <c r="C247" s="133" t="s">
        <v>783</v>
      </c>
      <c r="D247" s="133" t="s">
        <v>102</v>
      </c>
      <c r="E247" s="134" t="s">
        <v>784</v>
      </c>
      <c r="F247" s="135" t="s">
        <v>785</v>
      </c>
      <c r="G247" s="136" t="s">
        <v>144</v>
      </c>
      <c r="H247" s="137">
        <v>1</v>
      </c>
      <c r="I247" s="138">
        <v>760</v>
      </c>
      <c r="J247" s="138">
        <f t="shared" si="20"/>
        <v>760</v>
      </c>
      <c r="K247" s="135" t="s">
        <v>106</v>
      </c>
      <c r="L247" s="139"/>
      <c r="M247" s="140" t="s">
        <v>31</v>
      </c>
      <c r="N247" s="141" t="s">
        <v>43</v>
      </c>
      <c r="O247" s="142">
        <v>0</v>
      </c>
      <c r="P247" s="142">
        <f t="shared" si="21"/>
        <v>0</v>
      </c>
      <c r="Q247" s="142">
        <v>1.0059999999999999E-2</v>
      </c>
      <c r="R247" s="142">
        <f t="shared" si="22"/>
        <v>1.0059999999999999E-2</v>
      </c>
      <c r="S247" s="142">
        <v>0</v>
      </c>
      <c r="T247" s="143">
        <f t="shared" si="23"/>
        <v>0</v>
      </c>
      <c r="AR247" s="13" t="s">
        <v>107</v>
      </c>
      <c r="AT247" s="13" t="s">
        <v>102</v>
      </c>
      <c r="AU247" s="13" t="s">
        <v>72</v>
      </c>
      <c r="AY247" s="13" t="s">
        <v>108</v>
      </c>
      <c r="BE247" s="144">
        <f t="shared" si="24"/>
        <v>760</v>
      </c>
      <c r="BF247" s="144">
        <f t="shared" si="25"/>
        <v>0</v>
      </c>
      <c r="BG247" s="144">
        <f t="shared" si="26"/>
        <v>0</v>
      </c>
      <c r="BH247" s="144">
        <f t="shared" si="27"/>
        <v>0</v>
      </c>
      <c r="BI247" s="144">
        <f t="shared" si="28"/>
        <v>0</v>
      </c>
      <c r="BJ247" s="13" t="s">
        <v>77</v>
      </c>
      <c r="BK247" s="144">
        <f t="shared" si="29"/>
        <v>760</v>
      </c>
      <c r="BL247" s="13" t="s">
        <v>109</v>
      </c>
      <c r="BM247" s="13" t="s">
        <v>786</v>
      </c>
    </row>
    <row r="248" spans="2:65" s="1" customFormat="1" ht="22.5" customHeight="1">
      <c r="B248" s="27"/>
      <c r="C248" s="133" t="s">
        <v>787</v>
      </c>
      <c r="D248" s="133" t="s">
        <v>102</v>
      </c>
      <c r="E248" s="134" t="s">
        <v>788</v>
      </c>
      <c r="F248" s="135" t="s">
        <v>789</v>
      </c>
      <c r="G248" s="136" t="s">
        <v>144</v>
      </c>
      <c r="H248" s="137">
        <v>1</v>
      </c>
      <c r="I248" s="138">
        <v>760</v>
      </c>
      <c r="J248" s="138">
        <f t="shared" si="20"/>
        <v>760</v>
      </c>
      <c r="K248" s="135" t="s">
        <v>106</v>
      </c>
      <c r="L248" s="139"/>
      <c r="M248" s="140" t="s">
        <v>31</v>
      </c>
      <c r="N248" s="141" t="s">
        <v>43</v>
      </c>
      <c r="O248" s="142">
        <v>0</v>
      </c>
      <c r="P248" s="142">
        <f t="shared" si="21"/>
        <v>0</v>
      </c>
      <c r="Q248" s="142">
        <v>1.0070000000000001E-2</v>
      </c>
      <c r="R248" s="142">
        <f t="shared" si="22"/>
        <v>1.0070000000000001E-2</v>
      </c>
      <c r="S248" s="142">
        <v>0</v>
      </c>
      <c r="T248" s="143">
        <f t="shared" si="23"/>
        <v>0</v>
      </c>
      <c r="AR248" s="13" t="s">
        <v>107</v>
      </c>
      <c r="AT248" s="13" t="s">
        <v>102</v>
      </c>
      <c r="AU248" s="13" t="s">
        <v>72</v>
      </c>
      <c r="AY248" s="13" t="s">
        <v>108</v>
      </c>
      <c r="BE248" s="144">
        <f t="shared" si="24"/>
        <v>760</v>
      </c>
      <c r="BF248" s="144">
        <f t="shared" si="25"/>
        <v>0</v>
      </c>
      <c r="BG248" s="144">
        <f t="shared" si="26"/>
        <v>0</v>
      </c>
      <c r="BH248" s="144">
        <f t="shared" si="27"/>
        <v>0</v>
      </c>
      <c r="BI248" s="144">
        <f t="shared" si="28"/>
        <v>0</v>
      </c>
      <c r="BJ248" s="13" t="s">
        <v>77</v>
      </c>
      <c r="BK248" s="144">
        <f t="shared" si="29"/>
        <v>760</v>
      </c>
      <c r="BL248" s="13" t="s">
        <v>109</v>
      </c>
      <c r="BM248" s="13" t="s">
        <v>790</v>
      </c>
    </row>
    <row r="249" spans="2:65" s="1" customFormat="1" ht="22.5" customHeight="1">
      <c r="B249" s="27"/>
      <c r="C249" s="133" t="s">
        <v>791</v>
      </c>
      <c r="D249" s="133" t="s">
        <v>102</v>
      </c>
      <c r="E249" s="134" t="s">
        <v>792</v>
      </c>
      <c r="F249" s="135" t="s">
        <v>793</v>
      </c>
      <c r="G249" s="136" t="s">
        <v>144</v>
      </c>
      <c r="H249" s="137">
        <v>1</v>
      </c>
      <c r="I249" s="138">
        <v>810</v>
      </c>
      <c r="J249" s="138">
        <f t="shared" si="20"/>
        <v>810</v>
      </c>
      <c r="K249" s="135" t="s">
        <v>106</v>
      </c>
      <c r="L249" s="139"/>
      <c r="M249" s="140" t="s">
        <v>31</v>
      </c>
      <c r="N249" s="141" t="s">
        <v>43</v>
      </c>
      <c r="O249" s="142">
        <v>0</v>
      </c>
      <c r="P249" s="142">
        <f t="shared" si="21"/>
        <v>0</v>
      </c>
      <c r="Q249" s="142">
        <v>1.014E-2</v>
      </c>
      <c r="R249" s="142">
        <f t="shared" si="22"/>
        <v>1.014E-2</v>
      </c>
      <c r="S249" s="142">
        <v>0</v>
      </c>
      <c r="T249" s="143">
        <f t="shared" si="23"/>
        <v>0</v>
      </c>
      <c r="AR249" s="13" t="s">
        <v>107</v>
      </c>
      <c r="AT249" s="13" t="s">
        <v>102</v>
      </c>
      <c r="AU249" s="13" t="s">
        <v>72</v>
      </c>
      <c r="AY249" s="13" t="s">
        <v>108</v>
      </c>
      <c r="BE249" s="144">
        <f t="shared" si="24"/>
        <v>810</v>
      </c>
      <c r="BF249" s="144">
        <f t="shared" si="25"/>
        <v>0</v>
      </c>
      <c r="BG249" s="144">
        <f t="shared" si="26"/>
        <v>0</v>
      </c>
      <c r="BH249" s="144">
        <f t="shared" si="27"/>
        <v>0</v>
      </c>
      <c r="BI249" s="144">
        <f t="shared" si="28"/>
        <v>0</v>
      </c>
      <c r="BJ249" s="13" t="s">
        <v>77</v>
      </c>
      <c r="BK249" s="144">
        <f t="shared" si="29"/>
        <v>810</v>
      </c>
      <c r="BL249" s="13" t="s">
        <v>109</v>
      </c>
      <c r="BM249" s="13" t="s">
        <v>794</v>
      </c>
    </row>
    <row r="250" spans="2:65" s="1" customFormat="1" ht="22.5" customHeight="1">
      <c r="B250" s="27"/>
      <c r="C250" s="133" t="s">
        <v>795</v>
      </c>
      <c r="D250" s="133" t="s">
        <v>102</v>
      </c>
      <c r="E250" s="134" t="s">
        <v>796</v>
      </c>
      <c r="F250" s="135" t="s">
        <v>797</v>
      </c>
      <c r="G250" s="136" t="s">
        <v>572</v>
      </c>
      <c r="H250" s="137">
        <v>1</v>
      </c>
      <c r="I250" s="138">
        <v>42000</v>
      </c>
      <c r="J250" s="138">
        <f t="shared" si="20"/>
        <v>42000</v>
      </c>
      <c r="K250" s="135" t="s">
        <v>106</v>
      </c>
      <c r="L250" s="139"/>
      <c r="M250" s="140" t="s">
        <v>31</v>
      </c>
      <c r="N250" s="141" t="s">
        <v>43</v>
      </c>
      <c r="O250" s="142">
        <v>0</v>
      </c>
      <c r="P250" s="142">
        <f t="shared" si="21"/>
        <v>0</v>
      </c>
      <c r="Q250" s="142">
        <v>0</v>
      </c>
      <c r="R250" s="142">
        <f t="shared" si="22"/>
        <v>0</v>
      </c>
      <c r="S250" s="142">
        <v>0</v>
      </c>
      <c r="T250" s="143">
        <f t="shared" si="23"/>
        <v>0</v>
      </c>
      <c r="AR250" s="13" t="s">
        <v>107</v>
      </c>
      <c r="AT250" s="13" t="s">
        <v>102</v>
      </c>
      <c r="AU250" s="13" t="s">
        <v>72</v>
      </c>
      <c r="AY250" s="13" t="s">
        <v>108</v>
      </c>
      <c r="BE250" s="144">
        <f t="shared" si="24"/>
        <v>42000</v>
      </c>
      <c r="BF250" s="144">
        <f t="shared" si="25"/>
        <v>0</v>
      </c>
      <c r="BG250" s="144">
        <f t="shared" si="26"/>
        <v>0</v>
      </c>
      <c r="BH250" s="144">
        <f t="shared" si="27"/>
        <v>0</v>
      </c>
      <c r="BI250" s="144">
        <f t="shared" si="28"/>
        <v>0</v>
      </c>
      <c r="BJ250" s="13" t="s">
        <v>77</v>
      </c>
      <c r="BK250" s="144">
        <f t="shared" si="29"/>
        <v>42000</v>
      </c>
      <c r="BL250" s="13" t="s">
        <v>109</v>
      </c>
      <c r="BM250" s="13" t="s">
        <v>798</v>
      </c>
    </row>
    <row r="251" spans="2:65" s="1" customFormat="1" ht="22.5" customHeight="1">
      <c r="B251" s="27"/>
      <c r="C251" s="133" t="s">
        <v>799</v>
      </c>
      <c r="D251" s="133" t="s">
        <v>102</v>
      </c>
      <c r="E251" s="134" t="s">
        <v>800</v>
      </c>
      <c r="F251" s="135" t="s">
        <v>801</v>
      </c>
      <c r="G251" s="136" t="s">
        <v>572</v>
      </c>
      <c r="H251" s="137">
        <v>1</v>
      </c>
      <c r="I251" s="138">
        <v>45200</v>
      </c>
      <c r="J251" s="138">
        <f t="shared" si="20"/>
        <v>45200</v>
      </c>
      <c r="K251" s="135" t="s">
        <v>106</v>
      </c>
      <c r="L251" s="139"/>
      <c r="M251" s="140" t="s">
        <v>31</v>
      </c>
      <c r="N251" s="141" t="s">
        <v>43</v>
      </c>
      <c r="O251" s="142">
        <v>0</v>
      </c>
      <c r="P251" s="142">
        <f t="shared" si="21"/>
        <v>0</v>
      </c>
      <c r="Q251" s="142">
        <v>0</v>
      </c>
      <c r="R251" s="142">
        <f t="shared" si="22"/>
        <v>0</v>
      </c>
      <c r="S251" s="142">
        <v>0</v>
      </c>
      <c r="T251" s="143">
        <f t="shared" si="23"/>
        <v>0</v>
      </c>
      <c r="AR251" s="13" t="s">
        <v>107</v>
      </c>
      <c r="AT251" s="13" t="s">
        <v>102</v>
      </c>
      <c r="AU251" s="13" t="s">
        <v>72</v>
      </c>
      <c r="AY251" s="13" t="s">
        <v>108</v>
      </c>
      <c r="BE251" s="144">
        <f t="shared" si="24"/>
        <v>45200</v>
      </c>
      <c r="BF251" s="144">
        <f t="shared" si="25"/>
        <v>0</v>
      </c>
      <c r="BG251" s="144">
        <f t="shared" si="26"/>
        <v>0</v>
      </c>
      <c r="BH251" s="144">
        <f t="shared" si="27"/>
        <v>0</v>
      </c>
      <c r="BI251" s="144">
        <f t="shared" si="28"/>
        <v>0</v>
      </c>
      <c r="BJ251" s="13" t="s">
        <v>77</v>
      </c>
      <c r="BK251" s="144">
        <f t="shared" si="29"/>
        <v>45200</v>
      </c>
      <c r="BL251" s="13" t="s">
        <v>109</v>
      </c>
      <c r="BM251" s="13" t="s">
        <v>802</v>
      </c>
    </row>
    <row r="252" spans="2:65" s="1" customFormat="1" ht="22.5" customHeight="1">
      <c r="B252" s="27"/>
      <c r="C252" s="133" t="s">
        <v>803</v>
      </c>
      <c r="D252" s="133" t="s">
        <v>102</v>
      </c>
      <c r="E252" s="134" t="s">
        <v>804</v>
      </c>
      <c r="F252" s="135" t="s">
        <v>805</v>
      </c>
      <c r="G252" s="136" t="s">
        <v>572</v>
      </c>
      <c r="H252" s="137">
        <v>1</v>
      </c>
      <c r="I252" s="138">
        <v>46000</v>
      </c>
      <c r="J252" s="138">
        <f t="shared" si="20"/>
        <v>46000</v>
      </c>
      <c r="K252" s="135" t="s">
        <v>106</v>
      </c>
      <c r="L252" s="139"/>
      <c r="M252" s="140" t="s">
        <v>31</v>
      </c>
      <c r="N252" s="141" t="s">
        <v>43</v>
      </c>
      <c r="O252" s="142">
        <v>0</v>
      </c>
      <c r="P252" s="142">
        <f t="shared" si="21"/>
        <v>0</v>
      </c>
      <c r="Q252" s="142">
        <v>0</v>
      </c>
      <c r="R252" s="142">
        <f t="shared" si="22"/>
        <v>0</v>
      </c>
      <c r="S252" s="142">
        <v>0</v>
      </c>
      <c r="T252" s="143">
        <f t="shared" si="23"/>
        <v>0</v>
      </c>
      <c r="AR252" s="13" t="s">
        <v>107</v>
      </c>
      <c r="AT252" s="13" t="s">
        <v>102</v>
      </c>
      <c r="AU252" s="13" t="s">
        <v>72</v>
      </c>
      <c r="AY252" s="13" t="s">
        <v>108</v>
      </c>
      <c r="BE252" s="144">
        <f t="shared" si="24"/>
        <v>46000</v>
      </c>
      <c r="BF252" s="144">
        <f t="shared" si="25"/>
        <v>0</v>
      </c>
      <c r="BG252" s="144">
        <f t="shared" si="26"/>
        <v>0</v>
      </c>
      <c r="BH252" s="144">
        <f t="shared" si="27"/>
        <v>0</v>
      </c>
      <c r="BI252" s="144">
        <f t="shared" si="28"/>
        <v>0</v>
      </c>
      <c r="BJ252" s="13" t="s">
        <v>77</v>
      </c>
      <c r="BK252" s="144">
        <f t="shared" si="29"/>
        <v>46000</v>
      </c>
      <c r="BL252" s="13" t="s">
        <v>109</v>
      </c>
      <c r="BM252" s="13" t="s">
        <v>806</v>
      </c>
    </row>
    <row r="253" spans="2:65" s="1" customFormat="1" ht="22.5" customHeight="1">
      <c r="B253" s="27"/>
      <c r="C253" s="133" t="s">
        <v>807</v>
      </c>
      <c r="D253" s="133" t="s">
        <v>102</v>
      </c>
      <c r="E253" s="134" t="s">
        <v>808</v>
      </c>
      <c r="F253" s="135" t="s">
        <v>809</v>
      </c>
      <c r="G253" s="136" t="s">
        <v>572</v>
      </c>
      <c r="H253" s="137">
        <v>1</v>
      </c>
      <c r="I253" s="138">
        <v>31500</v>
      </c>
      <c r="J253" s="138">
        <f t="shared" si="20"/>
        <v>31500</v>
      </c>
      <c r="K253" s="135" t="s">
        <v>106</v>
      </c>
      <c r="L253" s="139"/>
      <c r="M253" s="140" t="s">
        <v>31</v>
      </c>
      <c r="N253" s="141" t="s">
        <v>43</v>
      </c>
      <c r="O253" s="142">
        <v>0</v>
      </c>
      <c r="P253" s="142">
        <f t="shared" si="21"/>
        <v>0</v>
      </c>
      <c r="Q253" s="142">
        <v>0</v>
      </c>
      <c r="R253" s="142">
        <f t="shared" si="22"/>
        <v>0</v>
      </c>
      <c r="S253" s="142">
        <v>0</v>
      </c>
      <c r="T253" s="143">
        <f t="shared" si="23"/>
        <v>0</v>
      </c>
      <c r="AR253" s="13" t="s">
        <v>107</v>
      </c>
      <c r="AT253" s="13" t="s">
        <v>102</v>
      </c>
      <c r="AU253" s="13" t="s">
        <v>72</v>
      </c>
      <c r="AY253" s="13" t="s">
        <v>108</v>
      </c>
      <c r="BE253" s="144">
        <f t="shared" si="24"/>
        <v>31500</v>
      </c>
      <c r="BF253" s="144">
        <f t="shared" si="25"/>
        <v>0</v>
      </c>
      <c r="BG253" s="144">
        <f t="shared" si="26"/>
        <v>0</v>
      </c>
      <c r="BH253" s="144">
        <f t="shared" si="27"/>
        <v>0</v>
      </c>
      <c r="BI253" s="144">
        <f t="shared" si="28"/>
        <v>0</v>
      </c>
      <c r="BJ253" s="13" t="s">
        <v>77</v>
      </c>
      <c r="BK253" s="144">
        <f t="shared" si="29"/>
        <v>31500</v>
      </c>
      <c r="BL253" s="13" t="s">
        <v>109</v>
      </c>
      <c r="BM253" s="13" t="s">
        <v>810</v>
      </c>
    </row>
    <row r="254" spans="2:65" s="1" customFormat="1" ht="22.5" customHeight="1">
      <c r="B254" s="27"/>
      <c r="C254" s="133" t="s">
        <v>811</v>
      </c>
      <c r="D254" s="133" t="s">
        <v>102</v>
      </c>
      <c r="E254" s="134" t="s">
        <v>812</v>
      </c>
      <c r="F254" s="135" t="s">
        <v>813</v>
      </c>
      <c r="G254" s="136" t="s">
        <v>572</v>
      </c>
      <c r="H254" s="137">
        <v>1</v>
      </c>
      <c r="I254" s="138">
        <v>24000</v>
      </c>
      <c r="J254" s="138">
        <f t="shared" si="20"/>
        <v>24000</v>
      </c>
      <c r="K254" s="135" t="s">
        <v>106</v>
      </c>
      <c r="L254" s="139"/>
      <c r="M254" s="140" t="s">
        <v>31</v>
      </c>
      <c r="N254" s="141" t="s">
        <v>43</v>
      </c>
      <c r="O254" s="142">
        <v>0</v>
      </c>
      <c r="P254" s="142">
        <f t="shared" si="21"/>
        <v>0</v>
      </c>
      <c r="Q254" s="142">
        <v>0</v>
      </c>
      <c r="R254" s="142">
        <f t="shared" si="22"/>
        <v>0</v>
      </c>
      <c r="S254" s="142">
        <v>0</v>
      </c>
      <c r="T254" s="143">
        <f t="shared" si="23"/>
        <v>0</v>
      </c>
      <c r="AR254" s="13" t="s">
        <v>107</v>
      </c>
      <c r="AT254" s="13" t="s">
        <v>102</v>
      </c>
      <c r="AU254" s="13" t="s">
        <v>72</v>
      </c>
      <c r="AY254" s="13" t="s">
        <v>108</v>
      </c>
      <c r="BE254" s="144">
        <f t="shared" si="24"/>
        <v>24000</v>
      </c>
      <c r="BF254" s="144">
        <f t="shared" si="25"/>
        <v>0</v>
      </c>
      <c r="BG254" s="144">
        <f t="shared" si="26"/>
        <v>0</v>
      </c>
      <c r="BH254" s="144">
        <f t="shared" si="27"/>
        <v>0</v>
      </c>
      <c r="BI254" s="144">
        <f t="shared" si="28"/>
        <v>0</v>
      </c>
      <c r="BJ254" s="13" t="s">
        <v>77</v>
      </c>
      <c r="BK254" s="144">
        <f t="shared" si="29"/>
        <v>24000</v>
      </c>
      <c r="BL254" s="13" t="s">
        <v>109</v>
      </c>
      <c r="BM254" s="13" t="s">
        <v>814</v>
      </c>
    </row>
    <row r="255" spans="2:65" s="1" customFormat="1" ht="22.5" customHeight="1">
      <c r="B255" s="27"/>
      <c r="C255" s="133" t="s">
        <v>815</v>
      </c>
      <c r="D255" s="133" t="s">
        <v>102</v>
      </c>
      <c r="E255" s="134" t="s">
        <v>816</v>
      </c>
      <c r="F255" s="135" t="s">
        <v>817</v>
      </c>
      <c r="G255" s="136" t="s">
        <v>144</v>
      </c>
      <c r="H255" s="137">
        <v>1</v>
      </c>
      <c r="I255" s="138">
        <v>10800</v>
      </c>
      <c r="J255" s="138">
        <f t="shared" si="20"/>
        <v>10800</v>
      </c>
      <c r="K255" s="135" t="s">
        <v>106</v>
      </c>
      <c r="L255" s="139"/>
      <c r="M255" s="140" t="s">
        <v>31</v>
      </c>
      <c r="N255" s="141" t="s">
        <v>43</v>
      </c>
      <c r="O255" s="142">
        <v>0</v>
      </c>
      <c r="P255" s="142">
        <f t="shared" si="21"/>
        <v>0</v>
      </c>
      <c r="Q255" s="142">
        <v>0</v>
      </c>
      <c r="R255" s="142">
        <f t="shared" si="22"/>
        <v>0</v>
      </c>
      <c r="S255" s="142">
        <v>0</v>
      </c>
      <c r="T255" s="143">
        <f t="shared" si="23"/>
        <v>0</v>
      </c>
      <c r="AR255" s="13" t="s">
        <v>107</v>
      </c>
      <c r="AT255" s="13" t="s">
        <v>102</v>
      </c>
      <c r="AU255" s="13" t="s">
        <v>72</v>
      </c>
      <c r="AY255" s="13" t="s">
        <v>108</v>
      </c>
      <c r="BE255" s="144">
        <f t="shared" si="24"/>
        <v>10800</v>
      </c>
      <c r="BF255" s="144">
        <f t="shared" si="25"/>
        <v>0</v>
      </c>
      <c r="BG255" s="144">
        <f t="shared" si="26"/>
        <v>0</v>
      </c>
      <c r="BH255" s="144">
        <f t="shared" si="27"/>
        <v>0</v>
      </c>
      <c r="BI255" s="144">
        <f t="shared" si="28"/>
        <v>0</v>
      </c>
      <c r="BJ255" s="13" t="s">
        <v>77</v>
      </c>
      <c r="BK255" s="144">
        <f t="shared" si="29"/>
        <v>10800</v>
      </c>
      <c r="BL255" s="13" t="s">
        <v>109</v>
      </c>
      <c r="BM255" s="13" t="s">
        <v>818</v>
      </c>
    </row>
    <row r="256" spans="2:65" s="1" customFormat="1" ht="22.5" customHeight="1">
      <c r="B256" s="27"/>
      <c r="C256" s="133" t="s">
        <v>819</v>
      </c>
      <c r="D256" s="133" t="s">
        <v>102</v>
      </c>
      <c r="E256" s="134" t="s">
        <v>820</v>
      </c>
      <c r="F256" s="135" t="s">
        <v>821</v>
      </c>
      <c r="G256" s="136" t="s">
        <v>144</v>
      </c>
      <c r="H256" s="137">
        <v>1</v>
      </c>
      <c r="I256" s="138">
        <v>10200</v>
      </c>
      <c r="J256" s="138">
        <f t="shared" si="20"/>
        <v>10200</v>
      </c>
      <c r="K256" s="135" t="s">
        <v>106</v>
      </c>
      <c r="L256" s="139"/>
      <c r="M256" s="140" t="s">
        <v>31</v>
      </c>
      <c r="N256" s="141" t="s">
        <v>43</v>
      </c>
      <c r="O256" s="142">
        <v>0</v>
      </c>
      <c r="P256" s="142">
        <f t="shared" si="21"/>
        <v>0</v>
      </c>
      <c r="Q256" s="142">
        <v>0</v>
      </c>
      <c r="R256" s="142">
        <f t="shared" si="22"/>
        <v>0</v>
      </c>
      <c r="S256" s="142">
        <v>0</v>
      </c>
      <c r="T256" s="143">
        <f t="shared" si="23"/>
        <v>0</v>
      </c>
      <c r="AR256" s="13" t="s">
        <v>107</v>
      </c>
      <c r="AT256" s="13" t="s">
        <v>102</v>
      </c>
      <c r="AU256" s="13" t="s">
        <v>72</v>
      </c>
      <c r="AY256" s="13" t="s">
        <v>108</v>
      </c>
      <c r="BE256" s="144">
        <f t="shared" si="24"/>
        <v>10200</v>
      </c>
      <c r="BF256" s="144">
        <f t="shared" si="25"/>
        <v>0</v>
      </c>
      <c r="BG256" s="144">
        <f t="shared" si="26"/>
        <v>0</v>
      </c>
      <c r="BH256" s="144">
        <f t="shared" si="27"/>
        <v>0</v>
      </c>
      <c r="BI256" s="144">
        <f t="shared" si="28"/>
        <v>0</v>
      </c>
      <c r="BJ256" s="13" t="s">
        <v>77</v>
      </c>
      <c r="BK256" s="144">
        <f t="shared" si="29"/>
        <v>10200</v>
      </c>
      <c r="BL256" s="13" t="s">
        <v>109</v>
      </c>
      <c r="BM256" s="13" t="s">
        <v>822</v>
      </c>
    </row>
    <row r="257" spans="2:65" s="1" customFormat="1" ht="22.5" customHeight="1">
      <c r="B257" s="27"/>
      <c r="C257" s="133" t="s">
        <v>823</v>
      </c>
      <c r="D257" s="133" t="s">
        <v>102</v>
      </c>
      <c r="E257" s="134" t="s">
        <v>824</v>
      </c>
      <c r="F257" s="135" t="s">
        <v>825</v>
      </c>
      <c r="G257" s="136" t="s">
        <v>144</v>
      </c>
      <c r="H257" s="137">
        <v>1</v>
      </c>
      <c r="I257" s="138">
        <v>1000</v>
      </c>
      <c r="J257" s="138">
        <f t="shared" si="20"/>
        <v>1000</v>
      </c>
      <c r="K257" s="135" t="s">
        <v>106</v>
      </c>
      <c r="L257" s="139"/>
      <c r="M257" s="140" t="s">
        <v>31</v>
      </c>
      <c r="N257" s="141" t="s">
        <v>43</v>
      </c>
      <c r="O257" s="142">
        <v>0</v>
      </c>
      <c r="P257" s="142">
        <f t="shared" si="21"/>
        <v>0</v>
      </c>
      <c r="Q257" s="142">
        <v>0</v>
      </c>
      <c r="R257" s="142">
        <f t="shared" si="22"/>
        <v>0</v>
      </c>
      <c r="S257" s="142">
        <v>0</v>
      </c>
      <c r="T257" s="143">
        <f t="shared" si="23"/>
        <v>0</v>
      </c>
      <c r="AR257" s="13" t="s">
        <v>107</v>
      </c>
      <c r="AT257" s="13" t="s">
        <v>102</v>
      </c>
      <c r="AU257" s="13" t="s">
        <v>72</v>
      </c>
      <c r="AY257" s="13" t="s">
        <v>108</v>
      </c>
      <c r="BE257" s="144">
        <f t="shared" si="24"/>
        <v>1000</v>
      </c>
      <c r="BF257" s="144">
        <f t="shared" si="25"/>
        <v>0</v>
      </c>
      <c r="BG257" s="144">
        <f t="shared" si="26"/>
        <v>0</v>
      </c>
      <c r="BH257" s="144">
        <f t="shared" si="27"/>
        <v>0</v>
      </c>
      <c r="BI257" s="144">
        <f t="shared" si="28"/>
        <v>0</v>
      </c>
      <c r="BJ257" s="13" t="s">
        <v>77</v>
      </c>
      <c r="BK257" s="144">
        <f t="shared" si="29"/>
        <v>1000</v>
      </c>
      <c r="BL257" s="13" t="s">
        <v>109</v>
      </c>
      <c r="BM257" s="13" t="s">
        <v>826</v>
      </c>
    </row>
    <row r="258" spans="2:65" s="1" customFormat="1" ht="22.5" customHeight="1">
      <c r="B258" s="27"/>
      <c r="C258" s="133" t="s">
        <v>827</v>
      </c>
      <c r="D258" s="133" t="s">
        <v>102</v>
      </c>
      <c r="E258" s="134" t="s">
        <v>828</v>
      </c>
      <c r="F258" s="135" t="s">
        <v>829</v>
      </c>
      <c r="G258" s="136" t="s">
        <v>144</v>
      </c>
      <c r="H258" s="137">
        <v>1</v>
      </c>
      <c r="I258" s="138">
        <v>2090</v>
      </c>
      <c r="J258" s="138">
        <f t="shared" si="20"/>
        <v>2090</v>
      </c>
      <c r="K258" s="135" t="s">
        <v>106</v>
      </c>
      <c r="L258" s="139"/>
      <c r="M258" s="140" t="s">
        <v>31</v>
      </c>
      <c r="N258" s="141" t="s">
        <v>43</v>
      </c>
      <c r="O258" s="142">
        <v>0</v>
      </c>
      <c r="P258" s="142">
        <f t="shared" si="21"/>
        <v>0</v>
      </c>
      <c r="Q258" s="142">
        <v>0</v>
      </c>
      <c r="R258" s="142">
        <f t="shared" si="22"/>
        <v>0</v>
      </c>
      <c r="S258" s="142">
        <v>0</v>
      </c>
      <c r="T258" s="143">
        <f t="shared" si="23"/>
        <v>0</v>
      </c>
      <c r="AR258" s="13" t="s">
        <v>107</v>
      </c>
      <c r="AT258" s="13" t="s">
        <v>102</v>
      </c>
      <c r="AU258" s="13" t="s">
        <v>72</v>
      </c>
      <c r="AY258" s="13" t="s">
        <v>108</v>
      </c>
      <c r="BE258" s="144">
        <f t="shared" si="24"/>
        <v>2090</v>
      </c>
      <c r="BF258" s="144">
        <f t="shared" si="25"/>
        <v>0</v>
      </c>
      <c r="BG258" s="144">
        <f t="shared" si="26"/>
        <v>0</v>
      </c>
      <c r="BH258" s="144">
        <f t="shared" si="27"/>
        <v>0</v>
      </c>
      <c r="BI258" s="144">
        <f t="shared" si="28"/>
        <v>0</v>
      </c>
      <c r="BJ258" s="13" t="s">
        <v>77</v>
      </c>
      <c r="BK258" s="144">
        <f t="shared" si="29"/>
        <v>2090</v>
      </c>
      <c r="BL258" s="13" t="s">
        <v>109</v>
      </c>
      <c r="BM258" s="13" t="s">
        <v>830</v>
      </c>
    </row>
    <row r="259" spans="2:65" s="1" customFormat="1" ht="22.5" customHeight="1">
      <c r="B259" s="27"/>
      <c r="C259" s="133" t="s">
        <v>831</v>
      </c>
      <c r="D259" s="133" t="s">
        <v>102</v>
      </c>
      <c r="E259" s="134" t="s">
        <v>832</v>
      </c>
      <c r="F259" s="135" t="s">
        <v>833</v>
      </c>
      <c r="G259" s="136" t="s">
        <v>144</v>
      </c>
      <c r="H259" s="137">
        <v>1</v>
      </c>
      <c r="I259" s="138">
        <v>1800</v>
      </c>
      <c r="J259" s="138">
        <f t="shared" si="20"/>
        <v>1800</v>
      </c>
      <c r="K259" s="135" t="s">
        <v>106</v>
      </c>
      <c r="L259" s="139"/>
      <c r="M259" s="140" t="s">
        <v>31</v>
      </c>
      <c r="N259" s="141" t="s">
        <v>43</v>
      </c>
      <c r="O259" s="142">
        <v>0</v>
      </c>
      <c r="P259" s="142">
        <f t="shared" si="21"/>
        <v>0</v>
      </c>
      <c r="Q259" s="142">
        <v>0</v>
      </c>
      <c r="R259" s="142">
        <f t="shared" si="22"/>
        <v>0</v>
      </c>
      <c r="S259" s="142">
        <v>0</v>
      </c>
      <c r="T259" s="143">
        <f t="shared" si="23"/>
        <v>0</v>
      </c>
      <c r="AR259" s="13" t="s">
        <v>107</v>
      </c>
      <c r="AT259" s="13" t="s">
        <v>102</v>
      </c>
      <c r="AU259" s="13" t="s">
        <v>72</v>
      </c>
      <c r="AY259" s="13" t="s">
        <v>108</v>
      </c>
      <c r="BE259" s="144">
        <f t="shared" si="24"/>
        <v>1800</v>
      </c>
      <c r="BF259" s="144">
        <f t="shared" si="25"/>
        <v>0</v>
      </c>
      <c r="BG259" s="144">
        <f t="shared" si="26"/>
        <v>0</v>
      </c>
      <c r="BH259" s="144">
        <f t="shared" si="27"/>
        <v>0</v>
      </c>
      <c r="BI259" s="144">
        <f t="shared" si="28"/>
        <v>0</v>
      </c>
      <c r="BJ259" s="13" t="s">
        <v>77</v>
      </c>
      <c r="BK259" s="144">
        <f t="shared" si="29"/>
        <v>1800</v>
      </c>
      <c r="BL259" s="13" t="s">
        <v>109</v>
      </c>
      <c r="BM259" s="13" t="s">
        <v>834</v>
      </c>
    </row>
    <row r="260" spans="2:65" s="1" customFormat="1" ht="22.5" customHeight="1">
      <c r="B260" s="27"/>
      <c r="C260" s="133" t="s">
        <v>835</v>
      </c>
      <c r="D260" s="133" t="s">
        <v>102</v>
      </c>
      <c r="E260" s="134" t="s">
        <v>836</v>
      </c>
      <c r="F260" s="135" t="s">
        <v>837</v>
      </c>
      <c r="G260" s="136" t="s">
        <v>144</v>
      </c>
      <c r="H260" s="137">
        <v>1</v>
      </c>
      <c r="I260" s="138">
        <v>1800</v>
      </c>
      <c r="J260" s="138">
        <f t="shared" si="20"/>
        <v>1800</v>
      </c>
      <c r="K260" s="135" t="s">
        <v>106</v>
      </c>
      <c r="L260" s="139"/>
      <c r="M260" s="140" t="s">
        <v>31</v>
      </c>
      <c r="N260" s="141" t="s">
        <v>43</v>
      </c>
      <c r="O260" s="142">
        <v>0</v>
      </c>
      <c r="P260" s="142">
        <f t="shared" si="21"/>
        <v>0</v>
      </c>
      <c r="Q260" s="142">
        <v>0</v>
      </c>
      <c r="R260" s="142">
        <f t="shared" si="22"/>
        <v>0</v>
      </c>
      <c r="S260" s="142">
        <v>0</v>
      </c>
      <c r="T260" s="143">
        <f t="shared" si="23"/>
        <v>0</v>
      </c>
      <c r="AR260" s="13" t="s">
        <v>107</v>
      </c>
      <c r="AT260" s="13" t="s">
        <v>102</v>
      </c>
      <c r="AU260" s="13" t="s">
        <v>72</v>
      </c>
      <c r="AY260" s="13" t="s">
        <v>108</v>
      </c>
      <c r="BE260" s="144">
        <f t="shared" si="24"/>
        <v>1800</v>
      </c>
      <c r="BF260" s="144">
        <f t="shared" si="25"/>
        <v>0</v>
      </c>
      <c r="BG260" s="144">
        <f t="shared" si="26"/>
        <v>0</v>
      </c>
      <c r="BH260" s="144">
        <f t="shared" si="27"/>
        <v>0</v>
      </c>
      <c r="BI260" s="144">
        <f t="shared" si="28"/>
        <v>0</v>
      </c>
      <c r="BJ260" s="13" t="s">
        <v>77</v>
      </c>
      <c r="BK260" s="144">
        <f t="shared" si="29"/>
        <v>1800</v>
      </c>
      <c r="BL260" s="13" t="s">
        <v>109</v>
      </c>
      <c r="BM260" s="13" t="s">
        <v>838</v>
      </c>
    </row>
    <row r="261" spans="2:65" s="1" customFormat="1" ht="22.5" customHeight="1">
      <c r="B261" s="27"/>
      <c r="C261" s="133" t="s">
        <v>839</v>
      </c>
      <c r="D261" s="133" t="s">
        <v>102</v>
      </c>
      <c r="E261" s="134" t="s">
        <v>840</v>
      </c>
      <c r="F261" s="135" t="s">
        <v>841</v>
      </c>
      <c r="G261" s="136" t="s">
        <v>144</v>
      </c>
      <c r="H261" s="137">
        <v>1</v>
      </c>
      <c r="I261" s="138">
        <v>7300</v>
      </c>
      <c r="J261" s="138">
        <f t="shared" si="20"/>
        <v>7300</v>
      </c>
      <c r="K261" s="135" t="s">
        <v>106</v>
      </c>
      <c r="L261" s="139"/>
      <c r="M261" s="140" t="s">
        <v>31</v>
      </c>
      <c r="N261" s="141" t="s">
        <v>43</v>
      </c>
      <c r="O261" s="142">
        <v>0</v>
      </c>
      <c r="P261" s="142">
        <f t="shared" si="21"/>
        <v>0</v>
      </c>
      <c r="Q261" s="142">
        <v>0</v>
      </c>
      <c r="R261" s="142">
        <f t="shared" si="22"/>
        <v>0</v>
      </c>
      <c r="S261" s="142">
        <v>0</v>
      </c>
      <c r="T261" s="143">
        <f t="shared" si="23"/>
        <v>0</v>
      </c>
      <c r="AR261" s="13" t="s">
        <v>107</v>
      </c>
      <c r="AT261" s="13" t="s">
        <v>102</v>
      </c>
      <c r="AU261" s="13" t="s">
        <v>72</v>
      </c>
      <c r="AY261" s="13" t="s">
        <v>108</v>
      </c>
      <c r="BE261" s="144">
        <f t="shared" si="24"/>
        <v>7300</v>
      </c>
      <c r="BF261" s="144">
        <f t="shared" si="25"/>
        <v>0</v>
      </c>
      <c r="BG261" s="144">
        <f t="shared" si="26"/>
        <v>0</v>
      </c>
      <c r="BH261" s="144">
        <f t="shared" si="27"/>
        <v>0</v>
      </c>
      <c r="BI261" s="144">
        <f t="shared" si="28"/>
        <v>0</v>
      </c>
      <c r="BJ261" s="13" t="s">
        <v>77</v>
      </c>
      <c r="BK261" s="144">
        <f t="shared" si="29"/>
        <v>7300</v>
      </c>
      <c r="BL261" s="13" t="s">
        <v>109</v>
      </c>
      <c r="BM261" s="13" t="s">
        <v>842</v>
      </c>
    </row>
    <row r="262" spans="2:65" s="1" customFormat="1" ht="22.5" customHeight="1">
      <c r="B262" s="27"/>
      <c r="C262" s="133" t="s">
        <v>843</v>
      </c>
      <c r="D262" s="133" t="s">
        <v>102</v>
      </c>
      <c r="E262" s="134" t="s">
        <v>844</v>
      </c>
      <c r="F262" s="135" t="s">
        <v>845</v>
      </c>
      <c r="G262" s="136" t="s">
        <v>144</v>
      </c>
      <c r="H262" s="137">
        <v>1</v>
      </c>
      <c r="I262" s="138">
        <v>3650</v>
      </c>
      <c r="J262" s="138">
        <f t="shared" si="20"/>
        <v>3650</v>
      </c>
      <c r="K262" s="135" t="s">
        <v>106</v>
      </c>
      <c r="L262" s="139"/>
      <c r="M262" s="140" t="s">
        <v>31</v>
      </c>
      <c r="N262" s="141" t="s">
        <v>43</v>
      </c>
      <c r="O262" s="142">
        <v>0</v>
      </c>
      <c r="P262" s="142">
        <f t="shared" si="21"/>
        <v>0</v>
      </c>
      <c r="Q262" s="142">
        <v>0</v>
      </c>
      <c r="R262" s="142">
        <f t="shared" si="22"/>
        <v>0</v>
      </c>
      <c r="S262" s="142">
        <v>0</v>
      </c>
      <c r="T262" s="143">
        <f t="shared" si="23"/>
        <v>0</v>
      </c>
      <c r="AR262" s="13" t="s">
        <v>107</v>
      </c>
      <c r="AT262" s="13" t="s">
        <v>102</v>
      </c>
      <c r="AU262" s="13" t="s">
        <v>72</v>
      </c>
      <c r="AY262" s="13" t="s">
        <v>108</v>
      </c>
      <c r="BE262" s="144">
        <f t="shared" si="24"/>
        <v>3650</v>
      </c>
      <c r="BF262" s="144">
        <f t="shared" si="25"/>
        <v>0</v>
      </c>
      <c r="BG262" s="144">
        <f t="shared" si="26"/>
        <v>0</v>
      </c>
      <c r="BH262" s="144">
        <f t="shared" si="27"/>
        <v>0</v>
      </c>
      <c r="BI262" s="144">
        <f t="shared" si="28"/>
        <v>0</v>
      </c>
      <c r="BJ262" s="13" t="s">
        <v>77</v>
      </c>
      <c r="BK262" s="144">
        <f t="shared" si="29"/>
        <v>3650</v>
      </c>
      <c r="BL262" s="13" t="s">
        <v>109</v>
      </c>
      <c r="BM262" s="13" t="s">
        <v>846</v>
      </c>
    </row>
    <row r="263" spans="2:65" s="1" customFormat="1" ht="22.5" customHeight="1">
      <c r="B263" s="27"/>
      <c r="C263" s="133" t="s">
        <v>847</v>
      </c>
      <c r="D263" s="133" t="s">
        <v>102</v>
      </c>
      <c r="E263" s="134" t="s">
        <v>848</v>
      </c>
      <c r="F263" s="135" t="s">
        <v>849</v>
      </c>
      <c r="G263" s="136" t="s">
        <v>144</v>
      </c>
      <c r="H263" s="137">
        <v>1</v>
      </c>
      <c r="I263" s="138">
        <v>2320</v>
      </c>
      <c r="J263" s="138">
        <f t="shared" si="20"/>
        <v>2320</v>
      </c>
      <c r="K263" s="135" t="s">
        <v>106</v>
      </c>
      <c r="L263" s="139"/>
      <c r="M263" s="140" t="s">
        <v>31</v>
      </c>
      <c r="N263" s="141" t="s">
        <v>43</v>
      </c>
      <c r="O263" s="142">
        <v>0</v>
      </c>
      <c r="P263" s="142">
        <f t="shared" si="21"/>
        <v>0</v>
      </c>
      <c r="Q263" s="142">
        <v>0</v>
      </c>
      <c r="R263" s="142">
        <f t="shared" si="22"/>
        <v>0</v>
      </c>
      <c r="S263" s="142">
        <v>0</v>
      </c>
      <c r="T263" s="143">
        <f t="shared" si="23"/>
        <v>0</v>
      </c>
      <c r="AR263" s="13" t="s">
        <v>107</v>
      </c>
      <c r="AT263" s="13" t="s">
        <v>102</v>
      </c>
      <c r="AU263" s="13" t="s">
        <v>72</v>
      </c>
      <c r="AY263" s="13" t="s">
        <v>108</v>
      </c>
      <c r="BE263" s="144">
        <f t="shared" si="24"/>
        <v>2320</v>
      </c>
      <c r="BF263" s="144">
        <f t="shared" si="25"/>
        <v>0</v>
      </c>
      <c r="BG263" s="144">
        <f t="shared" si="26"/>
        <v>0</v>
      </c>
      <c r="BH263" s="144">
        <f t="shared" si="27"/>
        <v>0</v>
      </c>
      <c r="BI263" s="144">
        <f t="shared" si="28"/>
        <v>0</v>
      </c>
      <c r="BJ263" s="13" t="s">
        <v>77</v>
      </c>
      <c r="BK263" s="144">
        <f t="shared" si="29"/>
        <v>2320</v>
      </c>
      <c r="BL263" s="13" t="s">
        <v>109</v>
      </c>
      <c r="BM263" s="13" t="s">
        <v>850</v>
      </c>
    </row>
    <row r="264" spans="2:65" s="1" customFormat="1" ht="22.5" customHeight="1">
      <c r="B264" s="27"/>
      <c r="C264" s="133" t="s">
        <v>851</v>
      </c>
      <c r="D264" s="133" t="s">
        <v>102</v>
      </c>
      <c r="E264" s="134" t="s">
        <v>852</v>
      </c>
      <c r="F264" s="135" t="s">
        <v>853</v>
      </c>
      <c r="G264" s="136" t="s">
        <v>144</v>
      </c>
      <c r="H264" s="137">
        <v>1</v>
      </c>
      <c r="I264" s="138">
        <v>1440</v>
      </c>
      <c r="J264" s="138">
        <f t="shared" si="20"/>
        <v>1440</v>
      </c>
      <c r="K264" s="135" t="s">
        <v>106</v>
      </c>
      <c r="L264" s="139"/>
      <c r="M264" s="140" t="s">
        <v>31</v>
      </c>
      <c r="N264" s="141" t="s">
        <v>43</v>
      </c>
      <c r="O264" s="142">
        <v>0</v>
      </c>
      <c r="P264" s="142">
        <f t="shared" si="21"/>
        <v>0</v>
      </c>
      <c r="Q264" s="142">
        <v>0</v>
      </c>
      <c r="R264" s="142">
        <f t="shared" si="22"/>
        <v>0</v>
      </c>
      <c r="S264" s="142">
        <v>0</v>
      </c>
      <c r="T264" s="143">
        <f t="shared" si="23"/>
        <v>0</v>
      </c>
      <c r="AR264" s="13" t="s">
        <v>107</v>
      </c>
      <c r="AT264" s="13" t="s">
        <v>102</v>
      </c>
      <c r="AU264" s="13" t="s">
        <v>72</v>
      </c>
      <c r="AY264" s="13" t="s">
        <v>108</v>
      </c>
      <c r="BE264" s="144">
        <f t="shared" si="24"/>
        <v>1440</v>
      </c>
      <c r="BF264" s="144">
        <f t="shared" si="25"/>
        <v>0</v>
      </c>
      <c r="BG264" s="144">
        <f t="shared" si="26"/>
        <v>0</v>
      </c>
      <c r="BH264" s="144">
        <f t="shared" si="27"/>
        <v>0</v>
      </c>
      <c r="BI264" s="144">
        <f t="shared" si="28"/>
        <v>0</v>
      </c>
      <c r="BJ264" s="13" t="s">
        <v>77</v>
      </c>
      <c r="BK264" s="144">
        <f t="shared" si="29"/>
        <v>1440</v>
      </c>
      <c r="BL264" s="13" t="s">
        <v>109</v>
      </c>
      <c r="BM264" s="13" t="s">
        <v>854</v>
      </c>
    </row>
    <row r="265" spans="2:65" s="1" customFormat="1" ht="22.5" customHeight="1">
      <c r="B265" s="27"/>
      <c r="C265" s="133" t="s">
        <v>855</v>
      </c>
      <c r="D265" s="133" t="s">
        <v>102</v>
      </c>
      <c r="E265" s="134" t="s">
        <v>856</v>
      </c>
      <c r="F265" s="135" t="s">
        <v>857</v>
      </c>
      <c r="G265" s="136" t="s">
        <v>144</v>
      </c>
      <c r="H265" s="137">
        <v>1</v>
      </c>
      <c r="I265" s="138">
        <v>1240</v>
      </c>
      <c r="J265" s="138">
        <f t="shared" si="20"/>
        <v>1240</v>
      </c>
      <c r="K265" s="135" t="s">
        <v>106</v>
      </c>
      <c r="L265" s="139"/>
      <c r="M265" s="140" t="s">
        <v>31</v>
      </c>
      <c r="N265" s="141" t="s">
        <v>43</v>
      </c>
      <c r="O265" s="142">
        <v>0</v>
      </c>
      <c r="P265" s="142">
        <f t="shared" si="21"/>
        <v>0</v>
      </c>
      <c r="Q265" s="142">
        <v>0</v>
      </c>
      <c r="R265" s="142">
        <f t="shared" si="22"/>
        <v>0</v>
      </c>
      <c r="S265" s="142">
        <v>0</v>
      </c>
      <c r="T265" s="143">
        <f t="shared" si="23"/>
        <v>0</v>
      </c>
      <c r="AR265" s="13" t="s">
        <v>107</v>
      </c>
      <c r="AT265" s="13" t="s">
        <v>102</v>
      </c>
      <c r="AU265" s="13" t="s">
        <v>72</v>
      </c>
      <c r="AY265" s="13" t="s">
        <v>108</v>
      </c>
      <c r="BE265" s="144">
        <f t="shared" si="24"/>
        <v>1240</v>
      </c>
      <c r="BF265" s="144">
        <f t="shared" si="25"/>
        <v>0</v>
      </c>
      <c r="BG265" s="144">
        <f t="shared" si="26"/>
        <v>0</v>
      </c>
      <c r="BH265" s="144">
        <f t="shared" si="27"/>
        <v>0</v>
      </c>
      <c r="BI265" s="144">
        <f t="shared" si="28"/>
        <v>0</v>
      </c>
      <c r="BJ265" s="13" t="s">
        <v>77</v>
      </c>
      <c r="BK265" s="144">
        <f t="shared" si="29"/>
        <v>1240</v>
      </c>
      <c r="BL265" s="13" t="s">
        <v>109</v>
      </c>
      <c r="BM265" s="13" t="s">
        <v>858</v>
      </c>
    </row>
    <row r="266" spans="2:65" s="1" customFormat="1" ht="22.5" customHeight="1">
      <c r="B266" s="27"/>
      <c r="C266" s="133" t="s">
        <v>859</v>
      </c>
      <c r="D266" s="133" t="s">
        <v>102</v>
      </c>
      <c r="E266" s="134" t="s">
        <v>860</v>
      </c>
      <c r="F266" s="135" t="s">
        <v>861</v>
      </c>
      <c r="G266" s="136" t="s">
        <v>144</v>
      </c>
      <c r="H266" s="137">
        <v>1</v>
      </c>
      <c r="I266" s="138">
        <v>1200</v>
      </c>
      <c r="J266" s="138">
        <f t="shared" si="20"/>
        <v>1200</v>
      </c>
      <c r="K266" s="135" t="s">
        <v>106</v>
      </c>
      <c r="L266" s="139"/>
      <c r="M266" s="140" t="s">
        <v>31</v>
      </c>
      <c r="N266" s="141" t="s">
        <v>43</v>
      </c>
      <c r="O266" s="142">
        <v>0</v>
      </c>
      <c r="P266" s="142">
        <f t="shared" si="21"/>
        <v>0</v>
      </c>
      <c r="Q266" s="142">
        <v>0</v>
      </c>
      <c r="R266" s="142">
        <f t="shared" si="22"/>
        <v>0</v>
      </c>
      <c r="S266" s="142">
        <v>0</v>
      </c>
      <c r="T266" s="143">
        <f t="shared" si="23"/>
        <v>0</v>
      </c>
      <c r="AR266" s="13" t="s">
        <v>107</v>
      </c>
      <c r="AT266" s="13" t="s">
        <v>102</v>
      </c>
      <c r="AU266" s="13" t="s">
        <v>72</v>
      </c>
      <c r="AY266" s="13" t="s">
        <v>108</v>
      </c>
      <c r="BE266" s="144">
        <f t="shared" si="24"/>
        <v>1200</v>
      </c>
      <c r="BF266" s="144">
        <f t="shared" si="25"/>
        <v>0</v>
      </c>
      <c r="BG266" s="144">
        <f t="shared" si="26"/>
        <v>0</v>
      </c>
      <c r="BH266" s="144">
        <f t="shared" si="27"/>
        <v>0</v>
      </c>
      <c r="BI266" s="144">
        <f t="shared" si="28"/>
        <v>0</v>
      </c>
      <c r="BJ266" s="13" t="s">
        <v>77</v>
      </c>
      <c r="BK266" s="144">
        <f t="shared" si="29"/>
        <v>1200</v>
      </c>
      <c r="BL266" s="13" t="s">
        <v>109</v>
      </c>
      <c r="BM266" s="13" t="s">
        <v>862</v>
      </c>
    </row>
    <row r="267" spans="2:65" s="1" customFormat="1" ht="22.5" customHeight="1">
      <c r="B267" s="27"/>
      <c r="C267" s="133" t="s">
        <v>863</v>
      </c>
      <c r="D267" s="133" t="s">
        <v>102</v>
      </c>
      <c r="E267" s="134" t="s">
        <v>864</v>
      </c>
      <c r="F267" s="135" t="s">
        <v>865</v>
      </c>
      <c r="G267" s="136" t="s">
        <v>144</v>
      </c>
      <c r="H267" s="137">
        <v>1</v>
      </c>
      <c r="I267" s="138">
        <v>8400</v>
      </c>
      <c r="J267" s="138">
        <f t="shared" si="20"/>
        <v>8400</v>
      </c>
      <c r="K267" s="135" t="s">
        <v>106</v>
      </c>
      <c r="L267" s="139"/>
      <c r="M267" s="140" t="s">
        <v>31</v>
      </c>
      <c r="N267" s="141" t="s">
        <v>43</v>
      </c>
      <c r="O267" s="142">
        <v>0</v>
      </c>
      <c r="P267" s="142">
        <f t="shared" si="21"/>
        <v>0</v>
      </c>
      <c r="Q267" s="142">
        <v>0</v>
      </c>
      <c r="R267" s="142">
        <f t="shared" si="22"/>
        <v>0</v>
      </c>
      <c r="S267" s="142">
        <v>0</v>
      </c>
      <c r="T267" s="143">
        <f t="shared" si="23"/>
        <v>0</v>
      </c>
      <c r="AR267" s="13" t="s">
        <v>107</v>
      </c>
      <c r="AT267" s="13" t="s">
        <v>102</v>
      </c>
      <c r="AU267" s="13" t="s">
        <v>72</v>
      </c>
      <c r="AY267" s="13" t="s">
        <v>108</v>
      </c>
      <c r="BE267" s="144">
        <f t="shared" si="24"/>
        <v>8400</v>
      </c>
      <c r="BF267" s="144">
        <f t="shared" si="25"/>
        <v>0</v>
      </c>
      <c r="BG267" s="144">
        <f t="shared" si="26"/>
        <v>0</v>
      </c>
      <c r="BH267" s="144">
        <f t="shared" si="27"/>
        <v>0</v>
      </c>
      <c r="BI267" s="144">
        <f t="shared" si="28"/>
        <v>0</v>
      </c>
      <c r="BJ267" s="13" t="s">
        <v>77</v>
      </c>
      <c r="BK267" s="144">
        <f t="shared" si="29"/>
        <v>8400</v>
      </c>
      <c r="BL267" s="13" t="s">
        <v>109</v>
      </c>
      <c r="BM267" s="13" t="s">
        <v>866</v>
      </c>
    </row>
    <row r="268" spans="2:65" s="1" customFormat="1" ht="22.5" customHeight="1">
      <c r="B268" s="27"/>
      <c r="C268" s="133" t="s">
        <v>867</v>
      </c>
      <c r="D268" s="133" t="s">
        <v>102</v>
      </c>
      <c r="E268" s="134" t="s">
        <v>868</v>
      </c>
      <c r="F268" s="135" t="s">
        <v>869</v>
      </c>
      <c r="G268" s="136" t="s">
        <v>144</v>
      </c>
      <c r="H268" s="137">
        <v>1</v>
      </c>
      <c r="I268" s="138">
        <v>4200</v>
      </c>
      <c r="J268" s="138">
        <f t="shared" si="20"/>
        <v>4200</v>
      </c>
      <c r="K268" s="135" t="s">
        <v>106</v>
      </c>
      <c r="L268" s="139"/>
      <c r="M268" s="140" t="s">
        <v>31</v>
      </c>
      <c r="N268" s="141" t="s">
        <v>43</v>
      </c>
      <c r="O268" s="142">
        <v>0</v>
      </c>
      <c r="P268" s="142">
        <f t="shared" si="21"/>
        <v>0</v>
      </c>
      <c r="Q268" s="142">
        <v>0</v>
      </c>
      <c r="R268" s="142">
        <f t="shared" si="22"/>
        <v>0</v>
      </c>
      <c r="S268" s="142">
        <v>0</v>
      </c>
      <c r="T268" s="143">
        <f t="shared" si="23"/>
        <v>0</v>
      </c>
      <c r="AR268" s="13" t="s">
        <v>107</v>
      </c>
      <c r="AT268" s="13" t="s">
        <v>102</v>
      </c>
      <c r="AU268" s="13" t="s">
        <v>72</v>
      </c>
      <c r="AY268" s="13" t="s">
        <v>108</v>
      </c>
      <c r="BE268" s="144">
        <f t="shared" si="24"/>
        <v>4200</v>
      </c>
      <c r="BF268" s="144">
        <f t="shared" si="25"/>
        <v>0</v>
      </c>
      <c r="BG268" s="144">
        <f t="shared" si="26"/>
        <v>0</v>
      </c>
      <c r="BH268" s="144">
        <f t="shared" si="27"/>
        <v>0</v>
      </c>
      <c r="BI268" s="144">
        <f t="shared" si="28"/>
        <v>0</v>
      </c>
      <c r="BJ268" s="13" t="s">
        <v>77</v>
      </c>
      <c r="BK268" s="144">
        <f t="shared" si="29"/>
        <v>4200</v>
      </c>
      <c r="BL268" s="13" t="s">
        <v>109</v>
      </c>
      <c r="BM268" s="13" t="s">
        <v>870</v>
      </c>
    </row>
    <row r="269" spans="2:65" s="1" customFormat="1" ht="22.5" customHeight="1">
      <c r="B269" s="27"/>
      <c r="C269" s="133" t="s">
        <v>871</v>
      </c>
      <c r="D269" s="133" t="s">
        <v>102</v>
      </c>
      <c r="E269" s="134" t="s">
        <v>872</v>
      </c>
      <c r="F269" s="135" t="s">
        <v>873</v>
      </c>
      <c r="G269" s="136" t="s">
        <v>144</v>
      </c>
      <c r="H269" s="137">
        <v>1</v>
      </c>
      <c r="I269" s="138">
        <v>2400</v>
      </c>
      <c r="J269" s="138">
        <f t="shared" si="20"/>
        <v>2400</v>
      </c>
      <c r="K269" s="135" t="s">
        <v>106</v>
      </c>
      <c r="L269" s="139"/>
      <c r="M269" s="140" t="s">
        <v>31</v>
      </c>
      <c r="N269" s="141" t="s">
        <v>43</v>
      </c>
      <c r="O269" s="142">
        <v>0</v>
      </c>
      <c r="P269" s="142">
        <f t="shared" si="21"/>
        <v>0</v>
      </c>
      <c r="Q269" s="142">
        <v>0</v>
      </c>
      <c r="R269" s="142">
        <f t="shared" si="22"/>
        <v>0</v>
      </c>
      <c r="S269" s="142">
        <v>0</v>
      </c>
      <c r="T269" s="143">
        <f t="shared" si="23"/>
        <v>0</v>
      </c>
      <c r="AR269" s="13" t="s">
        <v>107</v>
      </c>
      <c r="AT269" s="13" t="s">
        <v>102</v>
      </c>
      <c r="AU269" s="13" t="s">
        <v>72</v>
      </c>
      <c r="AY269" s="13" t="s">
        <v>108</v>
      </c>
      <c r="BE269" s="144">
        <f t="shared" si="24"/>
        <v>2400</v>
      </c>
      <c r="BF269" s="144">
        <f t="shared" si="25"/>
        <v>0</v>
      </c>
      <c r="BG269" s="144">
        <f t="shared" si="26"/>
        <v>0</v>
      </c>
      <c r="BH269" s="144">
        <f t="shared" si="27"/>
        <v>0</v>
      </c>
      <c r="BI269" s="144">
        <f t="shared" si="28"/>
        <v>0</v>
      </c>
      <c r="BJ269" s="13" t="s">
        <v>77</v>
      </c>
      <c r="BK269" s="144">
        <f t="shared" si="29"/>
        <v>2400</v>
      </c>
      <c r="BL269" s="13" t="s">
        <v>109</v>
      </c>
      <c r="BM269" s="13" t="s">
        <v>874</v>
      </c>
    </row>
    <row r="270" spans="2:65" s="1" customFormat="1" ht="22.5" customHeight="1">
      <c r="B270" s="27"/>
      <c r="C270" s="133" t="s">
        <v>875</v>
      </c>
      <c r="D270" s="133" t="s">
        <v>102</v>
      </c>
      <c r="E270" s="134" t="s">
        <v>876</v>
      </c>
      <c r="F270" s="135" t="s">
        <v>877</v>
      </c>
      <c r="G270" s="136" t="s">
        <v>144</v>
      </c>
      <c r="H270" s="137">
        <v>1</v>
      </c>
      <c r="I270" s="138">
        <v>1400</v>
      </c>
      <c r="J270" s="138">
        <f t="shared" ref="J270:J333" si="30">ROUND(I270*H270,2)</f>
        <v>1400</v>
      </c>
      <c r="K270" s="135" t="s">
        <v>106</v>
      </c>
      <c r="L270" s="139"/>
      <c r="M270" s="140" t="s">
        <v>31</v>
      </c>
      <c r="N270" s="141" t="s">
        <v>43</v>
      </c>
      <c r="O270" s="142">
        <v>0</v>
      </c>
      <c r="P270" s="142">
        <f t="shared" ref="P270:P333" si="31">O270*H270</f>
        <v>0</v>
      </c>
      <c r="Q270" s="142">
        <v>0</v>
      </c>
      <c r="R270" s="142">
        <f t="shared" ref="R270:R333" si="32">Q270*H270</f>
        <v>0</v>
      </c>
      <c r="S270" s="142">
        <v>0</v>
      </c>
      <c r="T270" s="143">
        <f t="shared" ref="T270:T333" si="33">S270*H270</f>
        <v>0</v>
      </c>
      <c r="AR270" s="13" t="s">
        <v>107</v>
      </c>
      <c r="AT270" s="13" t="s">
        <v>102</v>
      </c>
      <c r="AU270" s="13" t="s">
        <v>72</v>
      </c>
      <c r="AY270" s="13" t="s">
        <v>108</v>
      </c>
      <c r="BE270" s="144">
        <f t="shared" ref="BE270:BE327" si="34">IF(N270="základní",J270,0)</f>
        <v>1400</v>
      </c>
      <c r="BF270" s="144">
        <f t="shared" ref="BF270:BF327" si="35">IF(N270="snížená",J270,0)</f>
        <v>0</v>
      </c>
      <c r="BG270" s="144">
        <f t="shared" ref="BG270:BG327" si="36">IF(N270="zákl. přenesená",J270,0)</f>
        <v>0</v>
      </c>
      <c r="BH270" s="144">
        <f t="shared" ref="BH270:BH327" si="37">IF(N270="sníž. přenesená",J270,0)</f>
        <v>0</v>
      </c>
      <c r="BI270" s="144">
        <f t="shared" ref="BI270:BI327" si="38">IF(N270="nulová",J270,0)</f>
        <v>0</v>
      </c>
      <c r="BJ270" s="13" t="s">
        <v>77</v>
      </c>
      <c r="BK270" s="144">
        <f t="shared" ref="BK270:BK327" si="39">ROUND(I270*H270,2)</f>
        <v>1400</v>
      </c>
      <c r="BL270" s="13" t="s">
        <v>109</v>
      </c>
      <c r="BM270" s="13" t="s">
        <v>878</v>
      </c>
    </row>
    <row r="271" spans="2:65" s="1" customFormat="1" ht="22.5" customHeight="1">
      <c r="B271" s="27"/>
      <c r="C271" s="133" t="s">
        <v>879</v>
      </c>
      <c r="D271" s="133" t="s">
        <v>102</v>
      </c>
      <c r="E271" s="134" t="s">
        <v>880</v>
      </c>
      <c r="F271" s="135" t="s">
        <v>881</v>
      </c>
      <c r="G271" s="136" t="s">
        <v>144</v>
      </c>
      <c r="H271" s="137">
        <v>1</v>
      </c>
      <c r="I271" s="138">
        <v>3600</v>
      </c>
      <c r="J271" s="138">
        <f t="shared" si="30"/>
        <v>3600</v>
      </c>
      <c r="K271" s="135" t="s">
        <v>106</v>
      </c>
      <c r="L271" s="139"/>
      <c r="M271" s="140" t="s">
        <v>31</v>
      </c>
      <c r="N271" s="141" t="s">
        <v>43</v>
      </c>
      <c r="O271" s="142">
        <v>0</v>
      </c>
      <c r="P271" s="142">
        <f t="shared" si="31"/>
        <v>0</v>
      </c>
      <c r="Q271" s="142">
        <v>0</v>
      </c>
      <c r="R271" s="142">
        <f t="shared" si="32"/>
        <v>0</v>
      </c>
      <c r="S271" s="142">
        <v>0</v>
      </c>
      <c r="T271" s="143">
        <f t="shared" si="33"/>
        <v>0</v>
      </c>
      <c r="AR271" s="13" t="s">
        <v>107</v>
      </c>
      <c r="AT271" s="13" t="s">
        <v>102</v>
      </c>
      <c r="AU271" s="13" t="s">
        <v>72</v>
      </c>
      <c r="AY271" s="13" t="s">
        <v>108</v>
      </c>
      <c r="BE271" s="144">
        <f t="shared" si="34"/>
        <v>3600</v>
      </c>
      <c r="BF271" s="144">
        <f t="shared" si="35"/>
        <v>0</v>
      </c>
      <c r="BG271" s="144">
        <f t="shared" si="36"/>
        <v>0</v>
      </c>
      <c r="BH271" s="144">
        <f t="shared" si="37"/>
        <v>0</v>
      </c>
      <c r="BI271" s="144">
        <f t="shared" si="38"/>
        <v>0</v>
      </c>
      <c r="BJ271" s="13" t="s">
        <v>77</v>
      </c>
      <c r="BK271" s="144">
        <f t="shared" si="39"/>
        <v>3600</v>
      </c>
      <c r="BL271" s="13" t="s">
        <v>109</v>
      </c>
      <c r="BM271" s="13" t="s">
        <v>882</v>
      </c>
    </row>
    <row r="272" spans="2:65" s="1" customFormat="1" ht="22.5" customHeight="1">
      <c r="B272" s="27"/>
      <c r="C272" s="133" t="s">
        <v>883</v>
      </c>
      <c r="D272" s="133" t="s">
        <v>102</v>
      </c>
      <c r="E272" s="134" t="s">
        <v>884</v>
      </c>
      <c r="F272" s="135" t="s">
        <v>885</v>
      </c>
      <c r="G272" s="136" t="s">
        <v>144</v>
      </c>
      <c r="H272" s="137">
        <v>1</v>
      </c>
      <c r="I272" s="138">
        <v>2000</v>
      </c>
      <c r="J272" s="138">
        <f t="shared" si="30"/>
        <v>2000</v>
      </c>
      <c r="K272" s="135" t="s">
        <v>106</v>
      </c>
      <c r="L272" s="139"/>
      <c r="M272" s="140" t="s">
        <v>31</v>
      </c>
      <c r="N272" s="141" t="s">
        <v>43</v>
      </c>
      <c r="O272" s="142">
        <v>0</v>
      </c>
      <c r="P272" s="142">
        <f t="shared" si="31"/>
        <v>0</v>
      </c>
      <c r="Q272" s="142">
        <v>0</v>
      </c>
      <c r="R272" s="142">
        <f t="shared" si="32"/>
        <v>0</v>
      </c>
      <c r="S272" s="142">
        <v>0</v>
      </c>
      <c r="T272" s="143">
        <f t="shared" si="33"/>
        <v>0</v>
      </c>
      <c r="AR272" s="13" t="s">
        <v>107</v>
      </c>
      <c r="AT272" s="13" t="s">
        <v>102</v>
      </c>
      <c r="AU272" s="13" t="s">
        <v>72</v>
      </c>
      <c r="AY272" s="13" t="s">
        <v>108</v>
      </c>
      <c r="BE272" s="144">
        <f t="shared" si="34"/>
        <v>2000</v>
      </c>
      <c r="BF272" s="144">
        <f t="shared" si="35"/>
        <v>0</v>
      </c>
      <c r="BG272" s="144">
        <f t="shared" si="36"/>
        <v>0</v>
      </c>
      <c r="BH272" s="144">
        <f t="shared" si="37"/>
        <v>0</v>
      </c>
      <c r="BI272" s="144">
        <f t="shared" si="38"/>
        <v>0</v>
      </c>
      <c r="BJ272" s="13" t="s">
        <v>77</v>
      </c>
      <c r="BK272" s="144">
        <f t="shared" si="39"/>
        <v>2000</v>
      </c>
      <c r="BL272" s="13" t="s">
        <v>109</v>
      </c>
      <c r="BM272" s="13" t="s">
        <v>886</v>
      </c>
    </row>
    <row r="273" spans="2:65" s="1" customFormat="1" ht="22.5" customHeight="1">
      <c r="B273" s="27"/>
      <c r="C273" s="133" t="s">
        <v>887</v>
      </c>
      <c r="D273" s="133" t="s">
        <v>102</v>
      </c>
      <c r="E273" s="134" t="s">
        <v>888</v>
      </c>
      <c r="F273" s="135" t="s">
        <v>889</v>
      </c>
      <c r="G273" s="136" t="s">
        <v>144</v>
      </c>
      <c r="H273" s="137">
        <v>1</v>
      </c>
      <c r="I273" s="138">
        <v>900</v>
      </c>
      <c r="J273" s="138">
        <f t="shared" si="30"/>
        <v>900</v>
      </c>
      <c r="K273" s="135" t="s">
        <v>106</v>
      </c>
      <c r="L273" s="139"/>
      <c r="M273" s="140" t="s">
        <v>31</v>
      </c>
      <c r="N273" s="141" t="s">
        <v>43</v>
      </c>
      <c r="O273" s="142">
        <v>0</v>
      </c>
      <c r="P273" s="142">
        <f t="shared" si="31"/>
        <v>0</v>
      </c>
      <c r="Q273" s="142">
        <v>0</v>
      </c>
      <c r="R273" s="142">
        <f t="shared" si="32"/>
        <v>0</v>
      </c>
      <c r="S273" s="142">
        <v>0</v>
      </c>
      <c r="T273" s="143">
        <f t="shared" si="33"/>
        <v>0</v>
      </c>
      <c r="AR273" s="13" t="s">
        <v>107</v>
      </c>
      <c r="AT273" s="13" t="s">
        <v>102</v>
      </c>
      <c r="AU273" s="13" t="s">
        <v>72</v>
      </c>
      <c r="AY273" s="13" t="s">
        <v>108</v>
      </c>
      <c r="BE273" s="144">
        <f t="shared" si="34"/>
        <v>900</v>
      </c>
      <c r="BF273" s="144">
        <f t="shared" si="35"/>
        <v>0</v>
      </c>
      <c r="BG273" s="144">
        <f t="shared" si="36"/>
        <v>0</v>
      </c>
      <c r="BH273" s="144">
        <f t="shared" si="37"/>
        <v>0</v>
      </c>
      <c r="BI273" s="144">
        <f t="shared" si="38"/>
        <v>0</v>
      </c>
      <c r="BJ273" s="13" t="s">
        <v>77</v>
      </c>
      <c r="BK273" s="144">
        <f t="shared" si="39"/>
        <v>900</v>
      </c>
      <c r="BL273" s="13" t="s">
        <v>109</v>
      </c>
      <c r="BM273" s="13" t="s">
        <v>890</v>
      </c>
    </row>
    <row r="274" spans="2:65" s="1" customFormat="1" ht="22.5" customHeight="1">
      <c r="B274" s="27"/>
      <c r="C274" s="133" t="s">
        <v>891</v>
      </c>
      <c r="D274" s="133" t="s">
        <v>102</v>
      </c>
      <c r="E274" s="134" t="s">
        <v>892</v>
      </c>
      <c r="F274" s="135" t="s">
        <v>893</v>
      </c>
      <c r="G274" s="136" t="s">
        <v>144</v>
      </c>
      <c r="H274" s="137">
        <v>1</v>
      </c>
      <c r="I274" s="138">
        <v>900</v>
      </c>
      <c r="J274" s="138">
        <f t="shared" si="30"/>
        <v>900</v>
      </c>
      <c r="K274" s="135" t="s">
        <v>106</v>
      </c>
      <c r="L274" s="139"/>
      <c r="M274" s="140" t="s">
        <v>31</v>
      </c>
      <c r="N274" s="141" t="s">
        <v>43</v>
      </c>
      <c r="O274" s="142">
        <v>0</v>
      </c>
      <c r="P274" s="142">
        <f t="shared" si="31"/>
        <v>0</v>
      </c>
      <c r="Q274" s="142">
        <v>0</v>
      </c>
      <c r="R274" s="142">
        <f t="shared" si="32"/>
        <v>0</v>
      </c>
      <c r="S274" s="142">
        <v>0</v>
      </c>
      <c r="T274" s="143">
        <f t="shared" si="33"/>
        <v>0</v>
      </c>
      <c r="AR274" s="13" t="s">
        <v>107</v>
      </c>
      <c r="AT274" s="13" t="s">
        <v>102</v>
      </c>
      <c r="AU274" s="13" t="s">
        <v>72</v>
      </c>
      <c r="AY274" s="13" t="s">
        <v>108</v>
      </c>
      <c r="BE274" s="144">
        <f t="shared" si="34"/>
        <v>900</v>
      </c>
      <c r="BF274" s="144">
        <f t="shared" si="35"/>
        <v>0</v>
      </c>
      <c r="BG274" s="144">
        <f t="shared" si="36"/>
        <v>0</v>
      </c>
      <c r="BH274" s="144">
        <f t="shared" si="37"/>
        <v>0</v>
      </c>
      <c r="BI274" s="144">
        <f t="shared" si="38"/>
        <v>0</v>
      </c>
      <c r="BJ274" s="13" t="s">
        <v>77</v>
      </c>
      <c r="BK274" s="144">
        <f t="shared" si="39"/>
        <v>900</v>
      </c>
      <c r="BL274" s="13" t="s">
        <v>109</v>
      </c>
      <c r="BM274" s="13" t="s">
        <v>894</v>
      </c>
    </row>
    <row r="275" spans="2:65" s="1" customFormat="1" ht="22.5" customHeight="1">
      <c r="B275" s="27"/>
      <c r="C275" s="133" t="s">
        <v>895</v>
      </c>
      <c r="D275" s="133" t="s">
        <v>102</v>
      </c>
      <c r="E275" s="134" t="s">
        <v>896</v>
      </c>
      <c r="F275" s="135" t="s">
        <v>897</v>
      </c>
      <c r="G275" s="136" t="s">
        <v>144</v>
      </c>
      <c r="H275" s="137">
        <v>1</v>
      </c>
      <c r="I275" s="138">
        <v>3500</v>
      </c>
      <c r="J275" s="138">
        <f t="shared" si="30"/>
        <v>3500</v>
      </c>
      <c r="K275" s="135" t="s">
        <v>106</v>
      </c>
      <c r="L275" s="139"/>
      <c r="M275" s="140" t="s">
        <v>31</v>
      </c>
      <c r="N275" s="141" t="s">
        <v>43</v>
      </c>
      <c r="O275" s="142">
        <v>0</v>
      </c>
      <c r="P275" s="142">
        <f t="shared" si="31"/>
        <v>0</v>
      </c>
      <c r="Q275" s="142">
        <v>0</v>
      </c>
      <c r="R275" s="142">
        <f t="shared" si="32"/>
        <v>0</v>
      </c>
      <c r="S275" s="142">
        <v>0</v>
      </c>
      <c r="T275" s="143">
        <f t="shared" si="33"/>
        <v>0</v>
      </c>
      <c r="AR275" s="13" t="s">
        <v>107</v>
      </c>
      <c r="AT275" s="13" t="s">
        <v>102</v>
      </c>
      <c r="AU275" s="13" t="s">
        <v>72</v>
      </c>
      <c r="AY275" s="13" t="s">
        <v>108</v>
      </c>
      <c r="BE275" s="144">
        <f t="shared" si="34"/>
        <v>3500</v>
      </c>
      <c r="BF275" s="144">
        <f t="shared" si="35"/>
        <v>0</v>
      </c>
      <c r="BG275" s="144">
        <f t="shared" si="36"/>
        <v>0</v>
      </c>
      <c r="BH275" s="144">
        <f t="shared" si="37"/>
        <v>0</v>
      </c>
      <c r="BI275" s="144">
        <f t="shared" si="38"/>
        <v>0</v>
      </c>
      <c r="BJ275" s="13" t="s">
        <v>77</v>
      </c>
      <c r="BK275" s="144">
        <f t="shared" si="39"/>
        <v>3500</v>
      </c>
      <c r="BL275" s="13" t="s">
        <v>109</v>
      </c>
      <c r="BM275" s="13" t="s">
        <v>898</v>
      </c>
    </row>
    <row r="276" spans="2:65" s="1" customFormat="1" ht="22.5" customHeight="1">
      <c r="B276" s="27"/>
      <c r="C276" s="133" t="s">
        <v>899</v>
      </c>
      <c r="D276" s="133" t="s">
        <v>102</v>
      </c>
      <c r="E276" s="134" t="s">
        <v>900</v>
      </c>
      <c r="F276" s="135" t="s">
        <v>901</v>
      </c>
      <c r="G276" s="136" t="s">
        <v>144</v>
      </c>
      <c r="H276" s="137">
        <v>1</v>
      </c>
      <c r="I276" s="138">
        <v>5680</v>
      </c>
      <c r="J276" s="138">
        <f t="shared" si="30"/>
        <v>5680</v>
      </c>
      <c r="K276" s="135" t="s">
        <v>106</v>
      </c>
      <c r="L276" s="139"/>
      <c r="M276" s="140" t="s">
        <v>31</v>
      </c>
      <c r="N276" s="141" t="s">
        <v>43</v>
      </c>
      <c r="O276" s="142">
        <v>0</v>
      </c>
      <c r="P276" s="142">
        <f t="shared" si="31"/>
        <v>0</v>
      </c>
      <c r="Q276" s="142">
        <v>1.5549999999999999</v>
      </c>
      <c r="R276" s="142">
        <f t="shared" si="32"/>
        <v>1.5549999999999999</v>
      </c>
      <c r="S276" s="142">
        <v>0</v>
      </c>
      <c r="T276" s="143">
        <f t="shared" si="33"/>
        <v>0</v>
      </c>
      <c r="AR276" s="13" t="s">
        <v>107</v>
      </c>
      <c r="AT276" s="13" t="s">
        <v>102</v>
      </c>
      <c r="AU276" s="13" t="s">
        <v>72</v>
      </c>
      <c r="AY276" s="13" t="s">
        <v>108</v>
      </c>
      <c r="BE276" s="144">
        <f t="shared" si="34"/>
        <v>5680</v>
      </c>
      <c r="BF276" s="144">
        <f t="shared" si="35"/>
        <v>0</v>
      </c>
      <c r="BG276" s="144">
        <f t="shared" si="36"/>
        <v>0</v>
      </c>
      <c r="BH276" s="144">
        <f t="shared" si="37"/>
        <v>0</v>
      </c>
      <c r="BI276" s="144">
        <f t="shared" si="38"/>
        <v>0</v>
      </c>
      <c r="BJ276" s="13" t="s">
        <v>77</v>
      </c>
      <c r="BK276" s="144">
        <f t="shared" si="39"/>
        <v>5680</v>
      </c>
      <c r="BL276" s="13" t="s">
        <v>109</v>
      </c>
      <c r="BM276" s="13" t="s">
        <v>902</v>
      </c>
    </row>
    <row r="277" spans="2:65" s="1" customFormat="1" ht="22.5" customHeight="1">
      <c r="B277" s="27"/>
      <c r="C277" s="133" t="s">
        <v>903</v>
      </c>
      <c r="D277" s="133" t="s">
        <v>102</v>
      </c>
      <c r="E277" s="134" t="s">
        <v>904</v>
      </c>
      <c r="F277" s="135" t="s">
        <v>905</v>
      </c>
      <c r="G277" s="136" t="s">
        <v>144</v>
      </c>
      <c r="H277" s="137">
        <v>1</v>
      </c>
      <c r="I277" s="138">
        <v>2800</v>
      </c>
      <c r="J277" s="138">
        <f t="shared" si="30"/>
        <v>2800</v>
      </c>
      <c r="K277" s="135" t="s">
        <v>106</v>
      </c>
      <c r="L277" s="139"/>
      <c r="M277" s="140" t="s">
        <v>31</v>
      </c>
      <c r="N277" s="141" t="s">
        <v>43</v>
      </c>
      <c r="O277" s="142">
        <v>0</v>
      </c>
      <c r="P277" s="142">
        <f t="shared" si="31"/>
        <v>0</v>
      </c>
      <c r="Q277" s="142">
        <v>0.71499999999999997</v>
      </c>
      <c r="R277" s="142">
        <f t="shared" si="32"/>
        <v>0.71499999999999997</v>
      </c>
      <c r="S277" s="142">
        <v>0</v>
      </c>
      <c r="T277" s="143">
        <f t="shared" si="33"/>
        <v>0</v>
      </c>
      <c r="AR277" s="13" t="s">
        <v>107</v>
      </c>
      <c r="AT277" s="13" t="s">
        <v>102</v>
      </c>
      <c r="AU277" s="13" t="s">
        <v>72</v>
      </c>
      <c r="AY277" s="13" t="s">
        <v>108</v>
      </c>
      <c r="BE277" s="144">
        <f t="shared" si="34"/>
        <v>2800</v>
      </c>
      <c r="BF277" s="144">
        <f t="shared" si="35"/>
        <v>0</v>
      </c>
      <c r="BG277" s="144">
        <f t="shared" si="36"/>
        <v>0</v>
      </c>
      <c r="BH277" s="144">
        <f t="shared" si="37"/>
        <v>0</v>
      </c>
      <c r="BI277" s="144">
        <f t="shared" si="38"/>
        <v>0</v>
      </c>
      <c r="BJ277" s="13" t="s">
        <v>77</v>
      </c>
      <c r="BK277" s="144">
        <f t="shared" si="39"/>
        <v>2800</v>
      </c>
      <c r="BL277" s="13" t="s">
        <v>109</v>
      </c>
      <c r="BM277" s="13" t="s">
        <v>906</v>
      </c>
    </row>
    <row r="278" spans="2:65" s="1" customFormat="1" ht="22.5" customHeight="1">
      <c r="B278" s="27"/>
      <c r="C278" s="133" t="s">
        <v>907</v>
      </c>
      <c r="D278" s="133" t="s">
        <v>102</v>
      </c>
      <c r="E278" s="134" t="s">
        <v>908</v>
      </c>
      <c r="F278" s="135" t="s">
        <v>909</v>
      </c>
      <c r="G278" s="136" t="s">
        <v>144</v>
      </c>
      <c r="H278" s="137">
        <v>1</v>
      </c>
      <c r="I278" s="138">
        <v>2920</v>
      </c>
      <c r="J278" s="138">
        <f t="shared" si="30"/>
        <v>2920</v>
      </c>
      <c r="K278" s="135" t="s">
        <v>106</v>
      </c>
      <c r="L278" s="139"/>
      <c r="M278" s="140" t="s">
        <v>31</v>
      </c>
      <c r="N278" s="141" t="s">
        <v>43</v>
      </c>
      <c r="O278" s="142">
        <v>0</v>
      </c>
      <c r="P278" s="142">
        <f t="shared" si="31"/>
        <v>0</v>
      </c>
      <c r="Q278" s="142">
        <v>0.77400000000000002</v>
      </c>
      <c r="R278" s="142">
        <f t="shared" si="32"/>
        <v>0.77400000000000002</v>
      </c>
      <c r="S278" s="142">
        <v>0</v>
      </c>
      <c r="T278" s="143">
        <f t="shared" si="33"/>
        <v>0</v>
      </c>
      <c r="AR278" s="13" t="s">
        <v>107</v>
      </c>
      <c r="AT278" s="13" t="s">
        <v>102</v>
      </c>
      <c r="AU278" s="13" t="s">
        <v>72</v>
      </c>
      <c r="AY278" s="13" t="s">
        <v>108</v>
      </c>
      <c r="BE278" s="144">
        <f t="shared" si="34"/>
        <v>2920</v>
      </c>
      <c r="BF278" s="144">
        <f t="shared" si="35"/>
        <v>0</v>
      </c>
      <c r="BG278" s="144">
        <f t="shared" si="36"/>
        <v>0</v>
      </c>
      <c r="BH278" s="144">
        <f t="shared" si="37"/>
        <v>0</v>
      </c>
      <c r="BI278" s="144">
        <f t="shared" si="38"/>
        <v>0</v>
      </c>
      <c r="BJ278" s="13" t="s">
        <v>77</v>
      </c>
      <c r="BK278" s="144">
        <f t="shared" si="39"/>
        <v>2920</v>
      </c>
      <c r="BL278" s="13" t="s">
        <v>109</v>
      </c>
      <c r="BM278" s="13" t="s">
        <v>910</v>
      </c>
    </row>
    <row r="279" spans="2:65" s="1" customFormat="1" ht="22.5" customHeight="1">
      <c r="B279" s="27"/>
      <c r="C279" s="133" t="s">
        <v>911</v>
      </c>
      <c r="D279" s="133" t="s">
        <v>102</v>
      </c>
      <c r="E279" s="134" t="s">
        <v>912</v>
      </c>
      <c r="F279" s="135" t="s">
        <v>913</v>
      </c>
      <c r="G279" s="136" t="s">
        <v>144</v>
      </c>
      <c r="H279" s="137">
        <v>1</v>
      </c>
      <c r="I279" s="138">
        <v>1490</v>
      </c>
      <c r="J279" s="138">
        <f t="shared" si="30"/>
        <v>1490</v>
      </c>
      <c r="K279" s="135" t="s">
        <v>106</v>
      </c>
      <c r="L279" s="139"/>
      <c r="M279" s="140" t="s">
        <v>31</v>
      </c>
      <c r="N279" s="141" t="s">
        <v>43</v>
      </c>
      <c r="O279" s="142">
        <v>0</v>
      </c>
      <c r="P279" s="142">
        <f t="shared" si="31"/>
        <v>0</v>
      </c>
      <c r="Q279" s="142">
        <v>0.35599999999999998</v>
      </c>
      <c r="R279" s="142">
        <f t="shared" si="32"/>
        <v>0.35599999999999998</v>
      </c>
      <c r="S279" s="142">
        <v>0</v>
      </c>
      <c r="T279" s="143">
        <f t="shared" si="33"/>
        <v>0</v>
      </c>
      <c r="AR279" s="13" t="s">
        <v>107</v>
      </c>
      <c r="AT279" s="13" t="s">
        <v>102</v>
      </c>
      <c r="AU279" s="13" t="s">
        <v>72</v>
      </c>
      <c r="AY279" s="13" t="s">
        <v>108</v>
      </c>
      <c r="BE279" s="144">
        <f t="shared" si="34"/>
        <v>1490</v>
      </c>
      <c r="BF279" s="144">
        <f t="shared" si="35"/>
        <v>0</v>
      </c>
      <c r="BG279" s="144">
        <f t="shared" si="36"/>
        <v>0</v>
      </c>
      <c r="BH279" s="144">
        <f t="shared" si="37"/>
        <v>0</v>
      </c>
      <c r="BI279" s="144">
        <f t="shared" si="38"/>
        <v>0</v>
      </c>
      <c r="BJ279" s="13" t="s">
        <v>77</v>
      </c>
      <c r="BK279" s="144">
        <f t="shared" si="39"/>
        <v>1490</v>
      </c>
      <c r="BL279" s="13" t="s">
        <v>109</v>
      </c>
      <c r="BM279" s="13" t="s">
        <v>914</v>
      </c>
    </row>
    <row r="280" spans="2:65" s="1" customFormat="1" ht="22.5" customHeight="1">
      <c r="B280" s="27"/>
      <c r="C280" s="133" t="s">
        <v>915</v>
      </c>
      <c r="D280" s="133" t="s">
        <v>102</v>
      </c>
      <c r="E280" s="134" t="s">
        <v>916</v>
      </c>
      <c r="F280" s="135" t="s">
        <v>917</v>
      </c>
      <c r="G280" s="136" t="s">
        <v>144</v>
      </c>
      <c r="H280" s="137">
        <v>1</v>
      </c>
      <c r="I280" s="138">
        <v>1950</v>
      </c>
      <c r="J280" s="138">
        <f t="shared" si="30"/>
        <v>1950</v>
      </c>
      <c r="K280" s="135" t="s">
        <v>106</v>
      </c>
      <c r="L280" s="139"/>
      <c r="M280" s="140" t="s">
        <v>31</v>
      </c>
      <c r="N280" s="141" t="s">
        <v>43</v>
      </c>
      <c r="O280" s="142">
        <v>0</v>
      </c>
      <c r="P280" s="142">
        <f t="shared" si="31"/>
        <v>0</v>
      </c>
      <c r="Q280" s="142">
        <v>0.41799999999999998</v>
      </c>
      <c r="R280" s="142">
        <f t="shared" si="32"/>
        <v>0.41799999999999998</v>
      </c>
      <c r="S280" s="142">
        <v>0</v>
      </c>
      <c r="T280" s="143">
        <f t="shared" si="33"/>
        <v>0</v>
      </c>
      <c r="AR280" s="13" t="s">
        <v>107</v>
      </c>
      <c r="AT280" s="13" t="s">
        <v>102</v>
      </c>
      <c r="AU280" s="13" t="s">
        <v>72</v>
      </c>
      <c r="AY280" s="13" t="s">
        <v>108</v>
      </c>
      <c r="BE280" s="144">
        <f t="shared" si="34"/>
        <v>1950</v>
      </c>
      <c r="BF280" s="144">
        <f t="shared" si="35"/>
        <v>0</v>
      </c>
      <c r="BG280" s="144">
        <f t="shared" si="36"/>
        <v>0</v>
      </c>
      <c r="BH280" s="144">
        <f t="shared" si="37"/>
        <v>0</v>
      </c>
      <c r="BI280" s="144">
        <f t="shared" si="38"/>
        <v>0</v>
      </c>
      <c r="BJ280" s="13" t="s">
        <v>77</v>
      </c>
      <c r="BK280" s="144">
        <f t="shared" si="39"/>
        <v>1950</v>
      </c>
      <c r="BL280" s="13" t="s">
        <v>109</v>
      </c>
      <c r="BM280" s="13" t="s">
        <v>918</v>
      </c>
    </row>
    <row r="281" spans="2:65" s="1" customFormat="1" ht="22.5" customHeight="1">
      <c r="B281" s="27"/>
      <c r="C281" s="133" t="s">
        <v>919</v>
      </c>
      <c r="D281" s="133" t="s">
        <v>102</v>
      </c>
      <c r="E281" s="134" t="s">
        <v>920</v>
      </c>
      <c r="F281" s="135" t="s">
        <v>921</v>
      </c>
      <c r="G281" s="136" t="s">
        <v>572</v>
      </c>
      <c r="H281" s="137">
        <v>1</v>
      </c>
      <c r="I281" s="138">
        <v>1320</v>
      </c>
      <c r="J281" s="138">
        <f t="shared" si="30"/>
        <v>1320</v>
      </c>
      <c r="K281" s="135" t="s">
        <v>106</v>
      </c>
      <c r="L281" s="139"/>
      <c r="M281" s="140" t="s">
        <v>31</v>
      </c>
      <c r="N281" s="141" t="s">
        <v>43</v>
      </c>
      <c r="O281" s="142">
        <v>0</v>
      </c>
      <c r="P281" s="142">
        <f t="shared" si="31"/>
        <v>0</v>
      </c>
      <c r="Q281" s="142">
        <v>0</v>
      </c>
      <c r="R281" s="142">
        <f t="shared" si="32"/>
        <v>0</v>
      </c>
      <c r="S281" s="142">
        <v>0</v>
      </c>
      <c r="T281" s="143">
        <f t="shared" si="33"/>
        <v>0</v>
      </c>
      <c r="AR281" s="13" t="s">
        <v>107</v>
      </c>
      <c r="AT281" s="13" t="s">
        <v>102</v>
      </c>
      <c r="AU281" s="13" t="s">
        <v>72</v>
      </c>
      <c r="AY281" s="13" t="s">
        <v>108</v>
      </c>
      <c r="BE281" s="144">
        <f t="shared" si="34"/>
        <v>1320</v>
      </c>
      <c r="BF281" s="144">
        <f t="shared" si="35"/>
        <v>0</v>
      </c>
      <c r="BG281" s="144">
        <f t="shared" si="36"/>
        <v>0</v>
      </c>
      <c r="BH281" s="144">
        <f t="shared" si="37"/>
        <v>0</v>
      </c>
      <c r="BI281" s="144">
        <f t="shared" si="38"/>
        <v>0</v>
      </c>
      <c r="BJ281" s="13" t="s">
        <v>77</v>
      </c>
      <c r="BK281" s="144">
        <f t="shared" si="39"/>
        <v>1320</v>
      </c>
      <c r="BL281" s="13" t="s">
        <v>109</v>
      </c>
      <c r="BM281" s="13" t="s">
        <v>922</v>
      </c>
    </row>
    <row r="282" spans="2:65" s="1" customFormat="1" ht="22.5" customHeight="1">
      <c r="B282" s="27"/>
      <c r="C282" s="133" t="s">
        <v>923</v>
      </c>
      <c r="D282" s="133" t="s">
        <v>102</v>
      </c>
      <c r="E282" s="134" t="s">
        <v>924</v>
      </c>
      <c r="F282" s="135" t="s">
        <v>925</v>
      </c>
      <c r="G282" s="136" t="s">
        <v>144</v>
      </c>
      <c r="H282" s="137">
        <v>1</v>
      </c>
      <c r="I282" s="138">
        <v>300</v>
      </c>
      <c r="J282" s="138">
        <f t="shared" si="30"/>
        <v>300</v>
      </c>
      <c r="K282" s="135" t="s">
        <v>106</v>
      </c>
      <c r="L282" s="139"/>
      <c r="M282" s="140" t="s">
        <v>31</v>
      </c>
      <c r="N282" s="141" t="s">
        <v>43</v>
      </c>
      <c r="O282" s="142">
        <v>0</v>
      </c>
      <c r="P282" s="142">
        <f t="shared" si="31"/>
        <v>0</v>
      </c>
      <c r="Q282" s="142">
        <v>0</v>
      </c>
      <c r="R282" s="142">
        <f t="shared" si="32"/>
        <v>0</v>
      </c>
      <c r="S282" s="142">
        <v>0</v>
      </c>
      <c r="T282" s="143">
        <f t="shared" si="33"/>
        <v>0</v>
      </c>
      <c r="AR282" s="13" t="s">
        <v>107</v>
      </c>
      <c r="AT282" s="13" t="s">
        <v>102</v>
      </c>
      <c r="AU282" s="13" t="s">
        <v>72</v>
      </c>
      <c r="AY282" s="13" t="s">
        <v>108</v>
      </c>
      <c r="BE282" s="144">
        <f t="shared" si="34"/>
        <v>300</v>
      </c>
      <c r="BF282" s="144">
        <f t="shared" si="35"/>
        <v>0</v>
      </c>
      <c r="BG282" s="144">
        <f t="shared" si="36"/>
        <v>0</v>
      </c>
      <c r="BH282" s="144">
        <f t="shared" si="37"/>
        <v>0</v>
      </c>
      <c r="BI282" s="144">
        <f t="shared" si="38"/>
        <v>0</v>
      </c>
      <c r="BJ282" s="13" t="s">
        <v>77</v>
      </c>
      <c r="BK282" s="144">
        <f t="shared" si="39"/>
        <v>300</v>
      </c>
      <c r="BL282" s="13" t="s">
        <v>109</v>
      </c>
      <c r="BM282" s="13" t="s">
        <v>926</v>
      </c>
    </row>
    <row r="283" spans="2:65" s="1" customFormat="1" ht="22.5" customHeight="1">
      <c r="B283" s="27"/>
      <c r="C283" s="133" t="s">
        <v>927</v>
      </c>
      <c r="D283" s="133" t="s">
        <v>102</v>
      </c>
      <c r="E283" s="134" t="s">
        <v>928</v>
      </c>
      <c r="F283" s="135" t="s">
        <v>929</v>
      </c>
      <c r="G283" s="136" t="s">
        <v>144</v>
      </c>
      <c r="H283" s="137">
        <v>1</v>
      </c>
      <c r="I283" s="138">
        <v>2000</v>
      </c>
      <c r="J283" s="138">
        <f t="shared" si="30"/>
        <v>2000</v>
      </c>
      <c r="K283" s="135" t="s">
        <v>106</v>
      </c>
      <c r="L283" s="139"/>
      <c r="M283" s="140" t="s">
        <v>31</v>
      </c>
      <c r="N283" s="141" t="s">
        <v>43</v>
      </c>
      <c r="O283" s="142">
        <v>0</v>
      </c>
      <c r="P283" s="142">
        <f t="shared" si="31"/>
        <v>0</v>
      </c>
      <c r="Q283" s="142">
        <v>0</v>
      </c>
      <c r="R283" s="142">
        <f t="shared" si="32"/>
        <v>0</v>
      </c>
      <c r="S283" s="142">
        <v>0</v>
      </c>
      <c r="T283" s="143">
        <f t="shared" si="33"/>
        <v>0</v>
      </c>
      <c r="AR283" s="13" t="s">
        <v>107</v>
      </c>
      <c r="AT283" s="13" t="s">
        <v>102</v>
      </c>
      <c r="AU283" s="13" t="s">
        <v>72</v>
      </c>
      <c r="AY283" s="13" t="s">
        <v>108</v>
      </c>
      <c r="BE283" s="144">
        <f t="shared" si="34"/>
        <v>2000</v>
      </c>
      <c r="BF283" s="144">
        <f t="shared" si="35"/>
        <v>0</v>
      </c>
      <c r="BG283" s="144">
        <f t="shared" si="36"/>
        <v>0</v>
      </c>
      <c r="BH283" s="144">
        <f t="shared" si="37"/>
        <v>0</v>
      </c>
      <c r="BI283" s="144">
        <f t="shared" si="38"/>
        <v>0</v>
      </c>
      <c r="BJ283" s="13" t="s">
        <v>77</v>
      </c>
      <c r="BK283" s="144">
        <f t="shared" si="39"/>
        <v>2000</v>
      </c>
      <c r="BL283" s="13" t="s">
        <v>109</v>
      </c>
      <c r="BM283" s="13" t="s">
        <v>930</v>
      </c>
    </row>
    <row r="284" spans="2:65" s="1" customFormat="1" ht="22.5" customHeight="1">
      <c r="B284" s="27"/>
      <c r="C284" s="133" t="s">
        <v>931</v>
      </c>
      <c r="D284" s="133" t="s">
        <v>102</v>
      </c>
      <c r="E284" s="134" t="s">
        <v>932</v>
      </c>
      <c r="F284" s="135" t="s">
        <v>933</v>
      </c>
      <c r="G284" s="136" t="s">
        <v>144</v>
      </c>
      <c r="H284" s="137">
        <v>1</v>
      </c>
      <c r="I284" s="138">
        <v>1500</v>
      </c>
      <c r="J284" s="138">
        <f t="shared" si="30"/>
        <v>1500</v>
      </c>
      <c r="K284" s="135" t="s">
        <v>106</v>
      </c>
      <c r="L284" s="139"/>
      <c r="M284" s="140" t="s">
        <v>31</v>
      </c>
      <c r="N284" s="141" t="s">
        <v>43</v>
      </c>
      <c r="O284" s="142">
        <v>0</v>
      </c>
      <c r="P284" s="142">
        <f t="shared" si="31"/>
        <v>0</v>
      </c>
      <c r="Q284" s="142">
        <v>0</v>
      </c>
      <c r="R284" s="142">
        <f t="shared" si="32"/>
        <v>0</v>
      </c>
      <c r="S284" s="142">
        <v>0</v>
      </c>
      <c r="T284" s="143">
        <f t="shared" si="33"/>
        <v>0</v>
      </c>
      <c r="AR284" s="13" t="s">
        <v>107</v>
      </c>
      <c r="AT284" s="13" t="s">
        <v>102</v>
      </c>
      <c r="AU284" s="13" t="s">
        <v>72</v>
      </c>
      <c r="AY284" s="13" t="s">
        <v>108</v>
      </c>
      <c r="BE284" s="144">
        <f t="shared" si="34"/>
        <v>1500</v>
      </c>
      <c r="BF284" s="144">
        <f t="shared" si="35"/>
        <v>0</v>
      </c>
      <c r="BG284" s="144">
        <f t="shared" si="36"/>
        <v>0</v>
      </c>
      <c r="BH284" s="144">
        <f t="shared" si="37"/>
        <v>0</v>
      </c>
      <c r="BI284" s="144">
        <f t="shared" si="38"/>
        <v>0</v>
      </c>
      <c r="BJ284" s="13" t="s">
        <v>77</v>
      </c>
      <c r="BK284" s="144">
        <f t="shared" si="39"/>
        <v>1500</v>
      </c>
      <c r="BL284" s="13" t="s">
        <v>109</v>
      </c>
      <c r="BM284" s="13" t="s">
        <v>934</v>
      </c>
    </row>
    <row r="285" spans="2:65" s="1" customFormat="1" ht="22.5" customHeight="1">
      <c r="B285" s="27"/>
      <c r="C285" s="133" t="s">
        <v>935</v>
      </c>
      <c r="D285" s="133" t="s">
        <v>102</v>
      </c>
      <c r="E285" s="134" t="s">
        <v>936</v>
      </c>
      <c r="F285" s="135" t="s">
        <v>937</v>
      </c>
      <c r="G285" s="136" t="s">
        <v>120</v>
      </c>
      <c r="H285" s="137">
        <v>1</v>
      </c>
      <c r="I285" s="138">
        <v>1730</v>
      </c>
      <c r="J285" s="138">
        <f t="shared" si="30"/>
        <v>1730</v>
      </c>
      <c r="K285" s="135" t="s">
        <v>106</v>
      </c>
      <c r="L285" s="139"/>
      <c r="M285" s="140" t="s">
        <v>31</v>
      </c>
      <c r="N285" s="141" t="s">
        <v>43</v>
      </c>
      <c r="O285" s="142">
        <v>0</v>
      </c>
      <c r="P285" s="142">
        <f t="shared" si="31"/>
        <v>0</v>
      </c>
      <c r="Q285" s="142">
        <v>1</v>
      </c>
      <c r="R285" s="142">
        <f t="shared" si="32"/>
        <v>1</v>
      </c>
      <c r="S285" s="142">
        <v>0</v>
      </c>
      <c r="T285" s="143">
        <f t="shared" si="33"/>
        <v>0</v>
      </c>
      <c r="AR285" s="13" t="s">
        <v>107</v>
      </c>
      <c r="AT285" s="13" t="s">
        <v>102</v>
      </c>
      <c r="AU285" s="13" t="s">
        <v>72</v>
      </c>
      <c r="AY285" s="13" t="s">
        <v>108</v>
      </c>
      <c r="BE285" s="144">
        <f t="shared" si="34"/>
        <v>1730</v>
      </c>
      <c r="BF285" s="144">
        <f t="shared" si="35"/>
        <v>0</v>
      </c>
      <c r="BG285" s="144">
        <f t="shared" si="36"/>
        <v>0</v>
      </c>
      <c r="BH285" s="144">
        <f t="shared" si="37"/>
        <v>0</v>
      </c>
      <c r="BI285" s="144">
        <f t="shared" si="38"/>
        <v>0</v>
      </c>
      <c r="BJ285" s="13" t="s">
        <v>77</v>
      </c>
      <c r="BK285" s="144">
        <f t="shared" si="39"/>
        <v>1730</v>
      </c>
      <c r="BL285" s="13" t="s">
        <v>109</v>
      </c>
      <c r="BM285" s="13" t="s">
        <v>938</v>
      </c>
    </row>
    <row r="286" spans="2:65" s="1" customFormat="1" ht="22.5" customHeight="1">
      <c r="B286" s="27"/>
      <c r="C286" s="133" t="s">
        <v>19</v>
      </c>
      <c r="D286" s="133" t="s">
        <v>102</v>
      </c>
      <c r="E286" s="134" t="s">
        <v>939</v>
      </c>
      <c r="F286" s="135" t="s">
        <v>940</v>
      </c>
      <c r="G286" s="136" t="s">
        <v>120</v>
      </c>
      <c r="H286" s="137">
        <v>1</v>
      </c>
      <c r="I286" s="138">
        <v>1160</v>
      </c>
      <c r="J286" s="138">
        <f t="shared" si="30"/>
        <v>1160</v>
      </c>
      <c r="K286" s="135" t="s">
        <v>106</v>
      </c>
      <c r="L286" s="139"/>
      <c r="M286" s="140" t="s">
        <v>31</v>
      </c>
      <c r="N286" s="141" t="s">
        <v>43</v>
      </c>
      <c r="O286" s="142">
        <v>0</v>
      </c>
      <c r="P286" s="142">
        <f t="shared" si="31"/>
        <v>0</v>
      </c>
      <c r="Q286" s="142">
        <v>1</v>
      </c>
      <c r="R286" s="142">
        <f t="shared" si="32"/>
        <v>1</v>
      </c>
      <c r="S286" s="142">
        <v>0</v>
      </c>
      <c r="T286" s="143">
        <f t="shared" si="33"/>
        <v>0</v>
      </c>
      <c r="AR286" s="13" t="s">
        <v>107</v>
      </c>
      <c r="AT286" s="13" t="s">
        <v>102</v>
      </c>
      <c r="AU286" s="13" t="s">
        <v>72</v>
      </c>
      <c r="AY286" s="13" t="s">
        <v>108</v>
      </c>
      <c r="BE286" s="144">
        <f t="shared" si="34"/>
        <v>1160</v>
      </c>
      <c r="BF286" s="144">
        <f t="shared" si="35"/>
        <v>0</v>
      </c>
      <c r="BG286" s="144">
        <f t="shared" si="36"/>
        <v>0</v>
      </c>
      <c r="BH286" s="144">
        <f t="shared" si="37"/>
        <v>0</v>
      </c>
      <c r="BI286" s="144">
        <f t="shared" si="38"/>
        <v>0</v>
      </c>
      <c r="BJ286" s="13" t="s">
        <v>77</v>
      </c>
      <c r="BK286" s="144">
        <f t="shared" si="39"/>
        <v>1160</v>
      </c>
      <c r="BL286" s="13" t="s">
        <v>109</v>
      </c>
      <c r="BM286" s="13" t="s">
        <v>941</v>
      </c>
    </row>
    <row r="287" spans="2:65" s="1" customFormat="1" ht="22.5" customHeight="1">
      <c r="B287" s="27"/>
      <c r="C287" s="133" t="s">
        <v>942</v>
      </c>
      <c r="D287" s="133" t="s">
        <v>102</v>
      </c>
      <c r="E287" s="134" t="s">
        <v>943</v>
      </c>
      <c r="F287" s="135" t="s">
        <v>944</v>
      </c>
      <c r="G287" s="136" t="s">
        <v>120</v>
      </c>
      <c r="H287" s="137">
        <v>1</v>
      </c>
      <c r="I287" s="138">
        <v>3640</v>
      </c>
      <c r="J287" s="138">
        <f t="shared" si="30"/>
        <v>3640</v>
      </c>
      <c r="K287" s="135" t="s">
        <v>106</v>
      </c>
      <c r="L287" s="139"/>
      <c r="M287" s="140" t="s">
        <v>31</v>
      </c>
      <c r="N287" s="141" t="s">
        <v>43</v>
      </c>
      <c r="O287" s="142">
        <v>0</v>
      </c>
      <c r="P287" s="142">
        <f t="shared" si="31"/>
        <v>0</v>
      </c>
      <c r="Q287" s="142">
        <v>1</v>
      </c>
      <c r="R287" s="142">
        <f t="shared" si="32"/>
        <v>1</v>
      </c>
      <c r="S287" s="142">
        <v>0</v>
      </c>
      <c r="T287" s="143">
        <f t="shared" si="33"/>
        <v>0</v>
      </c>
      <c r="AR287" s="13" t="s">
        <v>107</v>
      </c>
      <c r="AT287" s="13" t="s">
        <v>102</v>
      </c>
      <c r="AU287" s="13" t="s">
        <v>72</v>
      </c>
      <c r="AY287" s="13" t="s">
        <v>108</v>
      </c>
      <c r="BE287" s="144">
        <f t="shared" si="34"/>
        <v>3640</v>
      </c>
      <c r="BF287" s="144">
        <f t="shared" si="35"/>
        <v>0</v>
      </c>
      <c r="BG287" s="144">
        <f t="shared" si="36"/>
        <v>0</v>
      </c>
      <c r="BH287" s="144">
        <f t="shared" si="37"/>
        <v>0</v>
      </c>
      <c r="BI287" s="144">
        <f t="shared" si="38"/>
        <v>0</v>
      </c>
      <c r="BJ287" s="13" t="s">
        <v>77</v>
      </c>
      <c r="BK287" s="144">
        <f t="shared" si="39"/>
        <v>3640</v>
      </c>
      <c r="BL287" s="13" t="s">
        <v>109</v>
      </c>
      <c r="BM287" s="13" t="s">
        <v>945</v>
      </c>
    </row>
    <row r="288" spans="2:65" s="1" customFormat="1" ht="22.5" customHeight="1">
      <c r="B288" s="27"/>
      <c r="C288" s="133" t="s">
        <v>946</v>
      </c>
      <c r="D288" s="133" t="s">
        <v>102</v>
      </c>
      <c r="E288" s="134" t="s">
        <v>947</v>
      </c>
      <c r="F288" s="135" t="s">
        <v>948</v>
      </c>
      <c r="G288" s="136" t="s">
        <v>120</v>
      </c>
      <c r="H288" s="137">
        <v>1</v>
      </c>
      <c r="I288" s="138">
        <v>3500</v>
      </c>
      <c r="J288" s="138">
        <f t="shared" si="30"/>
        <v>3500</v>
      </c>
      <c r="K288" s="135" t="s">
        <v>106</v>
      </c>
      <c r="L288" s="139"/>
      <c r="M288" s="140" t="s">
        <v>31</v>
      </c>
      <c r="N288" s="141" t="s">
        <v>43</v>
      </c>
      <c r="O288" s="142">
        <v>0</v>
      </c>
      <c r="P288" s="142">
        <f t="shared" si="31"/>
        <v>0</v>
      </c>
      <c r="Q288" s="142">
        <v>1</v>
      </c>
      <c r="R288" s="142">
        <f t="shared" si="32"/>
        <v>1</v>
      </c>
      <c r="S288" s="142">
        <v>0</v>
      </c>
      <c r="T288" s="143">
        <f t="shared" si="33"/>
        <v>0</v>
      </c>
      <c r="AR288" s="13" t="s">
        <v>107</v>
      </c>
      <c r="AT288" s="13" t="s">
        <v>102</v>
      </c>
      <c r="AU288" s="13" t="s">
        <v>72</v>
      </c>
      <c r="AY288" s="13" t="s">
        <v>108</v>
      </c>
      <c r="BE288" s="144">
        <f t="shared" si="34"/>
        <v>3500</v>
      </c>
      <c r="BF288" s="144">
        <f t="shared" si="35"/>
        <v>0</v>
      </c>
      <c r="BG288" s="144">
        <f t="shared" si="36"/>
        <v>0</v>
      </c>
      <c r="BH288" s="144">
        <f t="shared" si="37"/>
        <v>0</v>
      </c>
      <c r="BI288" s="144">
        <f t="shared" si="38"/>
        <v>0</v>
      </c>
      <c r="BJ288" s="13" t="s">
        <v>77</v>
      </c>
      <c r="BK288" s="144">
        <f t="shared" si="39"/>
        <v>3500</v>
      </c>
      <c r="BL288" s="13" t="s">
        <v>109</v>
      </c>
      <c r="BM288" s="13" t="s">
        <v>949</v>
      </c>
    </row>
    <row r="289" spans="2:65" s="1" customFormat="1" ht="22.5" customHeight="1">
      <c r="B289" s="27"/>
      <c r="C289" s="133" t="s">
        <v>950</v>
      </c>
      <c r="D289" s="133" t="s">
        <v>102</v>
      </c>
      <c r="E289" s="134" t="s">
        <v>951</v>
      </c>
      <c r="F289" s="135" t="s">
        <v>952</v>
      </c>
      <c r="G289" s="136" t="s">
        <v>953</v>
      </c>
      <c r="H289" s="137">
        <v>1</v>
      </c>
      <c r="I289" s="138">
        <v>945</v>
      </c>
      <c r="J289" s="138">
        <f t="shared" si="30"/>
        <v>945</v>
      </c>
      <c r="K289" s="135" t="s">
        <v>106</v>
      </c>
      <c r="L289" s="139"/>
      <c r="M289" s="140" t="s">
        <v>31</v>
      </c>
      <c r="N289" s="141" t="s">
        <v>43</v>
      </c>
      <c r="O289" s="142">
        <v>0</v>
      </c>
      <c r="P289" s="142">
        <f t="shared" si="31"/>
        <v>0</v>
      </c>
      <c r="Q289" s="142">
        <v>0</v>
      </c>
      <c r="R289" s="142">
        <f t="shared" si="32"/>
        <v>0</v>
      </c>
      <c r="S289" s="142">
        <v>0</v>
      </c>
      <c r="T289" s="143">
        <f t="shared" si="33"/>
        <v>0</v>
      </c>
      <c r="AR289" s="13" t="s">
        <v>107</v>
      </c>
      <c r="AT289" s="13" t="s">
        <v>102</v>
      </c>
      <c r="AU289" s="13" t="s">
        <v>72</v>
      </c>
      <c r="AY289" s="13" t="s">
        <v>108</v>
      </c>
      <c r="BE289" s="144">
        <f t="shared" si="34"/>
        <v>945</v>
      </c>
      <c r="BF289" s="144">
        <f t="shared" si="35"/>
        <v>0</v>
      </c>
      <c r="BG289" s="144">
        <f t="shared" si="36"/>
        <v>0</v>
      </c>
      <c r="BH289" s="144">
        <f t="shared" si="37"/>
        <v>0</v>
      </c>
      <c r="BI289" s="144">
        <f t="shared" si="38"/>
        <v>0</v>
      </c>
      <c r="BJ289" s="13" t="s">
        <v>77</v>
      </c>
      <c r="BK289" s="144">
        <f t="shared" si="39"/>
        <v>945</v>
      </c>
      <c r="BL289" s="13" t="s">
        <v>109</v>
      </c>
      <c r="BM289" s="13" t="s">
        <v>954</v>
      </c>
    </row>
    <row r="290" spans="2:65" s="1" customFormat="1" ht="22.5" customHeight="1">
      <c r="B290" s="27"/>
      <c r="C290" s="133" t="s">
        <v>955</v>
      </c>
      <c r="D290" s="133" t="s">
        <v>102</v>
      </c>
      <c r="E290" s="134" t="s">
        <v>956</v>
      </c>
      <c r="F290" s="135" t="s">
        <v>957</v>
      </c>
      <c r="G290" s="136" t="s">
        <v>572</v>
      </c>
      <c r="H290" s="137">
        <v>1</v>
      </c>
      <c r="I290" s="138">
        <v>94.5</v>
      </c>
      <c r="J290" s="138">
        <f t="shared" si="30"/>
        <v>94.5</v>
      </c>
      <c r="K290" s="135" t="s">
        <v>106</v>
      </c>
      <c r="L290" s="139"/>
      <c r="M290" s="140" t="s">
        <v>31</v>
      </c>
      <c r="N290" s="141" t="s">
        <v>43</v>
      </c>
      <c r="O290" s="142">
        <v>0</v>
      </c>
      <c r="P290" s="142">
        <f t="shared" si="31"/>
        <v>0</v>
      </c>
      <c r="Q290" s="142">
        <v>0</v>
      </c>
      <c r="R290" s="142">
        <f t="shared" si="32"/>
        <v>0</v>
      </c>
      <c r="S290" s="142">
        <v>0</v>
      </c>
      <c r="T290" s="143">
        <f t="shared" si="33"/>
        <v>0</v>
      </c>
      <c r="AR290" s="13" t="s">
        <v>107</v>
      </c>
      <c r="AT290" s="13" t="s">
        <v>102</v>
      </c>
      <c r="AU290" s="13" t="s">
        <v>72</v>
      </c>
      <c r="AY290" s="13" t="s">
        <v>108</v>
      </c>
      <c r="BE290" s="144">
        <f t="shared" si="34"/>
        <v>94.5</v>
      </c>
      <c r="BF290" s="144">
        <f t="shared" si="35"/>
        <v>0</v>
      </c>
      <c r="BG290" s="144">
        <f t="shared" si="36"/>
        <v>0</v>
      </c>
      <c r="BH290" s="144">
        <f t="shared" si="37"/>
        <v>0</v>
      </c>
      <c r="BI290" s="144">
        <f t="shared" si="38"/>
        <v>0</v>
      </c>
      <c r="BJ290" s="13" t="s">
        <v>77</v>
      </c>
      <c r="BK290" s="144">
        <f t="shared" si="39"/>
        <v>94.5</v>
      </c>
      <c r="BL290" s="13" t="s">
        <v>109</v>
      </c>
      <c r="BM290" s="13" t="s">
        <v>958</v>
      </c>
    </row>
    <row r="291" spans="2:65" s="1" customFormat="1" ht="22.5" customHeight="1">
      <c r="B291" s="27"/>
      <c r="C291" s="133" t="s">
        <v>959</v>
      </c>
      <c r="D291" s="133" t="s">
        <v>102</v>
      </c>
      <c r="E291" s="134" t="s">
        <v>960</v>
      </c>
      <c r="F291" s="135" t="s">
        <v>961</v>
      </c>
      <c r="G291" s="136" t="s">
        <v>572</v>
      </c>
      <c r="H291" s="137">
        <v>1</v>
      </c>
      <c r="I291" s="138">
        <v>179</v>
      </c>
      <c r="J291" s="138">
        <f t="shared" si="30"/>
        <v>179</v>
      </c>
      <c r="K291" s="135" t="s">
        <v>106</v>
      </c>
      <c r="L291" s="139"/>
      <c r="M291" s="140" t="s">
        <v>31</v>
      </c>
      <c r="N291" s="141" t="s">
        <v>43</v>
      </c>
      <c r="O291" s="142">
        <v>0</v>
      </c>
      <c r="P291" s="142">
        <f t="shared" si="31"/>
        <v>0</v>
      </c>
      <c r="Q291" s="142">
        <v>0</v>
      </c>
      <c r="R291" s="142">
        <f t="shared" si="32"/>
        <v>0</v>
      </c>
      <c r="S291" s="142">
        <v>0</v>
      </c>
      <c r="T291" s="143">
        <f t="shared" si="33"/>
        <v>0</v>
      </c>
      <c r="AR291" s="13" t="s">
        <v>107</v>
      </c>
      <c r="AT291" s="13" t="s">
        <v>102</v>
      </c>
      <c r="AU291" s="13" t="s">
        <v>72</v>
      </c>
      <c r="AY291" s="13" t="s">
        <v>108</v>
      </c>
      <c r="BE291" s="144">
        <f t="shared" si="34"/>
        <v>179</v>
      </c>
      <c r="BF291" s="144">
        <f t="shared" si="35"/>
        <v>0</v>
      </c>
      <c r="BG291" s="144">
        <f t="shared" si="36"/>
        <v>0</v>
      </c>
      <c r="BH291" s="144">
        <f t="shared" si="37"/>
        <v>0</v>
      </c>
      <c r="BI291" s="144">
        <f t="shared" si="38"/>
        <v>0</v>
      </c>
      <c r="BJ291" s="13" t="s">
        <v>77</v>
      </c>
      <c r="BK291" s="144">
        <f t="shared" si="39"/>
        <v>179</v>
      </c>
      <c r="BL291" s="13" t="s">
        <v>109</v>
      </c>
      <c r="BM291" s="13" t="s">
        <v>962</v>
      </c>
    </row>
    <row r="292" spans="2:65" s="1" customFormat="1" ht="22.5" customHeight="1">
      <c r="B292" s="27"/>
      <c r="C292" s="133" t="s">
        <v>963</v>
      </c>
      <c r="D292" s="133" t="s">
        <v>102</v>
      </c>
      <c r="E292" s="134" t="s">
        <v>964</v>
      </c>
      <c r="F292" s="135" t="s">
        <v>965</v>
      </c>
      <c r="G292" s="136" t="s">
        <v>572</v>
      </c>
      <c r="H292" s="137">
        <v>1</v>
      </c>
      <c r="I292" s="138">
        <v>294</v>
      </c>
      <c r="J292" s="138">
        <f t="shared" si="30"/>
        <v>294</v>
      </c>
      <c r="K292" s="135" t="s">
        <v>106</v>
      </c>
      <c r="L292" s="139"/>
      <c r="M292" s="140" t="s">
        <v>31</v>
      </c>
      <c r="N292" s="141" t="s">
        <v>43</v>
      </c>
      <c r="O292" s="142">
        <v>0</v>
      </c>
      <c r="P292" s="142">
        <f t="shared" si="31"/>
        <v>0</v>
      </c>
      <c r="Q292" s="142">
        <v>0</v>
      </c>
      <c r="R292" s="142">
        <f t="shared" si="32"/>
        <v>0</v>
      </c>
      <c r="S292" s="142">
        <v>0</v>
      </c>
      <c r="T292" s="143">
        <f t="shared" si="33"/>
        <v>0</v>
      </c>
      <c r="AR292" s="13" t="s">
        <v>107</v>
      </c>
      <c r="AT292" s="13" t="s">
        <v>102</v>
      </c>
      <c r="AU292" s="13" t="s">
        <v>72</v>
      </c>
      <c r="AY292" s="13" t="s">
        <v>108</v>
      </c>
      <c r="BE292" s="144">
        <f t="shared" si="34"/>
        <v>294</v>
      </c>
      <c r="BF292" s="144">
        <f t="shared" si="35"/>
        <v>0</v>
      </c>
      <c r="BG292" s="144">
        <f t="shared" si="36"/>
        <v>0</v>
      </c>
      <c r="BH292" s="144">
        <f t="shared" si="37"/>
        <v>0</v>
      </c>
      <c r="BI292" s="144">
        <f t="shared" si="38"/>
        <v>0</v>
      </c>
      <c r="BJ292" s="13" t="s">
        <v>77</v>
      </c>
      <c r="BK292" s="144">
        <f t="shared" si="39"/>
        <v>294</v>
      </c>
      <c r="BL292" s="13" t="s">
        <v>109</v>
      </c>
      <c r="BM292" s="13" t="s">
        <v>966</v>
      </c>
    </row>
    <row r="293" spans="2:65" s="1" customFormat="1" ht="22.5" customHeight="1">
      <c r="B293" s="27"/>
      <c r="C293" s="133" t="s">
        <v>967</v>
      </c>
      <c r="D293" s="133" t="s">
        <v>102</v>
      </c>
      <c r="E293" s="134" t="s">
        <v>968</v>
      </c>
      <c r="F293" s="135" t="s">
        <v>969</v>
      </c>
      <c r="G293" s="136" t="s">
        <v>572</v>
      </c>
      <c r="H293" s="137">
        <v>1</v>
      </c>
      <c r="I293" s="138">
        <v>389</v>
      </c>
      <c r="J293" s="138">
        <f t="shared" si="30"/>
        <v>389</v>
      </c>
      <c r="K293" s="135" t="s">
        <v>106</v>
      </c>
      <c r="L293" s="139"/>
      <c r="M293" s="140" t="s">
        <v>31</v>
      </c>
      <c r="N293" s="141" t="s">
        <v>43</v>
      </c>
      <c r="O293" s="142">
        <v>0</v>
      </c>
      <c r="P293" s="142">
        <f t="shared" si="31"/>
        <v>0</v>
      </c>
      <c r="Q293" s="142">
        <v>0</v>
      </c>
      <c r="R293" s="142">
        <f t="shared" si="32"/>
        <v>0</v>
      </c>
      <c r="S293" s="142">
        <v>0</v>
      </c>
      <c r="T293" s="143">
        <f t="shared" si="33"/>
        <v>0</v>
      </c>
      <c r="AR293" s="13" t="s">
        <v>107</v>
      </c>
      <c r="AT293" s="13" t="s">
        <v>102</v>
      </c>
      <c r="AU293" s="13" t="s">
        <v>72</v>
      </c>
      <c r="AY293" s="13" t="s">
        <v>108</v>
      </c>
      <c r="BE293" s="144">
        <f t="shared" si="34"/>
        <v>389</v>
      </c>
      <c r="BF293" s="144">
        <f t="shared" si="35"/>
        <v>0</v>
      </c>
      <c r="BG293" s="144">
        <f t="shared" si="36"/>
        <v>0</v>
      </c>
      <c r="BH293" s="144">
        <f t="shared" si="37"/>
        <v>0</v>
      </c>
      <c r="BI293" s="144">
        <f t="shared" si="38"/>
        <v>0</v>
      </c>
      <c r="BJ293" s="13" t="s">
        <v>77</v>
      </c>
      <c r="BK293" s="144">
        <f t="shared" si="39"/>
        <v>389</v>
      </c>
      <c r="BL293" s="13" t="s">
        <v>109</v>
      </c>
      <c r="BM293" s="13" t="s">
        <v>970</v>
      </c>
    </row>
    <row r="294" spans="2:65" s="1" customFormat="1" ht="22.5" customHeight="1">
      <c r="B294" s="27"/>
      <c r="C294" s="133" t="s">
        <v>971</v>
      </c>
      <c r="D294" s="133" t="s">
        <v>102</v>
      </c>
      <c r="E294" s="134" t="s">
        <v>972</v>
      </c>
      <c r="F294" s="135" t="s">
        <v>973</v>
      </c>
      <c r="G294" s="136" t="s">
        <v>144</v>
      </c>
      <c r="H294" s="137">
        <v>1</v>
      </c>
      <c r="I294" s="138">
        <v>71.400000000000006</v>
      </c>
      <c r="J294" s="138">
        <f t="shared" si="30"/>
        <v>71.400000000000006</v>
      </c>
      <c r="K294" s="135" t="s">
        <v>106</v>
      </c>
      <c r="L294" s="139"/>
      <c r="M294" s="140" t="s">
        <v>31</v>
      </c>
      <c r="N294" s="141" t="s">
        <v>43</v>
      </c>
      <c r="O294" s="142">
        <v>0</v>
      </c>
      <c r="P294" s="142">
        <f t="shared" si="31"/>
        <v>0</v>
      </c>
      <c r="Q294" s="142">
        <v>0</v>
      </c>
      <c r="R294" s="142">
        <f t="shared" si="32"/>
        <v>0</v>
      </c>
      <c r="S294" s="142">
        <v>0</v>
      </c>
      <c r="T294" s="143">
        <f t="shared" si="33"/>
        <v>0</v>
      </c>
      <c r="AR294" s="13" t="s">
        <v>107</v>
      </c>
      <c r="AT294" s="13" t="s">
        <v>102</v>
      </c>
      <c r="AU294" s="13" t="s">
        <v>72</v>
      </c>
      <c r="AY294" s="13" t="s">
        <v>108</v>
      </c>
      <c r="BE294" s="144">
        <f t="shared" si="34"/>
        <v>71.400000000000006</v>
      </c>
      <c r="BF294" s="144">
        <f t="shared" si="35"/>
        <v>0</v>
      </c>
      <c r="BG294" s="144">
        <f t="shared" si="36"/>
        <v>0</v>
      </c>
      <c r="BH294" s="144">
        <f t="shared" si="37"/>
        <v>0</v>
      </c>
      <c r="BI294" s="144">
        <f t="shared" si="38"/>
        <v>0</v>
      </c>
      <c r="BJ294" s="13" t="s">
        <v>77</v>
      </c>
      <c r="BK294" s="144">
        <f t="shared" si="39"/>
        <v>71.400000000000006</v>
      </c>
      <c r="BL294" s="13" t="s">
        <v>109</v>
      </c>
      <c r="BM294" s="13" t="s">
        <v>974</v>
      </c>
    </row>
    <row r="295" spans="2:65" s="1" customFormat="1" ht="22.5" customHeight="1">
      <c r="B295" s="27"/>
      <c r="C295" s="133" t="s">
        <v>975</v>
      </c>
      <c r="D295" s="133" t="s">
        <v>102</v>
      </c>
      <c r="E295" s="134" t="s">
        <v>976</v>
      </c>
      <c r="F295" s="135" t="s">
        <v>977</v>
      </c>
      <c r="G295" s="136" t="s">
        <v>144</v>
      </c>
      <c r="H295" s="137">
        <v>1</v>
      </c>
      <c r="I295" s="138">
        <v>124</v>
      </c>
      <c r="J295" s="138">
        <f t="shared" si="30"/>
        <v>124</v>
      </c>
      <c r="K295" s="135" t="s">
        <v>106</v>
      </c>
      <c r="L295" s="139"/>
      <c r="M295" s="140" t="s">
        <v>31</v>
      </c>
      <c r="N295" s="141" t="s">
        <v>43</v>
      </c>
      <c r="O295" s="142">
        <v>0</v>
      </c>
      <c r="P295" s="142">
        <f t="shared" si="31"/>
        <v>0</v>
      </c>
      <c r="Q295" s="142">
        <v>0</v>
      </c>
      <c r="R295" s="142">
        <f t="shared" si="32"/>
        <v>0</v>
      </c>
      <c r="S295" s="142">
        <v>0</v>
      </c>
      <c r="T295" s="143">
        <f t="shared" si="33"/>
        <v>0</v>
      </c>
      <c r="AR295" s="13" t="s">
        <v>107</v>
      </c>
      <c r="AT295" s="13" t="s">
        <v>102</v>
      </c>
      <c r="AU295" s="13" t="s">
        <v>72</v>
      </c>
      <c r="AY295" s="13" t="s">
        <v>108</v>
      </c>
      <c r="BE295" s="144">
        <f t="shared" si="34"/>
        <v>124</v>
      </c>
      <c r="BF295" s="144">
        <f t="shared" si="35"/>
        <v>0</v>
      </c>
      <c r="BG295" s="144">
        <f t="shared" si="36"/>
        <v>0</v>
      </c>
      <c r="BH295" s="144">
        <f t="shared" si="37"/>
        <v>0</v>
      </c>
      <c r="BI295" s="144">
        <f t="shared" si="38"/>
        <v>0</v>
      </c>
      <c r="BJ295" s="13" t="s">
        <v>77</v>
      </c>
      <c r="BK295" s="144">
        <f t="shared" si="39"/>
        <v>124</v>
      </c>
      <c r="BL295" s="13" t="s">
        <v>109</v>
      </c>
      <c r="BM295" s="13" t="s">
        <v>978</v>
      </c>
    </row>
    <row r="296" spans="2:65" s="1" customFormat="1" ht="22.5" customHeight="1">
      <c r="B296" s="27"/>
      <c r="C296" s="133" t="s">
        <v>979</v>
      </c>
      <c r="D296" s="133" t="s">
        <v>102</v>
      </c>
      <c r="E296" s="134" t="s">
        <v>980</v>
      </c>
      <c r="F296" s="135" t="s">
        <v>981</v>
      </c>
      <c r="G296" s="136" t="s">
        <v>144</v>
      </c>
      <c r="H296" s="137">
        <v>1</v>
      </c>
      <c r="I296" s="138">
        <v>399</v>
      </c>
      <c r="J296" s="138">
        <f t="shared" si="30"/>
        <v>399</v>
      </c>
      <c r="K296" s="135" t="s">
        <v>106</v>
      </c>
      <c r="L296" s="139"/>
      <c r="M296" s="140" t="s">
        <v>31</v>
      </c>
      <c r="N296" s="141" t="s">
        <v>43</v>
      </c>
      <c r="O296" s="142">
        <v>0</v>
      </c>
      <c r="P296" s="142">
        <f t="shared" si="31"/>
        <v>0</v>
      </c>
      <c r="Q296" s="142">
        <v>0</v>
      </c>
      <c r="R296" s="142">
        <f t="shared" si="32"/>
        <v>0</v>
      </c>
      <c r="S296" s="142">
        <v>0</v>
      </c>
      <c r="T296" s="143">
        <f t="shared" si="33"/>
        <v>0</v>
      </c>
      <c r="AR296" s="13" t="s">
        <v>107</v>
      </c>
      <c r="AT296" s="13" t="s">
        <v>102</v>
      </c>
      <c r="AU296" s="13" t="s">
        <v>72</v>
      </c>
      <c r="AY296" s="13" t="s">
        <v>108</v>
      </c>
      <c r="BE296" s="144">
        <f t="shared" si="34"/>
        <v>399</v>
      </c>
      <c r="BF296" s="144">
        <f t="shared" si="35"/>
        <v>0</v>
      </c>
      <c r="BG296" s="144">
        <f t="shared" si="36"/>
        <v>0</v>
      </c>
      <c r="BH296" s="144">
        <f t="shared" si="37"/>
        <v>0</v>
      </c>
      <c r="BI296" s="144">
        <f t="shared" si="38"/>
        <v>0</v>
      </c>
      <c r="BJ296" s="13" t="s">
        <v>77</v>
      </c>
      <c r="BK296" s="144">
        <f t="shared" si="39"/>
        <v>399</v>
      </c>
      <c r="BL296" s="13" t="s">
        <v>109</v>
      </c>
      <c r="BM296" s="13" t="s">
        <v>982</v>
      </c>
    </row>
    <row r="297" spans="2:65" s="1" customFormat="1" ht="22.5" customHeight="1">
      <c r="B297" s="27"/>
      <c r="C297" s="133" t="s">
        <v>983</v>
      </c>
      <c r="D297" s="133" t="s">
        <v>102</v>
      </c>
      <c r="E297" s="134" t="s">
        <v>984</v>
      </c>
      <c r="F297" s="135" t="s">
        <v>985</v>
      </c>
      <c r="G297" s="136" t="s">
        <v>144</v>
      </c>
      <c r="H297" s="137">
        <v>1</v>
      </c>
      <c r="I297" s="138">
        <v>420</v>
      </c>
      <c r="J297" s="138">
        <f t="shared" si="30"/>
        <v>420</v>
      </c>
      <c r="K297" s="135" t="s">
        <v>106</v>
      </c>
      <c r="L297" s="139"/>
      <c r="M297" s="140" t="s">
        <v>31</v>
      </c>
      <c r="N297" s="141" t="s">
        <v>43</v>
      </c>
      <c r="O297" s="142">
        <v>0</v>
      </c>
      <c r="P297" s="142">
        <f t="shared" si="31"/>
        <v>0</v>
      </c>
      <c r="Q297" s="142">
        <v>0</v>
      </c>
      <c r="R297" s="142">
        <f t="shared" si="32"/>
        <v>0</v>
      </c>
      <c r="S297" s="142">
        <v>0</v>
      </c>
      <c r="T297" s="143">
        <f t="shared" si="33"/>
        <v>0</v>
      </c>
      <c r="AR297" s="13" t="s">
        <v>107</v>
      </c>
      <c r="AT297" s="13" t="s">
        <v>102</v>
      </c>
      <c r="AU297" s="13" t="s">
        <v>72</v>
      </c>
      <c r="AY297" s="13" t="s">
        <v>108</v>
      </c>
      <c r="BE297" s="144">
        <f t="shared" si="34"/>
        <v>420</v>
      </c>
      <c r="BF297" s="144">
        <f t="shared" si="35"/>
        <v>0</v>
      </c>
      <c r="BG297" s="144">
        <f t="shared" si="36"/>
        <v>0</v>
      </c>
      <c r="BH297" s="144">
        <f t="shared" si="37"/>
        <v>0</v>
      </c>
      <c r="BI297" s="144">
        <f t="shared" si="38"/>
        <v>0</v>
      </c>
      <c r="BJ297" s="13" t="s">
        <v>77</v>
      </c>
      <c r="BK297" s="144">
        <f t="shared" si="39"/>
        <v>420</v>
      </c>
      <c r="BL297" s="13" t="s">
        <v>109</v>
      </c>
      <c r="BM297" s="13" t="s">
        <v>986</v>
      </c>
    </row>
    <row r="298" spans="2:65" s="1" customFormat="1" ht="22.5" customHeight="1">
      <c r="B298" s="27"/>
      <c r="C298" s="133" t="s">
        <v>987</v>
      </c>
      <c r="D298" s="133" t="s">
        <v>102</v>
      </c>
      <c r="E298" s="134" t="s">
        <v>988</v>
      </c>
      <c r="F298" s="135" t="s">
        <v>989</v>
      </c>
      <c r="G298" s="136" t="s">
        <v>144</v>
      </c>
      <c r="H298" s="137">
        <v>1</v>
      </c>
      <c r="I298" s="138">
        <v>1460</v>
      </c>
      <c r="J298" s="138">
        <f t="shared" si="30"/>
        <v>1460</v>
      </c>
      <c r="K298" s="135" t="s">
        <v>106</v>
      </c>
      <c r="L298" s="139"/>
      <c r="M298" s="140" t="s">
        <v>31</v>
      </c>
      <c r="N298" s="141" t="s">
        <v>43</v>
      </c>
      <c r="O298" s="142">
        <v>0</v>
      </c>
      <c r="P298" s="142">
        <f t="shared" si="31"/>
        <v>0</v>
      </c>
      <c r="Q298" s="142">
        <v>0.39</v>
      </c>
      <c r="R298" s="142">
        <f t="shared" si="32"/>
        <v>0.39</v>
      </c>
      <c r="S298" s="142">
        <v>0</v>
      </c>
      <c r="T298" s="143">
        <f t="shared" si="33"/>
        <v>0</v>
      </c>
      <c r="AR298" s="13" t="s">
        <v>107</v>
      </c>
      <c r="AT298" s="13" t="s">
        <v>102</v>
      </c>
      <c r="AU298" s="13" t="s">
        <v>72</v>
      </c>
      <c r="AY298" s="13" t="s">
        <v>108</v>
      </c>
      <c r="BE298" s="144">
        <f t="shared" si="34"/>
        <v>1460</v>
      </c>
      <c r="BF298" s="144">
        <f t="shared" si="35"/>
        <v>0</v>
      </c>
      <c r="BG298" s="144">
        <f t="shared" si="36"/>
        <v>0</v>
      </c>
      <c r="BH298" s="144">
        <f t="shared" si="37"/>
        <v>0</v>
      </c>
      <c r="BI298" s="144">
        <f t="shared" si="38"/>
        <v>0</v>
      </c>
      <c r="BJ298" s="13" t="s">
        <v>77</v>
      </c>
      <c r="BK298" s="144">
        <f t="shared" si="39"/>
        <v>1460</v>
      </c>
      <c r="BL298" s="13" t="s">
        <v>109</v>
      </c>
      <c r="BM298" s="13" t="s">
        <v>990</v>
      </c>
    </row>
    <row r="299" spans="2:65" s="1" customFormat="1" ht="22.5" customHeight="1">
      <c r="B299" s="27"/>
      <c r="C299" s="133" t="s">
        <v>991</v>
      </c>
      <c r="D299" s="133" t="s">
        <v>102</v>
      </c>
      <c r="E299" s="134" t="s">
        <v>992</v>
      </c>
      <c r="F299" s="135" t="s">
        <v>993</v>
      </c>
      <c r="G299" s="136" t="s">
        <v>144</v>
      </c>
      <c r="H299" s="137">
        <v>1</v>
      </c>
      <c r="I299" s="138">
        <v>6590</v>
      </c>
      <c r="J299" s="138">
        <f t="shared" si="30"/>
        <v>6590</v>
      </c>
      <c r="K299" s="135" t="s">
        <v>106</v>
      </c>
      <c r="L299" s="139"/>
      <c r="M299" s="140" t="s">
        <v>31</v>
      </c>
      <c r="N299" s="141" t="s">
        <v>43</v>
      </c>
      <c r="O299" s="142">
        <v>0</v>
      </c>
      <c r="P299" s="142">
        <f t="shared" si="31"/>
        <v>0</v>
      </c>
      <c r="Q299" s="142">
        <v>1.79</v>
      </c>
      <c r="R299" s="142">
        <f t="shared" si="32"/>
        <v>1.79</v>
      </c>
      <c r="S299" s="142">
        <v>0</v>
      </c>
      <c r="T299" s="143">
        <f t="shared" si="33"/>
        <v>0</v>
      </c>
      <c r="AR299" s="13" t="s">
        <v>107</v>
      </c>
      <c r="AT299" s="13" t="s">
        <v>102</v>
      </c>
      <c r="AU299" s="13" t="s">
        <v>72</v>
      </c>
      <c r="AY299" s="13" t="s">
        <v>108</v>
      </c>
      <c r="BE299" s="144">
        <f t="shared" si="34"/>
        <v>6590</v>
      </c>
      <c r="BF299" s="144">
        <f t="shared" si="35"/>
        <v>0</v>
      </c>
      <c r="BG299" s="144">
        <f t="shared" si="36"/>
        <v>0</v>
      </c>
      <c r="BH299" s="144">
        <f t="shared" si="37"/>
        <v>0</v>
      </c>
      <c r="BI299" s="144">
        <f t="shared" si="38"/>
        <v>0</v>
      </c>
      <c r="BJ299" s="13" t="s">
        <v>77</v>
      </c>
      <c r="BK299" s="144">
        <f t="shared" si="39"/>
        <v>6590</v>
      </c>
      <c r="BL299" s="13" t="s">
        <v>109</v>
      </c>
      <c r="BM299" s="13" t="s">
        <v>994</v>
      </c>
    </row>
    <row r="300" spans="2:65" s="1" customFormat="1" ht="22.5" customHeight="1">
      <c r="B300" s="27"/>
      <c r="C300" s="133" t="s">
        <v>995</v>
      </c>
      <c r="D300" s="133" t="s">
        <v>102</v>
      </c>
      <c r="E300" s="134" t="s">
        <v>996</v>
      </c>
      <c r="F300" s="135" t="s">
        <v>997</v>
      </c>
      <c r="G300" s="136" t="s">
        <v>144</v>
      </c>
      <c r="H300" s="137">
        <v>1</v>
      </c>
      <c r="I300" s="138">
        <v>13100</v>
      </c>
      <c r="J300" s="138">
        <f t="shared" si="30"/>
        <v>13100</v>
      </c>
      <c r="K300" s="135" t="s">
        <v>106</v>
      </c>
      <c r="L300" s="139"/>
      <c r="M300" s="140" t="s">
        <v>31</v>
      </c>
      <c r="N300" s="141" t="s">
        <v>43</v>
      </c>
      <c r="O300" s="142">
        <v>0</v>
      </c>
      <c r="P300" s="142">
        <f t="shared" si="31"/>
        <v>0</v>
      </c>
      <c r="Q300" s="142">
        <v>3.5640000000000001</v>
      </c>
      <c r="R300" s="142">
        <f t="shared" si="32"/>
        <v>3.5640000000000001</v>
      </c>
      <c r="S300" s="142">
        <v>0</v>
      </c>
      <c r="T300" s="143">
        <f t="shared" si="33"/>
        <v>0</v>
      </c>
      <c r="AR300" s="13" t="s">
        <v>107</v>
      </c>
      <c r="AT300" s="13" t="s">
        <v>102</v>
      </c>
      <c r="AU300" s="13" t="s">
        <v>72</v>
      </c>
      <c r="AY300" s="13" t="s">
        <v>108</v>
      </c>
      <c r="BE300" s="144">
        <f t="shared" si="34"/>
        <v>13100</v>
      </c>
      <c r="BF300" s="144">
        <f t="shared" si="35"/>
        <v>0</v>
      </c>
      <c r="BG300" s="144">
        <f t="shared" si="36"/>
        <v>0</v>
      </c>
      <c r="BH300" s="144">
        <f t="shared" si="37"/>
        <v>0</v>
      </c>
      <c r="BI300" s="144">
        <f t="shared" si="38"/>
        <v>0</v>
      </c>
      <c r="BJ300" s="13" t="s">
        <v>77</v>
      </c>
      <c r="BK300" s="144">
        <f t="shared" si="39"/>
        <v>13100</v>
      </c>
      <c r="BL300" s="13" t="s">
        <v>109</v>
      </c>
      <c r="BM300" s="13" t="s">
        <v>998</v>
      </c>
    </row>
    <row r="301" spans="2:65" s="1" customFormat="1" ht="22.5" customHeight="1">
      <c r="B301" s="27"/>
      <c r="C301" s="133" t="s">
        <v>999</v>
      </c>
      <c r="D301" s="133" t="s">
        <v>102</v>
      </c>
      <c r="E301" s="134" t="s">
        <v>1000</v>
      </c>
      <c r="F301" s="135" t="s">
        <v>1001</v>
      </c>
      <c r="G301" s="136" t="s">
        <v>144</v>
      </c>
      <c r="H301" s="137">
        <v>1</v>
      </c>
      <c r="I301" s="138">
        <v>113</v>
      </c>
      <c r="J301" s="138">
        <f t="shared" si="30"/>
        <v>113</v>
      </c>
      <c r="K301" s="135" t="s">
        <v>106</v>
      </c>
      <c r="L301" s="139"/>
      <c r="M301" s="140" t="s">
        <v>31</v>
      </c>
      <c r="N301" s="141" t="s">
        <v>43</v>
      </c>
      <c r="O301" s="142">
        <v>0</v>
      </c>
      <c r="P301" s="142">
        <f t="shared" si="31"/>
        <v>0</v>
      </c>
      <c r="Q301" s="142">
        <v>3.3000000000000002E-2</v>
      </c>
      <c r="R301" s="142">
        <f t="shared" si="32"/>
        <v>3.3000000000000002E-2</v>
      </c>
      <c r="S301" s="142">
        <v>0</v>
      </c>
      <c r="T301" s="143">
        <f t="shared" si="33"/>
        <v>0</v>
      </c>
      <c r="AR301" s="13" t="s">
        <v>107</v>
      </c>
      <c r="AT301" s="13" t="s">
        <v>102</v>
      </c>
      <c r="AU301" s="13" t="s">
        <v>72</v>
      </c>
      <c r="AY301" s="13" t="s">
        <v>108</v>
      </c>
      <c r="BE301" s="144">
        <f t="shared" si="34"/>
        <v>113</v>
      </c>
      <c r="BF301" s="144">
        <f t="shared" si="35"/>
        <v>0</v>
      </c>
      <c r="BG301" s="144">
        <f t="shared" si="36"/>
        <v>0</v>
      </c>
      <c r="BH301" s="144">
        <f t="shared" si="37"/>
        <v>0</v>
      </c>
      <c r="BI301" s="144">
        <f t="shared" si="38"/>
        <v>0</v>
      </c>
      <c r="BJ301" s="13" t="s">
        <v>77</v>
      </c>
      <c r="BK301" s="144">
        <f t="shared" si="39"/>
        <v>113</v>
      </c>
      <c r="BL301" s="13" t="s">
        <v>109</v>
      </c>
      <c r="BM301" s="13" t="s">
        <v>1002</v>
      </c>
    </row>
    <row r="302" spans="2:65" s="1" customFormat="1" ht="22.5" customHeight="1">
      <c r="B302" s="27"/>
      <c r="C302" s="133" t="s">
        <v>1003</v>
      </c>
      <c r="D302" s="133" t="s">
        <v>102</v>
      </c>
      <c r="E302" s="134" t="s">
        <v>1004</v>
      </c>
      <c r="F302" s="135" t="s">
        <v>1005</v>
      </c>
      <c r="G302" s="136" t="s">
        <v>144</v>
      </c>
      <c r="H302" s="137">
        <v>1</v>
      </c>
      <c r="I302" s="138">
        <v>113</v>
      </c>
      <c r="J302" s="138">
        <f t="shared" si="30"/>
        <v>113</v>
      </c>
      <c r="K302" s="135" t="s">
        <v>106</v>
      </c>
      <c r="L302" s="139"/>
      <c r="M302" s="140" t="s">
        <v>31</v>
      </c>
      <c r="N302" s="141" t="s">
        <v>43</v>
      </c>
      <c r="O302" s="142">
        <v>0</v>
      </c>
      <c r="P302" s="142">
        <f t="shared" si="31"/>
        <v>0</v>
      </c>
      <c r="Q302" s="142">
        <v>3.2000000000000001E-2</v>
      </c>
      <c r="R302" s="142">
        <f t="shared" si="32"/>
        <v>3.2000000000000001E-2</v>
      </c>
      <c r="S302" s="142">
        <v>0</v>
      </c>
      <c r="T302" s="143">
        <f t="shared" si="33"/>
        <v>0</v>
      </c>
      <c r="AR302" s="13" t="s">
        <v>107</v>
      </c>
      <c r="AT302" s="13" t="s">
        <v>102</v>
      </c>
      <c r="AU302" s="13" t="s">
        <v>72</v>
      </c>
      <c r="AY302" s="13" t="s">
        <v>108</v>
      </c>
      <c r="BE302" s="144">
        <f t="shared" si="34"/>
        <v>113</v>
      </c>
      <c r="BF302" s="144">
        <f t="shared" si="35"/>
        <v>0</v>
      </c>
      <c r="BG302" s="144">
        <f t="shared" si="36"/>
        <v>0</v>
      </c>
      <c r="BH302" s="144">
        <f t="shared" si="37"/>
        <v>0</v>
      </c>
      <c r="BI302" s="144">
        <f t="shared" si="38"/>
        <v>0</v>
      </c>
      <c r="BJ302" s="13" t="s">
        <v>77</v>
      </c>
      <c r="BK302" s="144">
        <f t="shared" si="39"/>
        <v>113</v>
      </c>
      <c r="BL302" s="13" t="s">
        <v>109</v>
      </c>
      <c r="BM302" s="13" t="s">
        <v>1006</v>
      </c>
    </row>
    <row r="303" spans="2:65" s="1" customFormat="1" ht="22.5" customHeight="1">
      <c r="B303" s="27"/>
      <c r="C303" s="133" t="s">
        <v>1007</v>
      </c>
      <c r="D303" s="133" t="s">
        <v>102</v>
      </c>
      <c r="E303" s="134" t="s">
        <v>1008</v>
      </c>
      <c r="F303" s="135" t="s">
        <v>1009</v>
      </c>
      <c r="G303" s="136" t="s">
        <v>144</v>
      </c>
      <c r="H303" s="137">
        <v>1</v>
      </c>
      <c r="I303" s="138">
        <v>113</v>
      </c>
      <c r="J303" s="138">
        <f t="shared" si="30"/>
        <v>113</v>
      </c>
      <c r="K303" s="135" t="s">
        <v>106</v>
      </c>
      <c r="L303" s="139"/>
      <c r="M303" s="140" t="s">
        <v>31</v>
      </c>
      <c r="N303" s="141" t="s">
        <v>43</v>
      </c>
      <c r="O303" s="142">
        <v>0</v>
      </c>
      <c r="P303" s="142">
        <f t="shared" si="31"/>
        <v>0</v>
      </c>
      <c r="Q303" s="142">
        <v>3.1E-2</v>
      </c>
      <c r="R303" s="142">
        <f t="shared" si="32"/>
        <v>3.1E-2</v>
      </c>
      <c r="S303" s="142">
        <v>0</v>
      </c>
      <c r="T303" s="143">
        <f t="shared" si="33"/>
        <v>0</v>
      </c>
      <c r="AR303" s="13" t="s">
        <v>107</v>
      </c>
      <c r="AT303" s="13" t="s">
        <v>102</v>
      </c>
      <c r="AU303" s="13" t="s">
        <v>72</v>
      </c>
      <c r="AY303" s="13" t="s">
        <v>108</v>
      </c>
      <c r="BE303" s="144">
        <f t="shared" si="34"/>
        <v>113</v>
      </c>
      <c r="BF303" s="144">
        <f t="shared" si="35"/>
        <v>0</v>
      </c>
      <c r="BG303" s="144">
        <f t="shared" si="36"/>
        <v>0</v>
      </c>
      <c r="BH303" s="144">
        <f t="shared" si="37"/>
        <v>0</v>
      </c>
      <c r="BI303" s="144">
        <f t="shared" si="38"/>
        <v>0</v>
      </c>
      <c r="BJ303" s="13" t="s">
        <v>77</v>
      </c>
      <c r="BK303" s="144">
        <f t="shared" si="39"/>
        <v>113</v>
      </c>
      <c r="BL303" s="13" t="s">
        <v>109</v>
      </c>
      <c r="BM303" s="13" t="s">
        <v>1010</v>
      </c>
    </row>
    <row r="304" spans="2:65" s="1" customFormat="1" ht="22.5" customHeight="1">
      <c r="B304" s="27"/>
      <c r="C304" s="133" t="s">
        <v>1011</v>
      </c>
      <c r="D304" s="133" t="s">
        <v>102</v>
      </c>
      <c r="E304" s="134" t="s">
        <v>1012</v>
      </c>
      <c r="F304" s="135" t="s">
        <v>1013</v>
      </c>
      <c r="G304" s="136" t="s">
        <v>144</v>
      </c>
      <c r="H304" s="137">
        <v>1</v>
      </c>
      <c r="I304" s="138">
        <v>126</v>
      </c>
      <c r="J304" s="138">
        <f t="shared" si="30"/>
        <v>126</v>
      </c>
      <c r="K304" s="135" t="s">
        <v>106</v>
      </c>
      <c r="L304" s="139"/>
      <c r="M304" s="140" t="s">
        <v>31</v>
      </c>
      <c r="N304" s="141" t="s">
        <v>43</v>
      </c>
      <c r="O304" s="142">
        <v>0</v>
      </c>
      <c r="P304" s="142">
        <f t="shared" si="31"/>
        <v>0</v>
      </c>
      <c r="Q304" s="142">
        <v>8.5000000000000006E-2</v>
      </c>
      <c r="R304" s="142">
        <f t="shared" si="32"/>
        <v>8.5000000000000006E-2</v>
      </c>
      <c r="S304" s="142">
        <v>0</v>
      </c>
      <c r="T304" s="143">
        <f t="shared" si="33"/>
        <v>0</v>
      </c>
      <c r="AR304" s="13" t="s">
        <v>107</v>
      </c>
      <c r="AT304" s="13" t="s">
        <v>102</v>
      </c>
      <c r="AU304" s="13" t="s">
        <v>72</v>
      </c>
      <c r="AY304" s="13" t="s">
        <v>108</v>
      </c>
      <c r="BE304" s="144">
        <f t="shared" si="34"/>
        <v>126</v>
      </c>
      <c r="BF304" s="144">
        <f t="shared" si="35"/>
        <v>0</v>
      </c>
      <c r="BG304" s="144">
        <f t="shared" si="36"/>
        <v>0</v>
      </c>
      <c r="BH304" s="144">
        <f t="shared" si="37"/>
        <v>0</v>
      </c>
      <c r="BI304" s="144">
        <f t="shared" si="38"/>
        <v>0</v>
      </c>
      <c r="BJ304" s="13" t="s">
        <v>77</v>
      </c>
      <c r="BK304" s="144">
        <f t="shared" si="39"/>
        <v>126</v>
      </c>
      <c r="BL304" s="13" t="s">
        <v>109</v>
      </c>
      <c r="BM304" s="13" t="s">
        <v>1014</v>
      </c>
    </row>
    <row r="305" spans="2:65" s="1" customFormat="1" ht="22.5" customHeight="1">
      <c r="B305" s="27"/>
      <c r="C305" s="133" t="s">
        <v>1015</v>
      </c>
      <c r="D305" s="133" t="s">
        <v>102</v>
      </c>
      <c r="E305" s="134" t="s">
        <v>1016</v>
      </c>
      <c r="F305" s="135" t="s">
        <v>1017</v>
      </c>
      <c r="G305" s="136" t="s">
        <v>144</v>
      </c>
      <c r="H305" s="137">
        <v>1</v>
      </c>
      <c r="I305" s="138">
        <v>96</v>
      </c>
      <c r="J305" s="138">
        <f t="shared" si="30"/>
        <v>96</v>
      </c>
      <c r="K305" s="135" t="s">
        <v>106</v>
      </c>
      <c r="L305" s="139"/>
      <c r="M305" s="140" t="s">
        <v>31</v>
      </c>
      <c r="N305" s="141" t="s">
        <v>43</v>
      </c>
      <c r="O305" s="142">
        <v>0</v>
      </c>
      <c r="P305" s="142">
        <f t="shared" si="31"/>
        <v>0</v>
      </c>
      <c r="Q305" s="142">
        <v>7.9000000000000001E-2</v>
      </c>
      <c r="R305" s="142">
        <f t="shared" si="32"/>
        <v>7.9000000000000001E-2</v>
      </c>
      <c r="S305" s="142">
        <v>0</v>
      </c>
      <c r="T305" s="143">
        <f t="shared" si="33"/>
        <v>0</v>
      </c>
      <c r="AR305" s="13" t="s">
        <v>107</v>
      </c>
      <c r="AT305" s="13" t="s">
        <v>102</v>
      </c>
      <c r="AU305" s="13" t="s">
        <v>72</v>
      </c>
      <c r="AY305" s="13" t="s">
        <v>108</v>
      </c>
      <c r="BE305" s="144">
        <f t="shared" si="34"/>
        <v>96</v>
      </c>
      <c r="BF305" s="144">
        <f t="shared" si="35"/>
        <v>0</v>
      </c>
      <c r="BG305" s="144">
        <f t="shared" si="36"/>
        <v>0</v>
      </c>
      <c r="BH305" s="144">
        <f t="shared" si="37"/>
        <v>0</v>
      </c>
      <c r="BI305" s="144">
        <f t="shared" si="38"/>
        <v>0</v>
      </c>
      <c r="BJ305" s="13" t="s">
        <v>77</v>
      </c>
      <c r="BK305" s="144">
        <f t="shared" si="39"/>
        <v>96</v>
      </c>
      <c r="BL305" s="13" t="s">
        <v>109</v>
      </c>
      <c r="BM305" s="13" t="s">
        <v>1018</v>
      </c>
    </row>
    <row r="306" spans="2:65" s="1" customFormat="1" ht="22.5" customHeight="1">
      <c r="B306" s="27"/>
      <c r="C306" s="133" t="s">
        <v>1019</v>
      </c>
      <c r="D306" s="133" t="s">
        <v>102</v>
      </c>
      <c r="E306" s="134" t="s">
        <v>1020</v>
      </c>
      <c r="F306" s="135" t="s">
        <v>1021</v>
      </c>
      <c r="G306" s="136" t="s">
        <v>144</v>
      </c>
      <c r="H306" s="137">
        <v>1</v>
      </c>
      <c r="I306" s="138">
        <v>72</v>
      </c>
      <c r="J306" s="138">
        <f t="shared" si="30"/>
        <v>72</v>
      </c>
      <c r="K306" s="135" t="s">
        <v>106</v>
      </c>
      <c r="L306" s="139"/>
      <c r="M306" s="140" t="s">
        <v>31</v>
      </c>
      <c r="N306" s="141" t="s">
        <v>43</v>
      </c>
      <c r="O306" s="142">
        <v>0</v>
      </c>
      <c r="P306" s="142">
        <f t="shared" si="31"/>
        <v>0</v>
      </c>
      <c r="Q306" s="142">
        <v>4.3999999999999997E-2</v>
      </c>
      <c r="R306" s="142">
        <f t="shared" si="32"/>
        <v>4.3999999999999997E-2</v>
      </c>
      <c r="S306" s="142">
        <v>0</v>
      </c>
      <c r="T306" s="143">
        <f t="shared" si="33"/>
        <v>0</v>
      </c>
      <c r="AR306" s="13" t="s">
        <v>107</v>
      </c>
      <c r="AT306" s="13" t="s">
        <v>102</v>
      </c>
      <c r="AU306" s="13" t="s">
        <v>72</v>
      </c>
      <c r="AY306" s="13" t="s">
        <v>108</v>
      </c>
      <c r="BE306" s="144">
        <f t="shared" si="34"/>
        <v>72</v>
      </c>
      <c r="BF306" s="144">
        <f t="shared" si="35"/>
        <v>0</v>
      </c>
      <c r="BG306" s="144">
        <f t="shared" si="36"/>
        <v>0</v>
      </c>
      <c r="BH306" s="144">
        <f t="shared" si="37"/>
        <v>0</v>
      </c>
      <c r="BI306" s="144">
        <f t="shared" si="38"/>
        <v>0</v>
      </c>
      <c r="BJ306" s="13" t="s">
        <v>77</v>
      </c>
      <c r="BK306" s="144">
        <f t="shared" si="39"/>
        <v>72</v>
      </c>
      <c r="BL306" s="13" t="s">
        <v>109</v>
      </c>
      <c r="BM306" s="13" t="s">
        <v>1022</v>
      </c>
    </row>
    <row r="307" spans="2:65" s="1" customFormat="1" ht="22.5" customHeight="1">
      <c r="B307" s="27"/>
      <c r="C307" s="133" t="s">
        <v>1023</v>
      </c>
      <c r="D307" s="133" t="s">
        <v>102</v>
      </c>
      <c r="E307" s="134" t="s">
        <v>1024</v>
      </c>
      <c r="F307" s="135" t="s">
        <v>1025</v>
      </c>
      <c r="G307" s="136" t="s">
        <v>144</v>
      </c>
      <c r="H307" s="137">
        <v>1</v>
      </c>
      <c r="I307" s="138">
        <v>73</v>
      </c>
      <c r="J307" s="138">
        <f t="shared" si="30"/>
        <v>73</v>
      </c>
      <c r="K307" s="135" t="s">
        <v>106</v>
      </c>
      <c r="L307" s="139"/>
      <c r="M307" s="140" t="s">
        <v>31</v>
      </c>
      <c r="N307" s="141" t="s">
        <v>43</v>
      </c>
      <c r="O307" s="142">
        <v>0</v>
      </c>
      <c r="P307" s="142">
        <f t="shared" si="31"/>
        <v>0</v>
      </c>
      <c r="Q307" s="142">
        <v>4.4999999999999998E-2</v>
      </c>
      <c r="R307" s="142">
        <f t="shared" si="32"/>
        <v>4.4999999999999998E-2</v>
      </c>
      <c r="S307" s="142">
        <v>0</v>
      </c>
      <c r="T307" s="143">
        <f t="shared" si="33"/>
        <v>0</v>
      </c>
      <c r="AR307" s="13" t="s">
        <v>107</v>
      </c>
      <c r="AT307" s="13" t="s">
        <v>102</v>
      </c>
      <c r="AU307" s="13" t="s">
        <v>72</v>
      </c>
      <c r="AY307" s="13" t="s">
        <v>108</v>
      </c>
      <c r="BE307" s="144">
        <f t="shared" si="34"/>
        <v>73</v>
      </c>
      <c r="BF307" s="144">
        <f t="shared" si="35"/>
        <v>0</v>
      </c>
      <c r="BG307" s="144">
        <f t="shared" si="36"/>
        <v>0</v>
      </c>
      <c r="BH307" s="144">
        <f t="shared" si="37"/>
        <v>0</v>
      </c>
      <c r="BI307" s="144">
        <f t="shared" si="38"/>
        <v>0</v>
      </c>
      <c r="BJ307" s="13" t="s">
        <v>77</v>
      </c>
      <c r="BK307" s="144">
        <f t="shared" si="39"/>
        <v>73</v>
      </c>
      <c r="BL307" s="13" t="s">
        <v>109</v>
      </c>
      <c r="BM307" s="13" t="s">
        <v>1026</v>
      </c>
    </row>
    <row r="308" spans="2:65" s="1" customFormat="1" ht="22.5" customHeight="1">
      <c r="B308" s="27"/>
      <c r="C308" s="133" t="s">
        <v>1027</v>
      </c>
      <c r="D308" s="133" t="s">
        <v>102</v>
      </c>
      <c r="E308" s="134" t="s">
        <v>1028</v>
      </c>
      <c r="F308" s="135" t="s">
        <v>1029</v>
      </c>
      <c r="G308" s="136" t="s">
        <v>144</v>
      </c>
      <c r="H308" s="137">
        <v>1</v>
      </c>
      <c r="I308" s="138">
        <v>16800</v>
      </c>
      <c r="J308" s="138">
        <f t="shared" si="30"/>
        <v>16800</v>
      </c>
      <c r="K308" s="135" t="s">
        <v>106</v>
      </c>
      <c r="L308" s="139"/>
      <c r="M308" s="140" t="s">
        <v>31</v>
      </c>
      <c r="N308" s="141" t="s">
        <v>43</v>
      </c>
      <c r="O308" s="142">
        <v>0</v>
      </c>
      <c r="P308" s="142">
        <f t="shared" si="31"/>
        <v>0</v>
      </c>
      <c r="Q308" s="142">
        <v>1.125</v>
      </c>
      <c r="R308" s="142">
        <f t="shared" si="32"/>
        <v>1.125</v>
      </c>
      <c r="S308" s="142">
        <v>0</v>
      </c>
      <c r="T308" s="143">
        <f t="shared" si="33"/>
        <v>0</v>
      </c>
      <c r="AR308" s="13" t="s">
        <v>107</v>
      </c>
      <c r="AT308" s="13" t="s">
        <v>102</v>
      </c>
      <c r="AU308" s="13" t="s">
        <v>72</v>
      </c>
      <c r="AY308" s="13" t="s">
        <v>108</v>
      </c>
      <c r="BE308" s="144">
        <f t="shared" si="34"/>
        <v>16800</v>
      </c>
      <c r="BF308" s="144">
        <f t="shared" si="35"/>
        <v>0</v>
      </c>
      <c r="BG308" s="144">
        <f t="shared" si="36"/>
        <v>0</v>
      </c>
      <c r="BH308" s="144">
        <f t="shared" si="37"/>
        <v>0</v>
      </c>
      <c r="BI308" s="144">
        <f t="shared" si="38"/>
        <v>0</v>
      </c>
      <c r="BJ308" s="13" t="s">
        <v>77</v>
      </c>
      <c r="BK308" s="144">
        <f t="shared" si="39"/>
        <v>16800</v>
      </c>
      <c r="BL308" s="13" t="s">
        <v>109</v>
      </c>
      <c r="BM308" s="13" t="s">
        <v>1030</v>
      </c>
    </row>
    <row r="309" spans="2:65" s="1" customFormat="1" ht="22.5" customHeight="1">
      <c r="B309" s="27"/>
      <c r="C309" s="133" t="s">
        <v>1031</v>
      </c>
      <c r="D309" s="133" t="s">
        <v>102</v>
      </c>
      <c r="E309" s="134" t="s">
        <v>1032</v>
      </c>
      <c r="F309" s="135" t="s">
        <v>1033</v>
      </c>
      <c r="G309" s="136" t="s">
        <v>144</v>
      </c>
      <c r="H309" s="137">
        <v>1</v>
      </c>
      <c r="I309" s="138">
        <v>19200</v>
      </c>
      <c r="J309" s="138">
        <f t="shared" si="30"/>
        <v>19200</v>
      </c>
      <c r="K309" s="135" t="s">
        <v>106</v>
      </c>
      <c r="L309" s="139"/>
      <c r="M309" s="140" t="s">
        <v>31</v>
      </c>
      <c r="N309" s="141" t="s">
        <v>43</v>
      </c>
      <c r="O309" s="142">
        <v>0</v>
      </c>
      <c r="P309" s="142">
        <f t="shared" si="31"/>
        <v>0</v>
      </c>
      <c r="Q309" s="142">
        <v>0</v>
      </c>
      <c r="R309" s="142">
        <f t="shared" si="32"/>
        <v>0</v>
      </c>
      <c r="S309" s="142">
        <v>0</v>
      </c>
      <c r="T309" s="143">
        <f t="shared" si="33"/>
        <v>0</v>
      </c>
      <c r="AR309" s="13" t="s">
        <v>107</v>
      </c>
      <c r="AT309" s="13" t="s">
        <v>102</v>
      </c>
      <c r="AU309" s="13" t="s">
        <v>72</v>
      </c>
      <c r="AY309" s="13" t="s">
        <v>108</v>
      </c>
      <c r="BE309" s="144">
        <f t="shared" si="34"/>
        <v>19200</v>
      </c>
      <c r="BF309" s="144">
        <f t="shared" si="35"/>
        <v>0</v>
      </c>
      <c r="BG309" s="144">
        <f t="shared" si="36"/>
        <v>0</v>
      </c>
      <c r="BH309" s="144">
        <f t="shared" si="37"/>
        <v>0</v>
      </c>
      <c r="BI309" s="144">
        <f t="shared" si="38"/>
        <v>0</v>
      </c>
      <c r="BJ309" s="13" t="s">
        <v>77</v>
      </c>
      <c r="BK309" s="144">
        <f t="shared" si="39"/>
        <v>19200</v>
      </c>
      <c r="BL309" s="13" t="s">
        <v>109</v>
      </c>
      <c r="BM309" s="13" t="s">
        <v>1034</v>
      </c>
    </row>
    <row r="310" spans="2:65" s="1" customFormat="1" ht="22.5" customHeight="1">
      <c r="B310" s="27"/>
      <c r="C310" s="133" t="s">
        <v>1035</v>
      </c>
      <c r="D310" s="133" t="s">
        <v>102</v>
      </c>
      <c r="E310" s="134" t="s">
        <v>1036</v>
      </c>
      <c r="F310" s="135" t="s">
        <v>1037</v>
      </c>
      <c r="G310" s="136" t="s">
        <v>144</v>
      </c>
      <c r="H310" s="137">
        <v>1</v>
      </c>
      <c r="I310" s="138">
        <v>19300</v>
      </c>
      <c r="J310" s="138">
        <f t="shared" si="30"/>
        <v>19300</v>
      </c>
      <c r="K310" s="135" t="s">
        <v>106</v>
      </c>
      <c r="L310" s="139"/>
      <c r="M310" s="140" t="s">
        <v>31</v>
      </c>
      <c r="N310" s="141" t="s">
        <v>43</v>
      </c>
      <c r="O310" s="142">
        <v>0</v>
      </c>
      <c r="P310" s="142">
        <f t="shared" si="31"/>
        <v>0</v>
      </c>
      <c r="Q310" s="142">
        <v>0</v>
      </c>
      <c r="R310" s="142">
        <f t="shared" si="32"/>
        <v>0</v>
      </c>
      <c r="S310" s="142">
        <v>0</v>
      </c>
      <c r="T310" s="143">
        <f t="shared" si="33"/>
        <v>0</v>
      </c>
      <c r="AR310" s="13" t="s">
        <v>107</v>
      </c>
      <c r="AT310" s="13" t="s">
        <v>102</v>
      </c>
      <c r="AU310" s="13" t="s">
        <v>72</v>
      </c>
      <c r="AY310" s="13" t="s">
        <v>108</v>
      </c>
      <c r="BE310" s="144">
        <f t="shared" si="34"/>
        <v>19300</v>
      </c>
      <c r="BF310" s="144">
        <f t="shared" si="35"/>
        <v>0</v>
      </c>
      <c r="BG310" s="144">
        <f t="shared" si="36"/>
        <v>0</v>
      </c>
      <c r="BH310" s="144">
        <f t="shared" si="37"/>
        <v>0</v>
      </c>
      <c r="BI310" s="144">
        <f t="shared" si="38"/>
        <v>0</v>
      </c>
      <c r="BJ310" s="13" t="s">
        <v>77</v>
      </c>
      <c r="BK310" s="144">
        <f t="shared" si="39"/>
        <v>19300</v>
      </c>
      <c r="BL310" s="13" t="s">
        <v>109</v>
      </c>
      <c r="BM310" s="13" t="s">
        <v>1038</v>
      </c>
    </row>
    <row r="311" spans="2:65" s="1" customFormat="1" ht="22.5" customHeight="1">
      <c r="B311" s="27"/>
      <c r="C311" s="133" t="s">
        <v>1039</v>
      </c>
      <c r="D311" s="133" t="s">
        <v>102</v>
      </c>
      <c r="E311" s="134" t="s">
        <v>1040</v>
      </c>
      <c r="F311" s="135" t="s">
        <v>1041</v>
      </c>
      <c r="G311" s="136" t="s">
        <v>144</v>
      </c>
      <c r="H311" s="137">
        <v>1</v>
      </c>
      <c r="I311" s="138">
        <v>19300</v>
      </c>
      <c r="J311" s="138">
        <f t="shared" si="30"/>
        <v>19300</v>
      </c>
      <c r="K311" s="135" t="s">
        <v>106</v>
      </c>
      <c r="L311" s="139"/>
      <c r="M311" s="140" t="s">
        <v>31</v>
      </c>
      <c r="N311" s="141" t="s">
        <v>43</v>
      </c>
      <c r="O311" s="142">
        <v>0</v>
      </c>
      <c r="P311" s="142">
        <f t="shared" si="31"/>
        <v>0</v>
      </c>
      <c r="Q311" s="142">
        <v>0</v>
      </c>
      <c r="R311" s="142">
        <f t="shared" si="32"/>
        <v>0</v>
      </c>
      <c r="S311" s="142">
        <v>0</v>
      </c>
      <c r="T311" s="143">
        <f t="shared" si="33"/>
        <v>0</v>
      </c>
      <c r="AR311" s="13" t="s">
        <v>107</v>
      </c>
      <c r="AT311" s="13" t="s">
        <v>102</v>
      </c>
      <c r="AU311" s="13" t="s">
        <v>72</v>
      </c>
      <c r="AY311" s="13" t="s">
        <v>108</v>
      </c>
      <c r="BE311" s="144">
        <f t="shared" si="34"/>
        <v>19300</v>
      </c>
      <c r="BF311" s="144">
        <f t="shared" si="35"/>
        <v>0</v>
      </c>
      <c r="BG311" s="144">
        <f t="shared" si="36"/>
        <v>0</v>
      </c>
      <c r="BH311" s="144">
        <f t="shared" si="37"/>
        <v>0</v>
      </c>
      <c r="BI311" s="144">
        <f t="shared" si="38"/>
        <v>0</v>
      </c>
      <c r="BJ311" s="13" t="s">
        <v>77</v>
      </c>
      <c r="BK311" s="144">
        <f t="shared" si="39"/>
        <v>19300</v>
      </c>
      <c r="BL311" s="13" t="s">
        <v>109</v>
      </c>
      <c r="BM311" s="13" t="s">
        <v>1042</v>
      </c>
    </row>
    <row r="312" spans="2:65" s="1" customFormat="1" ht="22.5" customHeight="1">
      <c r="B312" s="27"/>
      <c r="C312" s="133" t="s">
        <v>1043</v>
      </c>
      <c r="D312" s="133" t="s">
        <v>102</v>
      </c>
      <c r="E312" s="134" t="s">
        <v>1044</v>
      </c>
      <c r="F312" s="135" t="s">
        <v>1045</v>
      </c>
      <c r="G312" s="136" t="s">
        <v>144</v>
      </c>
      <c r="H312" s="137">
        <v>1</v>
      </c>
      <c r="I312" s="138">
        <v>303</v>
      </c>
      <c r="J312" s="138">
        <f t="shared" si="30"/>
        <v>303</v>
      </c>
      <c r="K312" s="135" t="s">
        <v>106</v>
      </c>
      <c r="L312" s="139"/>
      <c r="M312" s="140" t="s">
        <v>31</v>
      </c>
      <c r="N312" s="141" t="s">
        <v>43</v>
      </c>
      <c r="O312" s="142">
        <v>0</v>
      </c>
      <c r="P312" s="142">
        <f t="shared" si="31"/>
        <v>0</v>
      </c>
      <c r="Q312" s="142">
        <v>0</v>
      </c>
      <c r="R312" s="142">
        <f t="shared" si="32"/>
        <v>0</v>
      </c>
      <c r="S312" s="142">
        <v>0</v>
      </c>
      <c r="T312" s="143">
        <f t="shared" si="33"/>
        <v>0</v>
      </c>
      <c r="AR312" s="13" t="s">
        <v>107</v>
      </c>
      <c r="AT312" s="13" t="s">
        <v>102</v>
      </c>
      <c r="AU312" s="13" t="s">
        <v>72</v>
      </c>
      <c r="AY312" s="13" t="s">
        <v>108</v>
      </c>
      <c r="BE312" s="144">
        <f t="shared" si="34"/>
        <v>303</v>
      </c>
      <c r="BF312" s="144">
        <f t="shared" si="35"/>
        <v>0</v>
      </c>
      <c r="BG312" s="144">
        <f t="shared" si="36"/>
        <v>0</v>
      </c>
      <c r="BH312" s="144">
        <f t="shared" si="37"/>
        <v>0</v>
      </c>
      <c r="BI312" s="144">
        <f t="shared" si="38"/>
        <v>0</v>
      </c>
      <c r="BJ312" s="13" t="s">
        <v>77</v>
      </c>
      <c r="BK312" s="144">
        <f t="shared" si="39"/>
        <v>303</v>
      </c>
      <c r="BL312" s="13" t="s">
        <v>109</v>
      </c>
      <c r="BM312" s="13" t="s">
        <v>1046</v>
      </c>
    </row>
    <row r="313" spans="2:65" s="1" customFormat="1" ht="22.5" customHeight="1">
      <c r="B313" s="27"/>
      <c r="C313" s="133" t="s">
        <v>1047</v>
      </c>
      <c r="D313" s="133" t="s">
        <v>102</v>
      </c>
      <c r="E313" s="134" t="s">
        <v>1048</v>
      </c>
      <c r="F313" s="135" t="s">
        <v>1049</v>
      </c>
      <c r="G313" s="136" t="s">
        <v>144</v>
      </c>
      <c r="H313" s="137">
        <v>1</v>
      </c>
      <c r="I313" s="138">
        <v>500</v>
      </c>
      <c r="J313" s="138">
        <f t="shared" si="30"/>
        <v>500</v>
      </c>
      <c r="K313" s="135" t="s">
        <v>106</v>
      </c>
      <c r="L313" s="139"/>
      <c r="M313" s="140" t="s">
        <v>31</v>
      </c>
      <c r="N313" s="141" t="s">
        <v>43</v>
      </c>
      <c r="O313" s="142">
        <v>0</v>
      </c>
      <c r="P313" s="142">
        <f t="shared" si="31"/>
        <v>0</v>
      </c>
      <c r="Q313" s="142">
        <v>0</v>
      </c>
      <c r="R313" s="142">
        <f t="shared" si="32"/>
        <v>0</v>
      </c>
      <c r="S313" s="142">
        <v>0</v>
      </c>
      <c r="T313" s="143">
        <f t="shared" si="33"/>
        <v>0</v>
      </c>
      <c r="AR313" s="13" t="s">
        <v>107</v>
      </c>
      <c r="AT313" s="13" t="s">
        <v>102</v>
      </c>
      <c r="AU313" s="13" t="s">
        <v>72</v>
      </c>
      <c r="AY313" s="13" t="s">
        <v>108</v>
      </c>
      <c r="BE313" s="144">
        <f t="shared" si="34"/>
        <v>500</v>
      </c>
      <c r="BF313" s="144">
        <f t="shared" si="35"/>
        <v>0</v>
      </c>
      <c r="BG313" s="144">
        <f t="shared" si="36"/>
        <v>0</v>
      </c>
      <c r="BH313" s="144">
        <f t="shared" si="37"/>
        <v>0</v>
      </c>
      <c r="BI313" s="144">
        <f t="shared" si="38"/>
        <v>0</v>
      </c>
      <c r="BJ313" s="13" t="s">
        <v>77</v>
      </c>
      <c r="BK313" s="144">
        <f t="shared" si="39"/>
        <v>500</v>
      </c>
      <c r="BL313" s="13" t="s">
        <v>109</v>
      </c>
      <c r="BM313" s="13" t="s">
        <v>1050</v>
      </c>
    </row>
    <row r="314" spans="2:65" s="1" customFormat="1" ht="22.5" customHeight="1">
      <c r="B314" s="27"/>
      <c r="C314" s="133" t="s">
        <v>1051</v>
      </c>
      <c r="D314" s="133" t="s">
        <v>102</v>
      </c>
      <c r="E314" s="134" t="s">
        <v>1052</v>
      </c>
      <c r="F314" s="135" t="s">
        <v>1053</v>
      </c>
      <c r="G314" s="136" t="s">
        <v>144</v>
      </c>
      <c r="H314" s="137">
        <v>1</v>
      </c>
      <c r="I314" s="138">
        <v>436</v>
      </c>
      <c r="J314" s="138">
        <f t="shared" si="30"/>
        <v>436</v>
      </c>
      <c r="K314" s="135" t="s">
        <v>106</v>
      </c>
      <c r="L314" s="139"/>
      <c r="M314" s="140" t="s">
        <v>31</v>
      </c>
      <c r="N314" s="141" t="s">
        <v>43</v>
      </c>
      <c r="O314" s="142">
        <v>0</v>
      </c>
      <c r="P314" s="142">
        <f t="shared" si="31"/>
        <v>0</v>
      </c>
      <c r="Q314" s="142">
        <v>0</v>
      </c>
      <c r="R314" s="142">
        <f t="shared" si="32"/>
        <v>0</v>
      </c>
      <c r="S314" s="142">
        <v>0</v>
      </c>
      <c r="T314" s="143">
        <f t="shared" si="33"/>
        <v>0</v>
      </c>
      <c r="AR314" s="13" t="s">
        <v>107</v>
      </c>
      <c r="AT314" s="13" t="s">
        <v>102</v>
      </c>
      <c r="AU314" s="13" t="s">
        <v>72</v>
      </c>
      <c r="AY314" s="13" t="s">
        <v>108</v>
      </c>
      <c r="BE314" s="144">
        <f t="shared" si="34"/>
        <v>436</v>
      </c>
      <c r="BF314" s="144">
        <f t="shared" si="35"/>
        <v>0</v>
      </c>
      <c r="BG314" s="144">
        <f t="shared" si="36"/>
        <v>0</v>
      </c>
      <c r="BH314" s="144">
        <f t="shared" si="37"/>
        <v>0</v>
      </c>
      <c r="BI314" s="144">
        <f t="shared" si="38"/>
        <v>0</v>
      </c>
      <c r="BJ314" s="13" t="s">
        <v>77</v>
      </c>
      <c r="BK314" s="144">
        <f t="shared" si="39"/>
        <v>436</v>
      </c>
      <c r="BL314" s="13" t="s">
        <v>109</v>
      </c>
      <c r="BM314" s="13" t="s">
        <v>1054</v>
      </c>
    </row>
    <row r="315" spans="2:65" s="1" customFormat="1" ht="22.5" customHeight="1">
      <c r="B315" s="27"/>
      <c r="C315" s="133" t="s">
        <v>1055</v>
      </c>
      <c r="D315" s="133" t="s">
        <v>102</v>
      </c>
      <c r="E315" s="134" t="s">
        <v>1056</v>
      </c>
      <c r="F315" s="135" t="s">
        <v>1057</v>
      </c>
      <c r="G315" s="136" t="s">
        <v>757</v>
      </c>
      <c r="H315" s="137">
        <v>1</v>
      </c>
      <c r="I315" s="138">
        <v>17</v>
      </c>
      <c r="J315" s="138">
        <f t="shared" si="30"/>
        <v>17</v>
      </c>
      <c r="K315" s="135" t="s">
        <v>106</v>
      </c>
      <c r="L315" s="139"/>
      <c r="M315" s="140" t="s">
        <v>31</v>
      </c>
      <c r="N315" s="141" t="s">
        <v>43</v>
      </c>
      <c r="O315" s="142">
        <v>0</v>
      </c>
      <c r="P315" s="142">
        <f t="shared" si="31"/>
        <v>0</v>
      </c>
      <c r="Q315" s="142">
        <v>0</v>
      </c>
      <c r="R315" s="142">
        <f t="shared" si="32"/>
        <v>0</v>
      </c>
      <c r="S315" s="142">
        <v>0</v>
      </c>
      <c r="T315" s="143">
        <f t="shared" si="33"/>
        <v>0</v>
      </c>
      <c r="AR315" s="13" t="s">
        <v>107</v>
      </c>
      <c r="AT315" s="13" t="s">
        <v>102</v>
      </c>
      <c r="AU315" s="13" t="s">
        <v>72</v>
      </c>
      <c r="AY315" s="13" t="s">
        <v>108</v>
      </c>
      <c r="BE315" s="144">
        <f t="shared" si="34"/>
        <v>17</v>
      </c>
      <c r="BF315" s="144">
        <f t="shared" si="35"/>
        <v>0</v>
      </c>
      <c r="BG315" s="144">
        <f t="shared" si="36"/>
        <v>0</v>
      </c>
      <c r="BH315" s="144">
        <f t="shared" si="37"/>
        <v>0</v>
      </c>
      <c r="BI315" s="144">
        <f t="shared" si="38"/>
        <v>0</v>
      </c>
      <c r="BJ315" s="13" t="s">
        <v>77</v>
      </c>
      <c r="BK315" s="144">
        <f t="shared" si="39"/>
        <v>17</v>
      </c>
      <c r="BL315" s="13" t="s">
        <v>109</v>
      </c>
      <c r="BM315" s="13" t="s">
        <v>1058</v>
      </c>
    </row>
    <row r="316" spans="2:65" s="1" customFormat="1" ht="22.5" customHeight="1">
      <c r="B316" s="27"/>
      <c r="C316" s="133" t="s">
        <v>1059</v>
      </c>
      <c r="D316" s="133" t="s">
        <v>102</v>
      </c>
      <c r="E316" s="134" t="s">
        <v>1060</v>
      </c>
      <c r="F316" s="135" t="s">
        <v>1061</v>
      </c>
      <c r="G316" s="136" t="s">
        <v>757</v>
      </c>
      <c r="H316" s="137">
        <v>1</v>
      </c>
      <c r="I316" s="138">
        <v>17</v>
      </c>
      <c r="J316" s="138">
        <f t="shared" si="30"/>
        <v>17</v>
      </c>
      <c r="K316" s="135" t="s">
        <v>106</v>
      </c>
      <c r="L316" s="139"/>
      <c r="M316" s="140" t="s">
        <v>31</v>
      </c>
      <c r="N316" s="141" t="s">
        <v>43</v>
      </c>
      <c r="O316" s="142">
        <v>0</v>
      </c>
      <c r="P316" s="142">
        <f t="shared" si="31"/>
        <v>0</v>
      </c>
      <c r="Q316" s="142">
        <v>0</v>
      </c>
      <c r="R316" s="142">
        <f t="shared" si="32"/>
        <v>0</v>
      </c>
      <c r="S316" s="142">
        <v>0</v>
      </c>
      <c r="T316" s="143">
        <f t="shared" si="33"/>
        <v>0</v>
      </c>
      <c r="AR316" s="13" t="s">
        <v>107</v>
      </c>
      <c r="AT316" s="13" t="s">
        <v>102</v>
      </c>
      <c r="AU316" s="13" t="s">
        <v>72</v>
      </c>
      <c r="AY316" s="13" t="s">
        <v>108</v>
      </c>
      <c r="BE316" s="144">
        <f t="shared" si="34"/>
        <v>17</v>
      </c>
      <c r="BF316" s="144">
        <f t="shared" si="35"/>
        <v>0</v>
      </c>
      <c r="BG316" s="144">
        <f t="shared" si="36"/>
        <v>0</v>
      </c>
      <c r="BH316" s="144">
        <f t="shared" si="37"/>
        <v>0</v>
      </c>
      <c r="BI316" s="144">
        <f t="shared" si="38"/>
        <v>0</v>
      </c>
      <c r="BJ316" s="13" t="s">
        <v>77</v>
      </c>
      <c r="BK316" s="144">
        <f t="shared" si="39"/>
        <v>17</v>
      </c>
      <c r="BL316" s="13" t="s">
        <v>109</v>
      </c>
      <c r="BM316" s="13" t="s">
        <v>1062</v>
      </c>
    </row>
    <row r="317" spans="2:65" s="1" customFormat="1" ht="22.5" customHeight="1">
      <c r="B317" s="27"/>
      <c r="C317" s="133" t="s">
        <v>1063</v>
      </c>
      <c r="D317" s="133" t="s">
        <v>102</v>
      </c>
      <c r="E317" s="134" t="s">
        <v>1064</v>
      </c>
      <c r="F317" s="135" t="s">
        <v>1065</v>
      </c>
      <c r="G317" s="136" t="s">
        <v>144</v>
      </c>
      <c r="H317" s="137">
        <v>1</v>
      </c>
      <c r="I317" s="138">
        <v>302</v>
      </c>
      <c r="J317" s="138">
        <f t="shared" si="30"/>
        <v>302</v>
      </c>
      <c r="K317" s="135" t="s">
        <v>106</v>
      </c>
      <c r="L317" s="139"/>
      <c r="M317" s="140" t="s">
        <v>31</v>
      </c>
      <c r="N317" s="141" t="s">
        <v>43</v>
      </c>
      <c r="O317" s="142">
        <v>0</v>
      </c>
      <c r="P317" s="142">
        <f t="shared" si="31"/>
        <v>0</v>
      </c>
      <c r="Q317" s="142">
        <v>0.17399999999999999</v>
      </c>
      <c r="R317" s="142">
        <f t="shared" si="32"/>
        <v>0.17399999999999999</v>
      </c>
      <c r="S317" s="142">
        <v>0</v>
      </c>
      <c r="T317" s="143">
        <f t="shared" si="33"/>
        <v>0</v>
      </c>
      <c r="AR317" s="13" t="s">
        <v>107</v>
      </c>
      <c r="AT317" s="13" t="s">
        <v>102</v>
      </c>
      <c r="AU317" s="13" t="s">
        <v>72</v>
      </c>
      <c r="AY317" s="13" t="s">
        <v>108</v>
      </c>
      <c r="BE317" s="144">
        <f t="shared" si="34"/>
        <v>302</v>
      </c>
      <c r="BF317" s="144">
        <f t="shared" si="35"/>
        <v>0</v>
      </c>
      <c r="BG317" s="144">
        <f t="shared" si="36"/>
        <v>0</v>
      </c>
      <c r="BH317" s="144">
        <f t="shared" si="37"/>
        <v>0</v>
      </c>
      <c r="BI317" s="144">
        <f t="shared" si="38"/>
        <v>0</v>
      </c>
      <c r="BJ317" s="13" t="s">
        <v>77</v>
      </c>
      <c r="BK317" s="144">
        <f t="shared" si="39"/>
        <v>302</v>
      </c>
      <c r="BL317" s="13" t="s">
        <v>109</v>
      </c>
      <c r="BM317" s="13" t="s">
        <v>1066</v>
      </c>
    </row>
    <row r="318" spans="2:65" s="1" customFormat="1" ht="22.5" customHeight="1">
      <c r="B318" s="27"/>
      <c r="C318" s="133" t="s">
        <v>1067</v>
      </c>
      <c r="D318" s="133" t="s">
        <v>102</v>
      </c>
      <c r="E318" s="134" t="s">
        <v>1068</v>
      </c>
      <c r="F318" s="135" t="s">
        <v>1069</v>
      </c>
      <c r="G318" s="136" t="s">
        <v>144</v>
      </c>
      <c r="H318" s="137">
        <v>1</v>
      </c>
      <c r="I318" s="138">
        <v>335</v>
      </c>
      <c r="J318" s="138">
        <f t="shared" si="30"/>
        <v>335</v>
      </c>
      <c r="K318" s="135" t="s">
        <v>106</v>
      </c>
      <c r="L318" s="139"/>
      <c r="M318" s="140" t="s">
        <v>31</v>
      </c>
      <c r="N318" s="141" t="s">
        <v>43</v>
      </c>
      <c r="O318" s="142">
        <v>0</v>
      </c>
      <c r="P318" s="142">
        <f t="shared" si="31"/>
        <v>0</v>
      </c>
      <c r="Q318" s="142">
        <v>0.19500000000000001</v>
      </c>
      <c r="R318" s="142">
        <f t="shared" si="32"/>
        <v>0.19500000000000001</v>
      </c>
      <c r="S318" s="142">
        <v>0</v>
      </c>
      <c r="T318" s="143">
        <f t="shared" si="33"/>
        <v>0</v>
      </c>
      <c r="AR318" s="13" t="s">
        <v>107</v>
      </c>
      <c r="AT318" s="13" t="s">
        <v>102</v>
      </c>
      <c r="AU318" s="13" t="s">
        <v>72</v>
      </c>
      <c r="AY318" s="13" t="s">
        <v>108</v>
      </c>
      <c r="BE318" s="144">
        <f t="shared" si="34"/>
        <v>335</v>
      </c>
      <c r="BF318" s="144">
        <f t="shared" si="35"/>
        <v>0</v>
      </c>
      <c r="BG318" s="144">
        <f t="shared" si="36"/>
        <v>0</v>
      </c>
      <c r="BH318" s="144">
        <f t="shared" si="37"/>
        <v>0</v>
      </c>
      <c r="BI318" s="144">
        <f t="shared" si="38"/>
        <v>0</v>
      </c>
      <c r="BJ318" s="13" t="s">
        <v>77</v>
      </c>
      <c r="BK318" s="144">
        <f t="shared" si="39"/>
        <v>335</v>
      </c>
      <c r="BL318" s="13" t="s">
        <v>109</v>
      </c>
      <c r="BM318" s="13" t="s">
        <v>1070</v>
      </c>
    </row>
    <row r="319" spans="2:65" s="1" customFormat="1" ht="22.5" customHeight="1">
      <c r="B319" s="27"/>
      <c r="C319" s="133" t="s">
        <v>1071</v>
      </c>
      <c r="D319" s="133" t="s">
        <v>102</v>
      </c>
      <c r="E319" s="134" t="s">
        <v>1072</v>
      </c>
      <c r="F319" s="135" t="s">
        <v>1073</v>
      </c>
      <c r="G319" s="136" t="s">
        <v>144</v>
      </c>
      <c r="H319" s="137">
        <v>1</v>
      </c>
      <c r="I319" s="138">
        <v>123</v>
      </c>
      <c r="J319" s="138">
        <f t="shared" si="30"/>
        <v>123</v>
      </c>
      <c r="K319" s="135" t="s">
        <v>106</v>
      </c>
      <c r="L319" s="139"/>
      <c r="M319" s="140" t="s">
        <v>31</v>
      </c>
      <c r="N319" s="141" t="s">
        <v>43</v>
      </c>
      <c r="O319" s="142">
        <v>0</v>
      </c>
      <c r="P319" s="142">
        <f t="shared" si="31"/>
        <v>0</v>
      </c>
      <c r="Q319" s="142">
        <v>4.7E-2</v>
      </c>
      <c r="R319" s="142">
        <f t="shared" si="32"/>
        <v>4.7E-2</v>
      </c>
      <c r="S319" s="142">
        <v>0</v>
      </c>
      <c r="T319" s="143">
        <f t="shared" si="33"/>
        <v>0</v>
      </c>
      <c r="AR319" s="13" t="s">
        <v>107</v>
      </c>
      <c r="AT319" s="13" t="s">
        <v>102</v>
      </c>
      <c r="AU319" s="13" t="s">
        <v>72</v>
      </c>
      <c r="AY319" s="13" t="s">
        <v>108</v>
      </c>
      <c r="BE319" s="144">
        <f t="shared" si="34"/>
        <v>123</v>
      </c>
      <c r="BF319" s="144">
        <f t="shared" si="35"/>
        <v>0</v>
      </c>
      <c r="BG319" s="144">
        <f t="shared" si="36"/>
        <v>0</v>
      </c>
      <c r="BH319" s="144">
        <f t="shared" si="37"/>
        <v>0</v>
      </c>
      <c r="BI319" s="144">
        <f t="shared" si="38"/>
        <v>0</v>
      </c>
      <c r="BJ319" s="13" t="s">
        <v>77</v>
      </c>
      <c r="BK319" s="144">
        <f t="shared" si="39"/>
        <v>123</v>
      </c>
      <c r="BL319" s="13" t="s">
        <v>109</v>
      </c>
      <c r="BM319" s="13" t="s">
        <v>1074</v>
      </c>
    </row>
    <row r="320" spans="2:65" s="1" customFormat="1" ht="22.5" customHeight="1">
      <c r="B320" s="27"/>
      <c r="C320" s="133" t="s">
        <v>1075</v>
      </c>
      <c r="D320" s="133" t="s">
        <v>102</v>
      </c>
      <c r="E320" s="134" t="s">
        <v>1076</v>
      </c>
      <c r="F320" s="135" t="s">
        <v>1077</v>
      </c>
      <c r="G320" s="136" t="s">
        <v>144</v>
      </c>
      <c r="H320" s="137">
        <v>1</v>
      </c>
      <c r="I320" s="138">
        <v>248</v>
      </c>
      <c r="J320" s="138">
        <f t="shared" si="30"/>
        <v>248</v>
      </c>
      <c r="K320" s="135" t="s">
        <v>106</v>
      </c>
      <c r="L320" s="139"/>
      <c r="M320" s="140" t="s">
        <v>31</v>
      </c>
      <c r="N320" s="141" t="s">
        <v>43</v>
      </c>
      <c r="O320" s="142">
        <v>0</v>
      </c>
      <c r="P320" s="142">
        <f t="shared" si="31"/>
        <v>0</v>
      </c>
      <c r="Q320" s="142">
        <v>6.8599999999999994E-2</v>
      </c>
      <c r="R320" s="142">
        <f t="shared" si="32"/>
        <v>6.8599999999999994E-2</v>
      </c>
      <c r="S320" s="142">
        <v>0</v>
      </c>
      <c r="T320" s="143">
        <f t="shared" si="33"/>
        <v>0</v>
      </c>
      <c r="AR320" s="13" t="s">
        <v>107</v>
      </c>
      <c r="AT320" s="13" t="s">
        <v>102</v>
      </c>
      <c r="AU320" s="13" t="s">
        <v>72</v>
      </c>
      <c r="AY320" s="13" t="s">
        <v>108</v>
      </c>
      <c r="BE320" s="144">
        <f t="shared" si="34"/>
        <v>248</v>
      </c>
      <c r="BF320" s="144">
        <f t="shared" si="35"/>
        <v>0</v>
      </c>
      <c r="BG320" s="144">
        <f t="shared" si="36"/>
        <v>0</v>
      </c>
      <c r="BH320" s="144">
        <f t="shared" si="37"/>
        <v>0</v>
      </c>
      <c r="BI320" s="144">
        <f t="shared" si="38"/>
        <v>0</v>
      </c>
      <c r="BJ320" s="13" t="s">
        <v>77</v>
      </c>
      <c r="BK320" s="144">
        <f t="shared" si="39"/>
        <v>248</v>
      </c>
      <c r="BL320" s="13" t="s">
        <v>109</v>
      </c>
      <c r="BM320" s="13" t="s">
        <v>1078</v>
      </c>
    </row>
    <row r="321" spans="2:65" s="1" customFormat="1" ht="22.5" customHeight="1">
      <c r="B321" s="27"/>
      <c r="C321" s="133" t="s">
        <v>1079</v>
      </c>
      <c r="D321" s="133" t="s">
        <v>102</v>
      </c>
      <c r="E321" s="134" t="s">
        <v>1080</v>
      </c>
      <c r="F321" s="135" t="s">
        <v>1081</v>
      </c>
      <c r="G321" s="136" t="s">
        <v>144</v>
      </c>
      <c r="H321" s="137">
        <v>1</v>
      </c>
      <c r="I321" s="138">
        <v>78</v>
      </c>
      <c r="J321" s="138">
        <f t="shared" si="30"/>
        <v>78</v>
      </c>
      <c r="K321" s="135" t="s">
        <v>106</v>
      </c>
      <c r="L321" s="139"/>
      <c r="M321" s="140" t="s">
        <v>31</v>
      </c>
      <c r="N321" s="141" t="s">
        <v>43</v>
      </c>
      <c r="O321" s="142">
        <v>0</v>
      </c>
      <c r="P321" s="142">
        <f t="shared" si="31"/>
        <v>0</v>
      </c>
      <c r="Q321" s="142">
        <v>5.8999999999999997E-2</v>
      </c>
      <c r="R321" s="142">
        <f t="shared" si="32"/>
        <v>5.8999999999999997E-2</v>
      </c>
      <c r="S321" s="142">
        <v>0</v>
      </c>
      <c r="T321" s="143">
        <f t="shared" si="33"/>
        <v>0</v>
      </c>
      <c r="AR321" s="13" t="s">
        <v>107</v>
      </c>
      <c r="AT321" s="13" t="s">
        <v>102</v>
      </c>
      <c r="AU321" s="13" t="s">
        <v>72</v>
      </c>
      <c r="AY321" s="13" t="s">
        <v>108</v>
      </c>
      <c r="BE321" s="144">
        <f t="shared" si="34"/>
        <v>78</v>
      </c>
      <c r="BF321" s="144">
        <f t="shared" si="35"/>
        <v>0</v>
      </c>
      <c r="BG321" s="144">
        <f t="shared" si="36"/>
        <v>0</v>
      </c>
      <c r="BH321" s="144">
        <f t="shared" si="37"/>
        <v>0</v>
      </c>
      <c r="BI321" s="144">
        <f t="shared" si="38"/>
        <v>0</v>
      </c>
      <c r="BJ321" s="13" t="s">
        <v>77</v>
      </c>
      <c r="BK321" s="144">
        <f t="shared" si="39"/>
        <v>78</v>
      </c>
      <c r="BL321" s="13" t="s">
        <v>109</v>
      </c>
      <c r="BM321" s="13" t="s">
        <v>1082</v>
      </c>
    </row>
    <row r="322" spans="2:65" s="1" customFormat="1" ht="22.5" customHeight="1">
      <c r="B322" s="27"/>
      <c r="C322" s="133" t="s">
        <v>1083</v>
      </c>
      <c r="D322" s="133" t="s">
        <v>102</v>
      </c>
      <c r="E322" s="134" t="s">
        <v>1084</v>
      </c>
      <c r="F322" s="135" t="s">
        <v>1085</v>
      </c>
      <c r="G322" s="136" t="s">
        <v>176</v>
      </c>
      <c r="H322" s="137">
        <v>1</v>
      </c>
      <c r="I322" s="138">
        <v>2150</v>
      </c>
      <c r="J322" s="138">
        <f t="shared" si="30"/>
        <v>2150</v>
      </c>
      <c r="K322" s="135" t="s">
        <v>106</v>
      </c>
      <c r="L322" s="139"/>
      <c r="M322" s="140" t="s">
        <v>31</v>
      </c>
      <c r="N322" s="141" t="s">
        <v>43</v>
      </c>
      <c r="O322" s="142">
        <v>0</v>
      </c>
      <c r="P322" s="142">
        <f t="shared" si="31"/>
        <v>0</v>
      </c>
      <c r="Q322" s="142">
        <v>2.234</v>
      </c>
      <c r="R322" s="142">
        <f t="shared" si="32"/>
        <v>2.234</v>
      </c>
      <c r="S322" s="142">
        <v>0</v>
      </c>
      <c r="T322" s="143">
        <f t="shared" si="33"/>
        <v>0</v>
      </c>
      <c r="AR322" s="13" t="s">
        <v>107</v>
      </c>
      <c r="AT322" s="13" t="s">
        <v>102</v>
      </c>
      <c r="AU322" s="13" t="s">
        <v>72</v>
      </c>
      <c r="AY322" s="13" t="s">
        <v>108</v>
      </c>
      <c r="BE322" s="144">
        <f t="shared" si="34"/>
        <v>2150</v>
      </c>
      <c r="BF322" s="144">
        <f t="shared" si="35"/>
        <v>0</v>
      </c>
      <c r="BG322" s="144">
        <f t="shared" si="36"/>
        <v>0</v>
      </c>
      <c r="BH322" s="144">
        <f t="shared" si="37"/>
        <v>0</v>
      </c>
      <c r="BI322" s="144">
        <f t="shared" si="38"/>
        <v>0</v>
      </c>
      <c r="BJ322" s="13" t="s">
        <v>77</v>
      </c>
      <c r="BK322" s="144">
        <f t="shared" si="39"/>
        <v>2150</v>
      </c>
      <c r="BL322" s="13" t="s">
        <v>109</v>
      </c>
      <c r="BM322" s="13" t="s">
        <v>1086</v>
      </c>
    </row>
    <row r="323" spans="2:65" s="1" customFormat="1" ht="22.5" customHeight="1">
      <c r="B323" s="27"/>
      <c r="C323" s="133" t="s">
        <v>1087</v>
      </c>
      <c r="D323" s="133" t="s">
        <v>102</v>
      </c>
      <c r="E323" s="134" t="s">
        <v>1088</v>
      </c>
      <c r="F323" s="135" t="s">
        <v>1089</v>
      </c>
      <c r="G323" s="136" t="s">
        <v>176</v>
      </c>
      <c r="H323" s="137">
        <v>1</v>
      </c>
      <c r="I323" s="138">
        <v>2290</v>
      </c>
      <c r="J323" s="138">
        <f t="shared" si="30"/>
        <v>2290</v>
      </c>
      <c r="K323" s="135" t="s">
        <v>106</v>
      </c>
      <c r="L323" s="139"/>
      <c r="M323" s="140" t="s">
        <v>31</v>
      </c>
      <c r="N323" s="141" t="s">
        <v>43</v>
      </c>
      <c r="O323" s="142">
        <v>0</v>
      </c>
      <c r="P323" s="142">
        <f t="shared" si="31"/>
        <v>0</v>
      </c>
      <c r="Q323" s="142">
        <v>2.234</v>
      </c>
      <c r="R323" s="142">
        <f t="shared" si="32"/>
        <v>2.234</v>
      </c>
      <c r="S323" s="142">
        <v>0</v>
      </c>
      <c r="T323" s="143">
        <f t="shared" si="33"/>
        <v>0</v>
      </c>
      <c r="AR323" s="13" t="s">
        <v>107</v>
      </c>
      <c r="AT323" s="13" t="s">
        <v>102</v>
      </c>
      <c r="AU323" s="13" t="s">
        <v>72</v>
      </c>
      <c r="AY323" s="13" t="s">
        <v>108</v>
      </c>
      <c r="BE323" s="144">
        <f t="shared" si="34"/>
        <v>2290</v>
      </c>
      <c r="BF323" s="144">
        <f t="shared" si="35"/>
        <v>0</v>
      </c>
      <c r="BG323" s="144">
        <f t="shared" si="36"/>
        <v>0</v>
      </c>
      <c r="BH323" s="144">
        <f t="shared" si="37"/>
        <v>0</v>
      </c>
      <c r="BI323" s="144">
        <f t="shared" si="38"/>
        <v>0</v>
      </c>
      <c r="BJ323" s="13" t="s">
        <v>77</v>
      </c>
      <c r="BK323" s="144">
        <f t="shared" si="39"/>
        <v>2290</v>
      </c>
      <c r="BL323" s="13" t="s">
        <v>109</v>
      </c>
      <c r="BM323" s="13" t="s">
        <v>1090</v>
      </c>
    </row>
    <row r="324" spans="2:65" s="1" customFormat="1" ht="22.5" customHeight="1">
      <c r="B324" s="27"/>
      <c r="C324" s="133" t="s">
        <v>1091</v>
      </c>
      <c r="D324" s="133" t="s">
        <v>102</v>
      </c>
      <c r="E324" s="134" t="s">
        <v>1092</v>
      </c>
      <c r="F324" s="135" t="s">
        <v>1093</v>
      </c>
      <c r="G324" s="136" t="s">
        <v>176</v>
      </c>
      <c r="H324" s="137">
        <v>1</v>
      </c>
      <c r="I324" s="138">
        <v>2370</v>
      </c>
      <c r="J324" s="138">
        <f t="shared" si="30"/>
        <v>2370</v>
      </c>
      <c r="K324" s="135" t="s">
        <v>106</v>
      </c>
      <c r="L324" s="139"/>
      <c r="M324" s="140" t="s">
        <v>31</v>
      </c>
      <c r="N324" s="141" t="s">
        <v>43</v>
      </c>
      <c r="O324" s="142">
        <v>0</v>
      </c>
      <c r="P324" s="142">
        <f t="shared" si="31"/>
        <v>0</v>
      </c>
      <c r="Q324" s="142">
        <v>2.4289999999999998</v>
      </c>
      <c r="R324" s="142">
        <f t="shared" si="32"/>
        <v>2.4289999999999998</v>
      </c>
      <c r="S324" s="142">
        <v>0</v>
      </c>
      <c r="T324" s="143">
        <f t="shared" si="33"/>
        <v>0</v>
      </c>
      <c r="AR324" s="13" t="s">
        <v>107</v>
      </c>
      <c r="AT324" s="13" t="s">
        <v>102</v>
      </c>
      <c r="AU324" s="13" t="s">
        <v>72</v>
      </c>
      <c r="AY324" s="13" t="s">
        <v>108</v>
      </c>
      <c r="BE324" s="144">
        <f t="shared" si="34"/>
        <v>2370</v>
      </c>
      <c r="BF324" s="144">
        <f t="shared" si="35"/>
        <v>0</v>
      </c>
      <c r="BG324" s="144">
        <f t="shared" si="36"/>
        <v>0</v>
      </c>
      <c r="BH324" s="144">
        <f t="shared" si="37"/>
        <v>0</v>
      </c>
      <c r="BI324" s="144">
        <f t="shared" si="38"/>
        <v>0</v>
      </c>
      <c r="BJ324" s="13" t="s">
        <v>77</v>
      </c>
      <c r="BK324" s="144">
        <f t="shared" si="39"/>
        <v>2370</v>
      </c>
      <c r="BL324" s="13" t="s">
        <v>109</v>
      </c>
      <c r="BM324" s="13" t="s">
        <v>1094</v>
      </c>
    </row>
    <row r="325" spans="2:65" s="1" customFormat="1" ht="22.5" customHeight="1">
      <c r="B325" s="27"/>
      <c r="C325" s="133" t="s">
        <v>1095</v>
      </c>
      <c r="D325" s="133" t="s">
        <v>102</v>
      </c>
      <c r="E325" s="134" t="s">
        <v>1096</v>
      </c>
      <c r="F325" s="135" t="s">
        <v>1097</v>
      </c>
      <c r="G325" s="136" t="s">
        <v>176</v>
      </c>
      <c r="H325" s="137">
        <v>1</v>
      </c>
      <c r="I325" s="138">
        <v>6030</v>
      </c>
      <c r="J325" s="138">
        <f t="shared" si="30"/>
        <v>6030</v>
      </c>
      <c r="K325" s="135" t="s">
        <v>106</v>
      </c>
      <c r="L325" s="139"/>
      <c r="M325" s="140" t="s">
        <v>31</v>
      </c>
      <c r="N325" s="141" t="s">
        <v>43</v>
      </c>
      <c r="O325" s="142">
        <v>0</v>
      </c>
      <c r="P325" s="142">
        <f t="shared" si="31"/>
        <v>0</v>
      </c>
      <c r="Q325" s="142">
        <v>0.55000000000000004</v>
      </c>
      <c r="R325" s="142">
        <f t="shared" si="32"/>
        <v>0.55000000000000004</v>
      </c>
      <c r="S325" s="142">
        <v>0</v>
      </c>
      <c r="T325" s="143">
        <f t="shared" si="33"/>
        <v>0</v>
      </c>
      <c r="AR325" s="13" t="s">
        <v>107</v>
      </c>
      <c r="AT325" s="13" t="s">
        <v>102</v>
      </c>
      <c r="AU325" s="13" t="s">
        <v>72</v>
      </c>
      <c r="AY325" s="13" t="s">
        <v>108</v>
      </c>
      <c r="BE325" s="144">
        <f t="shared" si="34"/>
        <v>6030</v>
      </c>
      <c r="BF325" s="144">
        <f t="shared" si="35"/>
        <v>0</v>
      </c>
      <c r="BG325" s="144">
        <f t="shared" si="36"/>
        <v>0</v>
      </c>
      <c r="BH325" s="144">
        <f t="shared" si="37"/>
        <v>0</v>
      </c>
      <c r="BI325" s="144">
        <f t="shared" si="38"/>
        <v>0</v>
      </c>
      <c r="BJ325" s="13" t="s">
        <v>77</v>
      </c>
      <c r="BK325" s="144">
        <f t="shared" si="39"/>
        <v>6030</v>
      </c>
      <c r="BL325" s="13" t="s">
        <v>109</v>
      </c>
      <c r="BM325" s="13" t="s">
        <v>1098</v>
      </c>
    </row>
    <row r="326" spans="2:65" s="1" customFormat="1" ht="22.5" customHeight="1">
      <c r="B326" s="27"/>
      <c r="C326" s="133" t="s">
        <v>1099</v>
      </c>
      <c r="D326" s="133" t="s">
        <v>102</v>
      </c>
      <c r="E326" s="134" t="s">
        <v>1100</v>
      </c>
      <c r="F326" s="135" t="s">
        <v>1101</v>
      </c>
      <c r="G326" s="136" t="s">
        <v>176</v>
      </c>
      <c r="H326" s="137">
        <v>1</v>
      </c>
      <c r="I326" s="138">
        <v>4840</v>
      </c>
      <c r="J326" s="138">
        <f t="shared" si="30"/>
        <v>4840</v>
      </c>
      <c r="K326" s="135" t="s">
        <v>106</v>
      </c>
      <c r="L326" s="139"/>
      <c r="M326" s="140" t="s">
        <v>31</v>
      </c>
      <c r="N326" s="141" t="s">
        <v>43</v>
      </c>
      <c r="O326" s="142">
        <v>0</v>
      </c>
      <c r="P326" s="142">
        <f t="shared" si="31"/>
        <v>0</v>
      </c>
      <c r="Q326" s="142">
        <v>0.55000000000000004</v>
      </c>
      <c r="R326" s="142">
        <f t="shared" si="32"/>
        <v>0.55000000000000004</v>
      </c>
      <c r="S326" s="142">
        <v>0</v>
      </c>
      <c r="T326" s="143">
        <f t="shared" si="33"/>
        <v>0</v>
      </c>
      <c r="AR326" s="13" t="s">
        <v>107</v>
      </c>
      <c r="AT326" s="13" t="s">
        <v>102</v>
      </c>
      <c r="AU326" s="13" t="s">
        <v>72</v>
      </c>
      <c r="AY326" s="13" t="s">
        <v>108</v>
      </c>
      <c r="BE326" s="144">
        <f t="shared" si="34"/>
        <v>4840</v>
      </c>
      <c r="BF326" s="144">
        <f t="shared" si="35"/>
        <v>0</v>
      </c>
      <c r="BG326" s="144">
        <f t="shared" si="36"/>
        <v>0</v>
      </c>
      <c r="BH326" s="144">
        <f t="shared" si="37"/>
        <v>0</v>
      </c>
      <c r="BI326" s="144">
        <f t="shared" si="38"/>
        <v>0</v>
      </c>
      <c r="BJ326" s="13" t="s">
        <v>77</v>
      </c>
      <c r="BK326" s="144">
        <f t="shared" si="39"/>
        <v>4840</v>
      </c>
      <c r="BL326" s="13" t="s">
        <v>109</v>
      </c>
      <c r="BM326" s="13" t="s">
        <v>1102</v>
      </c>
    </row>
    <row r="327" spans="2:65" s="1" customFormat="1" ht="22.5" customHeight="1">
      <c r="B327" s="27"/>
      <c r="C327" s="133" t="s">
        <v>1103</v>
      </c>
      <c r="D327" s="133" t="s">
        <v>102</v>
      </c>
      <c r="E327" s="134" t="s">
        <v>1104</v>
      </c>
      <c r="F327" s="135" t="s">
        <v>1105</v>
      </c>
      <c r="G327" s="136" t="s">
        <v>176</v>
      </c>
      <c r="H327" s="137">
        <v>1</v>
      </c>
      <c r="I327" s="138">
        <v>3630</v>
      </c>
      <c r="J327" s="138">
        <f t="shared" si="30"/>
        <v>3630</v>
      </c>
      <c r="K327" s="135" t="s">
        <v>106</v>
      </c>
      <c r="L327" s="139"/>
      <c r="M327" s="140" t="s">
        <v>31</v>
      </c>
      <c r="N327" s="141" t="s">
        <v>43</v>
      </c>
      <c r="O327" s="142">
        <v>0</v>
      </c>
      <c r="P327" s="142">
        <f t="shared" si="31"/>
        <v>0</v>
      </c>
      <c r="Q327" s="142">
        <v>0.55000000000000004</v>
      </c>
      <c r="R327" s="142">
        <f t="shared" si="32"/>
        <v>0.55000000000000004</v>
      </c>
      <c r="S327" s="142">
        <v>0</v>
      </c>
      <c r="T327" s="143">
        <f t="shared" si="33"/>
        <v>0</v>
      </c>
      <c r="AR327" s="13" t="s">
        <v>107</v>
      </c>
      <c r="AT327" s="13" t="s">
        <v>102</v>
      </c>
      <c r="AU327" s="13" t="s">
        <v>72</v>
      </c>
      <c r="AY327" s="13" t="s">
        <v>108</v>
      </c>
      <c r="BE327" s="144">
        <f t="shared" si="34"/>
        <v>3630</v>
      </c>
      <c r="BF327" s="144">
        <f t="shared" si="35"/>
        <v>0</v>
      </c>
      <c r="BG327" s="144">
        <f t="shared" si="36"/>
        <v>0</v>
      </c>
      <c r="BH327" s="144">
        <f t="shared" si="37"/>
        <v>0</v>
      </c>
      <c r="BI327" s="144">
        <f t="shared" si="38"/>
        <v>0</v>
      </c>
      <c r="BJ327" s="13" t="s">
        <v>77</v>
      </c>
      <c r="BK327" s="144">
        <f t="shared" si="39"/>
        <v>3630</v>
      </c>
      <c r="BL327" s="13" t="s">
        <v>109</v>
      </c>
      <c r="BM327" s="13" t="s">
        <v>1106</v>
      </c>
    </row>
    <row r="328" spans="2:65" s="10" customFormat="1" ht="25.9" customHeight="1">
      <c r="B328" s="145"/>
      <c r="C328" s="146"/>
      <c r="D328" s="147" t="s">
        <v>71</v>
      </c>
      <c r="E328" s="148" t="s">
        <v>1107</v>
      </c>
      <c r="F328" s="148" t="s">
        <v>1108</v>
      </c>
      <c r="G328" s="146"/>
      <c r="H328" s="146"/>
      <c r="I328" s="146"/>
      <c r="J328" s="149">
        <f>BK328</f>
        <v>66703630.159999952</v>
      </c>
      <c r="K328" s="146"/>
      <c r="L328" s="150"/>
      <c r="M328" s="151"/>
      <c r="N328" s="152"/>
      <c r="O328" s="152"/>
      <c r="P328" s="153">
        <f>P329</f>
        <v>103731.05799999995</v>
      </c>
      <c r="Q328" s="152"/>
      <c r="R328" s="153">
        <f>R329</f>
        <v>0</v>
      </c>
      <c r="S328" s="152"/>
      <c r="T328" s="154">
        <f>T329</f>
        <v>0</v>
      </c>
      <c r="AR328" s="155" t="s">
        <v>77</v>
      </c>
      <c r="AT328" s="156" t="s">
        <v>71</v>
      </c>
      <c r="AU328" s="156" t="s">
        <v>72</v>
      </c>
      <c r="AY328" s="155" t="s">
        <v>108</v>
      </c>
      <c r="BK328" s="157">
        <f>BK329</f>
        <v>66703630.159999952</v>
      </c>
    </row>
    <row r="329" spans="2:65" s="10" customFormat="1" ht="22.9" customHeight="1">
      <c r="B329" s="145"/>
      <c r="C329" s="146"/>
      <c r="D329" s="147" t="s">
        <v>71</v>
      </c>
      <c r="E329" s="158" t="s">
        <v>122</v>
      </c>
      <c r="F329" s="158" t="s">
        <v>1109</v>
      </c>
      <c r="G329" s="146"/>
      <c r="H329" s="146"/>
      <c r="I329" s="146"/>
      <c r="J329" s="159">
        <f>BK329</f>
        <v>66703630.159999952</v>
      </c>
      <c r="K329" s="146"/>
      <c r="L329" s="150"/>
      <c r="M329" s="151"/>
      <c r="N329" s="152"/>
      <c r="O329" s="152"/>
      <c r="P329" s="153">
        <f>SUM(P330:P1948)</f>
        <v>103731.05799999995</v>
      </c>
      <c r="Q329" s="152"/>
      <c r="R329" s="153">
        <f>SUM(R330:R1948)</f>
        <v>0</v>
      </c>
      <c r="S329" s="152"/>
      <c r="T329" s="154">
        <f>SUM(T330:T1948)</f>
        <v>0</v>
      </c>
      <c r="AR329" s="155" t="s">
        <v>77</v>
      </c>
      <c r="AT329" s="156" t="s">
        <v>71</v>
      </c>
      <c r="AU329" s="156" t="s">
        <v>77</v>
      </c>
      <c r="AY329" s="155" t="s">
        <v>108</v>
      </c>
      <c r="BK329" s="157">
        <f>SUM(BK330:BK1948)</f>
        <v>66703630.159999952</v>
      </c>
    </row>
    <row r="330" spans="2:65" s="1" customFormat="1" ht="33.75" customHeight="1">
      <c r="B330" s="27"/>
      <c r="C330" s="160" t="s">
        <v>1110</v>
      </c>
      <c r="D330" s="160" t="s">
        <v>1111</v>
      </c>
      <c r="E330" s="161" t="s">
        <v>1112</v>
      </c>
      <c r="F330" s="162" t="s">
        <v>1113</v>
      </c>
      <c r="G330" s="163" t="s">
        <v>1114</v>
      </c>
      <c r="H330" s="164">
        <v>1</v>
      </c>
      <c r="I330" s="165">
        <v>521.16999999999996</v>
      </c>
      <c r="J330" s="165">
        <f>ROUND(I330*H330,2)</f>
        <v>521.16999999999996</v>
      </c>
      <c r="K330" s="162" t="s">
        <v>106</v>
      </c>
      <c r="L330" s="31"/>
      <c r="M330" s="53" t="s">
        <v>31</v>
      </c>
      <c r="N330" s="166" t="s">
        <v>43</v>
      </c>
      <c r="O330" s="142">
        <v>1</v>
      </c>
      <c r="P330" s="142">
        <f>O330*H330</f>
        <v>1</v>
      </c>
      <c r="Q330" s="142">
        <v>0</v>
      </c>
      <c r="R330" s="142">
        <f>Q330*H330</f>
        <v>0</v>
      </c>
      <c r="S330" s="142">
        <v>0</v>
      </c>
      <c r="T330" s="143">
        <f>S330*H330</f>
        <v>0</v>
      </c>
      <c r="AR330" s="13" t="s">
        <v>109</v>
      </c>
      <c r="AT330" s="13" t="s">
        <v>1111</v>
      </c>
      <c r="AU330" s="13" t="s">
        <v>79</v>
      </c>
      <c r="AY330" s="13" t="s">
        <v>108</v>
      </c>
      <c r="BE330" s="144">
        <f>IF(N330="základní",J330,0)</f>
        <v>521.16999999999996</v>
      </c>
      <c r="BF330" s="144">
        <f>IF(N330="snížená",J330,0)</f>
        <v>0</v>
      </c>
      <c r="BG330" s="144">
        <f>IF(N330="zákl. přenesená",J330,0)</f>
        <v>0</v>
      </c>
      <c r="BH330" s="144">
        <f>IF(N330="sníž. přenesená",J330,0)</f>
        <v>0</v>
      </c>
      <c r="BI330" s="144">
        <f>IF(N330="nulová",J330,0)</f>
        <v>0</v>
      </c>
      <c r="BJ330" s="13" t="s">
        <v>77</v>
      </c>
      <c r="BK330" s="144">
        <f>ROUND(I330*H330,2)</f>
        <v>521.16999999999996</v>
      </c>
      <c r="BL330" s="13" t="s">
        <v>109</v>
      </c>
      <c r="BM330" s="13" t="s">
        <v>1115</v>
      </c>
    </row>
    <row r="331" spans="2:65" s="1" customFormat="1" ht="29.25">
      <c r="B331" s="27"/>
      <c r="C331" s="28"/>
      <c r="D331" s="167" t="s">
        <v>1116</v>
      </c>
      <c r="E331" s="28"/>
      <c r="F331" s="168" t="s">
        <v>1117</v>
      </c>
      <c r="G331" s="28"/>
      <c r="H331" s="28"/>
      <c r="I331" s="28"/>
      <c r="J331" s="28"/>
      <c r="K331" s="28"/>
      <c r="L331" s="31"/>
      <c r="M331" s="169"/>
      <c r="N331" s="54"/>
      <c r="O331" s="54"/>
      <c r="P331" s="54"/>
      <c r="Q331" s="54"/>
      <c r="R331" s="54"/>
      <c r="S331" s="54"/>
      <c r="T331" s="55"/>
      <c r="AT331" s="13" t="s">
        <v>1116</v>
      </c>
      <c r="AU331" s="13" t="s">
        <v>79</v>
      </c>
    </row>
    <row r="332" spans="2:65" s="1" customFormat="1" ht="22.5" customHeight="1">
      <c r="B332" s="27"/>
      <c r="C332" s="160" t="s">
        <v>1118</v>
      </c>
      <c r="D332" s="160" t="s">
        <v>1111</v>
      </c>
      <c r="E332" s="161" t="s">
        <v>1119</v>
      </c>
      <c r="F332" s="162" t="s">
        <v>1120</v>
      </c>
      <c r="G332" s="163" t="s">
        <v>1114</v>
      </c>
      <c r="H332" s="164">
        <v>1</v>
      </c>
      <c r="I332" s="165">
        <v>430.65</v>
      </c>
      <c r="J332" s="165">
        <f>ROUND(I332*H332,2)</f>
        <v>430.65</v>
      </c>
      <c r="K332" s="162" t="s">
        <v>106</v>
      </c>
      <c r="L332" s="31"/>
      <c r="M332" s="53" t="s">
        <v>31</v>
      </c>
      <c r="N332" s="166" t="s">
        <v>43</v>
      </c>
      <c r="O332" s="142">
        <v>1</v>
      </c>
      <c r="P332" s="142">
        <f>O332*H332</f>
        <v>1</v>
      </c>
      <c r="Q332" s="142">
        <v>0</v>
      </c>
      <c r="R332" s="142">
        <f>Q332*H332</f>
        <v>0</v>
      </c>
      <c r="S332" s="142">
        <v>0</v>
      </c>
      <c r="T332" s="143">
        <f>S332*H332</f>
        <v>0</v>
      </c>
      <c r="AR332" s="13" t="s">
        <v>109</v>
      </c>
      <c r="AT332" s="13" t="s">
        <v>1111</v>
      </c>
      <c r="AU332" s="13" t="s">
        <v>79</v>
      </c>
      <c r="AY332" s="13" t="s">
        <v>108</v>
      </c>
      <c r="BE332" s="144">
        <f>IF(N332="základní",J332,0)</f>
        <v>430.65</v>
      </c>
      <c r="BF332" s="144">
        <f>IF(N332="snížená",J332,0)</f>
        <v>0</v>
      </c>
      <c r="BG332" s="144">
        <f>IF(N332="zákl. přenesená",J332,0)</f>
        <v>0</v>
      </c>
      <c r="BH332" s="144">
        <f>IF(N332="sníž. přenesená",J332,0)</f>
        <v>0</v>
      </c>
      <c r="BI332" s="144">
        <f>IF(N332="nulová",J332,0)</f>
        <v>0</v>
      </c>
      <c r="BJ332" s="13" t="s">
        <v>77</v>
      </c>
      <c r="BK332" s="144">
        <f>ROUND(I332*H332,2)</f>
        <v>430.65</v>
      </c>
      <c r="BL332" s="13" t="s">
        <v>109</v>
      </c>
      <c r="BM332" s="13" t="s">
        <v>1121</v>
      </c>
    </row>
    <row r="333" spans="2:65" s="1" customFormat="1" ht="29.25">
      <c r="B333" s="27"/>
      <c r="C333" s="28"/>
      <c r="D333" s="167" t="s">
        <v>1116</v>
      </c>
      <c r="E333" s="28"/>
      <c r="F333" s="168" t="s">
        <v>1122</v>
      </c>
      <c r="G333" s="28"/>
      <c r="H333" s="28"/>
      <c r="I333" s="28"/>
      <c r="J333" s="28"/>
      <c r="K333" s="28"/>
      <c r="L333" s="31"/>
      <c r="M333" s="169"/>
      <c r="N333" s="54"/>
      <c r="O333" s="54"/>
      <c r="P333" s="54"/>
      <c r="Q333" s="54"/>
      <c r="R333" s="54"/>
      <c r="S333" s="54"/>
      <c r="T333" s="55"/>
      <c r="AT333" s="13" t="s">
        <v>1116</v>
      </c>
      <c r="AU333" s="13" t="s">
        <v>79</v>
      </c>
    </row>
    <row r="334" spans="2:65" s="1" customFormat="1" ht="22.5" customHeight="1">
      <c r="B334" s="27"/>
      <c r="C334" s="160" t="s">
        <v>1123</v>
      </c>
      <c r="D334" s="160" t="s">
        <v>1111</v>
      </c>
      <c r="E334" s="161" t="s">
        <v>1124</v>
      </c>
      <c r="F334" s="162" t="s">
        <v>1125</v>
      </c>
      <c r="G334" s="163" t="s">
        <v>1114</v>
      </c>
      <c r="H334" s="164">
        <v>1</v>
      </c>
      <c r="I334" s="165">
        <v>430.65</v>
      </c>
      <c r="J334" s="165">
        <f>ROUND(I334*H334,2)</f>
        <v>430.65</v>
      </c>
      <c r="K334" s="162" t="s">
        <v>106</v>
      </c>
      <c r="L334" s="31"/>
      <c r="M334" s="53" t="s">
        <v>31</v>
      </c>
      <c r="N334" s="166" t="s">
        <v>43</v>
      </c>
      <c r="O334" s="142">
        <v>1</v>
      </c>
      <c r="P334" s="142">
        <f>O334*H334</f>
        <v>1</v>
      </c>
      <c r="Q334" s="142">
        <v>0</v>
      </c>
      <c r="R334" s="142">
        <f>Q334*H334</f>
        <v>0</v>
      </c>
      <c r="S334" s="142">
        <v>0</v>
      </c>
      <c r="T334" s="143">
        <f>S334*H334</f>
        <v>0</v>
      </c>
      <c r="AR334" s="13" t="s">
        <v>109</v>
      </c>
      <c r="AT334" s="13" t="s">
        <v>1111</v>
      </c>
      <c r="AU334" s="13" t="s">
        <v>79</v>
      </c>
      <c r="AY334" s="13" t="s">
        <v>108</v>
      </c>
      <c r="BE334" s="144">
        <f>IF(N334="základní",J334,0)</f>
        <v>430.65</v>
      </c>
      <c r="BF334" s="144">
        <f>IF(N334="snížená",J334,0)</f>
        <v>0</v>
      </c>
      <c r="BG334" s="144">
        <f>IF(N334="zákl. přenesená",J334,0)</f>
        <v>0</v>
      </c>
      <c r="BH334" s="144">
        <f>IF(N334="sníž. přenesená",J334,0)</f>
        <v>0</v>
      </c>
      <c r="BI334" s="144">
        <f>IF(N334="nulová",J334,0)</f>
        <v>0</v>
      </c>
      <c r="BJ334" s="13" t="s">
        <v>77</v>
      </c>
      <c r="BK334" s="144">
        <f>ROUND(I334*H334,2)</f>
        <v>430.65</v>
      </c>
      <c r="BL334" s="13" t="s">
        <v>109</v>
      </c>
      <c r="BM334" s="13" t="s">
        <v>1126</v>
      </c>
    </row>
    <row r="335" spans="2:65" s="1" customFormat="1" ht="29.25">
      <c r="B335" s="27"/>
      <c r="C335" s="28"/>
      <c r="D335" s="167" t="s">
        <v>1116</v>
      </c>
      <c r="E335" s="28"/>
      <c r="F335" s="168" t="s">
        <v>1122</v>
      </c>
      <c r="G335" s="28"/>
      <c r="H335" s="28"/>
      <c r="I335" s="28"/>
      <c r="J335" s="28"/>
      <c r="K335" s="28"/>
      <c r="L335" s="31"/>
      <c r="M335" s="169"/>
      <c r="N335" s="54"/>
      <c r="O335" s="54"/>
      <c r="P335" s="54"/>
      <c r="Q335" s="54"/>
      <c r="R335" s="54"/>
      <c r="S335" s="54"/>
      <c r="T335" s="55"/>
      <c r="AT335" s="13" t="s">
        <v>1116</v>
      </c>
      <c r="AU335" s="13" t="s">
        <v>79</v>
      </c>
    </row>
    <row r="336" spans="2:65" s="1" customFormat="1" ht="22.5" customHeight="1">
      <c r="B336" s="27"/>
      <c r="C336" s="160" t="s">
        <v>1127</v>
      </c>
      <c r="D336" s="160" t="s">
        <v>1111</v>
      </c>
      <c r="E336" s="161" t="s">
        <v>1128</v>
      </c>
      <c r="F336" s="162" t="s">
        <v>1129</v>
      </c>
      <c r="G336" s="163" t="s">
        <v>1114</v>
      </c>
      <c r="H336" s="164">
        <v>1</v>
      </c>
      <c r="I336" s="165">
        <v>430.65</v>
      </c>
      <c r="J336" s="165">
        <f>ROUND(I336*H336,2)</f>
        <v>430.65</v>
      </c>
      <c r="K336" s="162" t="s">
        <v>106</v>
      </c>
      <c r="L336" s="31"/>
      <c r="M336" s="53" t="s">
        <v>31</v>
      </c>
      <c r="N336" s="166" t="s">
        <v>43</v>
      </c>
      <c r="O336" s="142">
        <v>1</v>
      </c>
      <c r="P336" s="142">
        <f>O336*H336</f>
        <v>1</v>
      </c>
      <c r="Q336" s="142">
        <v>0</v>
      </c>
      <c r="R336" s="142">
        <f>Q336*H336</f>
        <v>0</v>
      </c>
      <c r="S336" s="142">
        <v>0</v>
      </c>
      <c r="T336" s="143">
        <f>S336*H336</f>
        <v>0</v>
      </c>
      <c r="AR336" s="13" t="s">
        <v>109</v>
      </c>
      <c r="AT336" s="13" t="s">
        <v>1111</v>
      </c>
      <c r="AU336" s="13" t="s">
        <v>79</v>
      </c>
      <c r="AY336" s="13" t="s">
        <v>108</v>
      </c>
      <c r="BE336" s="144">
        <f>IF(N336="základní",J336,0)</f>
        <v>430.65</v>
      </c>
      <c r="BF336" s="144">
        <f>IF(N336="snížená",J336,0)</f>
        <v>0</v>
      </c>
      <c r="BG336" s="144">
        <f>IF(N336="zákl. přenesená",J336,0)</f>
        <v>0</v>
      </c>
      <c r="BH336" s="144">
        <f>IF(N336="sníž. přenesená",J336,0)</f>
        <v>0</v>
      </c>
      <c r="BI336" s="144">
        <f>IF(N336="nulová",J336,0)</f>
        <v>0</v>
      </c>
      <c r="BJ336" s="13" t="s">
        <v>77</v>
      </c>
      <c r="BK336" s="144">
        <f>ROUND(I336*H336,2)</f>
        <v>430.65</v>
      </c>
      <c r="BL336" s="13" t="s">
        <v>109</v>
      </c>
      <c r="BM336" s="13" t="s">
        <v>1130</v>
      </c>
    </row>
    <row r="337" spans="2:65" s="1" customFormat="1" ht="29.25">
      <c r="B337" s="27"/>
      <c r="C337" s="28"/>
      <c r="D337" s="167" t="s">
        <v>1116</v>
      </c>
      <c r="E337" s="28"/>
      <c r="F337" s="168" t="s">
        <v>1122</v>
      </c>
      <c r="G337" s="28"/>
      <c r="H337" s="28"/>
      <c r="I337" s="28"/>
      <c r="J337" s="28"/>
      <c r="K337" s="28"/>
      <c r="L337" s="31"/>
      <c r="M337" s="169"/>
      <c r="N337" s="54"/>
      <c r="O337" s="54"/>
      <c r="P337" s="54"/>
      <c r="Q337" s="54"/>
      <c r="R337" s="54"/>
      <c r="S337" s="54"/>
      <c r="T337" s="55"/>
      <c r="AT337" s="13" t="s">
        <v>1116</v>
      </c>
      <c r="AU337" s="13" t="s">
        <v>79</v>
      </c>
    </row>
    <row r="338" spans="2:65" s="1" customFormat="1" ht="33.75" customHeight="1">
      <c r="B338" s="27"/>
      <c r="C338" s="160" t="s">
        <v>1131</v>
      </c>
      <c r="D338" s="160" t="s">
        <v>1111</v>
      </c>
      <c r="E338" s="161" t="s">
        <v>1132</v>
      </c>
      <c r="F338" s="162" t="s">
        <v>1133</v>
      </c>
      <c r="G338" s="163" t="s">
        <v>757</v>
      </c>
      <c r="H338" s="164">
        <v>1</v>
      </c>
      <c r="I338" s="165">
        <v>32.340000000000003</v>
      </c>
      <c r="J338" s="165">
        <f>ROUND(I338*H338,2)</f>
        <v>32.340000000000003</v>
      </c>
      <c r="K338" s="162" t="s">
        <v>106</v>
      </c>
      <c r="L338" s="31"/>
      <c r="M338" s="53" t="s">
        <v>31</v>
      </c>
      <c r="N338" s="166" t="s">
        <v>43</v>
      </c>
      <c r="O338" s="142">
        <v>0.09</v>
      </c>
      <c r="P338" s="142">
        <f>O338*H338</f>
        <v>0.09</v>
      </c>
      <c r="Q338" s="142">
        <v>0</v>
      </c>
      <c r="R338" s="142">
        <f>Q338*H338</f>
        <v>0</v>
      </c>
      <c r="S338" s="142">
        <v>0</v>
      </c>
      <c r="T338" s="143">
        <f>S338*H338</f>
        <v>0</v>
      </c>
      <c r="AR338" s="13" t="s">
        <v>109</v>
      </c>
      <c r="AT338" s="13" t="s">
        <v>1111</v>
      </c>
      <c r="AU338" s="13" t="s">
        <v>79</v>
      </c>
      <c r="AY338" s="13" t="s">
        <v>108</v>
      </c>
      <c r="BE338" s="144">
        <f>IF(N338="základní",J338,0)</f>
        <v>32.340000000000003</v>
      </c>
      <c r="BF338" s="144">
        <f>IF(N338="snížená",J338,0)</f>
        <v>0</v>
      </c>
      <c r="BG338" s="144">
        <f>IF(N338="zákl. přenesená",J338,0)</f>
        <v>0</v>
      </c>
      <c r="BH338" s="144">
        <f>IF(N338="sníž. přenesená",J338,0)</f>
        <v>0</v>
      </c>
      <c r="BI338" s="144">
        <f>IF(N338="nulová",J338,0)</f>
        <v>0</v>
      </c>
      <c r="BJ338" s="13" t="s">
        <v>77</v>
      </c>
      <c r="BK338" s="144">
        <f>ROUND(I338*H338,2)</f>
        <v>32.340000000000003</v>
      </c>
      <c r="BL338" s="13" t="s">
        <v>109</v>
      </c>
      <c r="BM338" s="13" t="s">
        <v>1134</v>
      </c>
    </row>
    <row r="339" spans="2:65" s="1" customFormat="1" ht="39">
      <c r="B339" s="27"/>
      <c r="C339" s="28"/>
      <c r="D339" s="167" t="s">
        <v>1116</v>
      </c>
      <c r="E339" s="28"/>
      <c r="F339" s="168" t="s">
        <v>1135</v>
      </c>
      <c r="G339" s="28"/>
      <c r="H339" s="28"/>
      <c r="I339" s="28"/>
      <c r="J339" s="28"/>
      <c r="K339" s="28"/>
      <c r="L339" s="31"/>
      <c r="M339" s="169"/>
      <c r="N339" s="54"/>
      <c r="O339" s="54"/>
      <c r="P339" s="54"/>
      <c r="Q339" s="54"/>
      <c r="R339" s="54"/>
      <c r="S339" s="54"/>
      <c r="T339" s="55"/>
      <c r="AT339" s="13" t="s">
        <v>1116</v>
      </c>
      <c r="AU339" s="13" t="s">
        <v>79</v>
      </c>
    </row>
    <row r="340" spans="2:65" s="1" customFormat="1" ht="33.75" customHeight="1">
      <c r="B340" s="27"/>
      <c r="C340" s="160" t="s">
        <v>1136</v>
      </c>
      <c r="D340" s="160" t="s">
        <v>1111</v>
      </c>
      <c r="E340" s="161" t="s">
        <v>1137</v>
      </c>
      <c r="F340" s="162" t="s">
        <v>1138</v>
      </c>
      <c r="G340" s="163" t="s">
        <v>757</v>
      </c>
      <c r="H340" s="164">
        <v>1</v>
      </c>
      <c r="I340" s="165">
        <v>35.93</v>
      </c>
      <c r="J340" s="165">
        <f>ROUND(I340*H340,2)</f>
        <v>35.93</v>
      </c>
      <c r="K340" s="162" t="s">
        <v>106</v>
      </c>
      <c r="L340" s="31"/>
      <c r="M340" s="53" t="s">
        <v>31</v>
      </c>
      <c r="N340" s="166" t="s">
        <v>43</v>
      </c>
      <c r="O340" s="142">
        <v>0.1</v>
      </c>
      <c r="P340" s="142">
        <f>O340*H340</f>
        <v>0.1</v>
      </c>
      <c r="Q340" s="142">
        <v>0</v>
      </c>
      <c r="R340" s="142">
        <f>Q340*H340</f>
        <v>0</v>
      </c>
      <c r="S340" s="142">
        <v>0</v>
      </c>
      <c r="T340" s="143">
        <f>S340*H340</f>
        <v>0</v>
      </c>
      <c r="AR340" s="13" t="s">
        <v>109</v>
      </c>
      <c r="AT340" s="13" t="s">
        <v>1111</v>
      </c>
      <c r="AU340" s="13" t="s">
        <v>79</v>
      </c>
      <c r="AY340" s="13" t="s">
        <v>108</v>
      </c>
      <c r="BE340" s="144">
        <f>IF(N340="základní",J340,0)</f>
        <v>35.93</v>
      </c>
      <c r="BF340" s="144">
        <f>IF(N340="snížená",J340,0)</f>
        <v>0</v>
      </c>
      <c r="BG340" s="144">
        <f>IF(N340="zákl. přenesená",J340,0)</f>
        <v>0</v>
      </c>
      <c r="BH340" s="144">
        <f>IF(N340="sníž. přenesená",J340,0)</f>
        <v>0</v>
      </c>
      <c r="BI340" s="144">
        <f>IF(N340="nulová",J340,0)</f>
        <v>0</v>
      </c>
      <c r="BJ340" s="13" t="s">
        <v>77</v>
      </c>
      <c r="BK340" s="144">
        <f>ROUND(I340*H340,2)</f>
        <v>35.93</v>
      </c>
      <c r="BL340" s="13" t="s">
        <v>109</v>
      </c>
      <c r="BM340" s="13" t="s">
        <v>1139</v>
      </c>
    </row>
    <row r="341" spans="2:65" s="1" customFormat="1" ht="39">
      <c r="B341" s="27"/>
      <c r="C341" s="28"/>
      <c r="D341" s="167" t="s">
        <v>1116</v>
      </c>
      <c r="E341" s="28"/>
      <c r="F341" s="168" t="s">
        <v>1135</v>
      </c>
      <c r="G341" s="28"/>
      <c r="H341" s="28"/>
      <c r="I341" s="28"/>
      <c r="J341" s="28"/>
      <c r="K341" s="28"/>
      <c r="L341" s="31"/>
      <c r="M341" s="169"/>
      <c r="N341" s="54"/>
      <c r="O341" s="54"/>
      <c r="P341" s="54"/>
      <c r="Q341" s="54"/>
      <c r="R341" s="54"/>
      <c r="S341" s="54"/>
      <c r="T341" s="55"/>
      <c r="AT341" s="13" t="s">
        <v>1116</v>
      </c>
      <c r="AU341" s="13" t="s">
        <v>79</v>
      </c>
    </row>
    <row r="342" spans="2:65" s="1" customFormat="1" ht="33.75" customHeight="1">
      <c r="B342" s="27"/>
      <c r="C342" s="160" t="s">
        <v>1140</v>
      </c>
      <c r="D342" s="160" t="s">
        <v>1111</v>
      </c>
      <c r="E342" s="161" t="s">
        <v>1141</v>
      </c>
      <c r="F342" s="162" t="s">
        <v>1142</v>
      </c>
      <c r="G342" s="163" t="s">
        <v>757</v>
      </c>
      <c r="H342" s="164">
        <v>1</v>
      </c>
      <c r="I342" s="165">
        <v>39.53</v>
      </c>
      <c r="J342" s="165">
        <f>ROUND(I342*H342,2)</f>
        <v>39.53</v>
      </c>
      <c r="K342" s="162" t="s">
        <v>106</v>
      </c>
      <c r="L342" s="31"/>
      <c r="M342" s="53" t="s">
        <v>31</v>
      </c>
      <c r="N342" s="166" t="s">
        <v>43</v>
      </c>
      <c r="O342" s="142">
        <v>0.11</v>
      </c>
      <c r="P342" s="142">
        <f>O342*H342</f>
        <v>0.11</v>
      </c>
      <c r="Q342" s="142">
        <v>0</v>
      </c>
      <c r="R342" s="142">
        <f>Q342*H342</f>
        <v>0</v>
      </c>
      <c r="S342" s="142">
        <v>0</v>
      </c>
      <c r="T342" s="143">
        <f>S342*H342</f>
        <v>0</v>
      </c>
      <c r="AR342" s="13" t="s">
        <v>109</v>
      </c>
      <c r="AT342" s="13" t="s">
        <v>1111</v>
      </c>
      <c r="AU342" s="13" t="s">
        <v>79</v>
      </c>
      <c r="AY342" s="13" t="s">
        <v>108</v>
      </c>
      <c r="BE342" s="144">
        <f>IF(N342="základní",J342,0)</f>
        <v>39.53</v>
      </c>
      <c r="BF342" s="144">
        <f>IF(N342="snížená",J342,0)</f>
        <v>0</v>
      </c>
      <c r="BG342" s="144">
        <f>IF(N342="zákl. přenesená",J342,0)</f>
        <v>0</v>
      </c>
      <c r="BH342" s="144">
        <f>IF(N342="sníž. přenesená",J342,0)</f>
        <v>0</v>
      </c>
      <c r="BI342" s="144">
        <f>IF(N342="nulová",J342,0)</f>
        <v>0</v>
      </c>
      <c r="BJ342" s="13" t="s">
        <v>77</v>
      </c>
      <c r="BK342" s="144">
        <f>ROUND(I342*H342,2)</f>
        <v>39.53</v>
      </c>
      <c r="BL342" s="13" t="s">
        <v>109</v>
      </c>
      <c r="BM342" s="13" t="s">
        <v>1143</v>
      </c>
    </row>
    <row r="343" spans="2:65" s="1" customFormat="1" ht="39">
      <c r="B343" s="27"/>
      <c r="C343" s="28"/>
      <c r="D343" s="167" t="s">
        <v>1116</v>
      </c>
      <c r="E343" s="28"/>
      <c r="F343" s="168" t="s">
        <v>1135</v>
      </c>
      <c r="G343" s="28"/>
      <c r="H343" s="28"/>
      <c r="I343" s="28"/>
      <c r="J343" s="28"/>
      <c r="K343" s="28"/>
      <c r="L343" s="31"/>
      <c r="M343" s="169"/>
      <c r="N343" s="54"/>
      <c r="O343" s="54"/>
      <c r="P343" s="54"/>
      <c r="Q343" s="54"/>
      <c r="R343" s="54"/>
      <c r="S343" s="54"/>
      <c r="T343" s="55"/>
      <c r="AT343" s="13" t="s">
        <v>1116</v>
      </c>
      <c r="AU343" s="13" t="s">
        <v>79</v>
      </c>
    </row>
    <row r="344" spans="2:65" s="1" customFormat="1" ht="33.75" customHeight="1">
      <c r="B344" s="27"/>
      <c r="C344" s="160" t="s">
        <v>1144</v>
      </c>
      <c r="D344" s="160" t="s">
        <v>1111</v>
      </c>
      <c r="E344" s="161" t="s">
        <v>1145</v>
      </c>
      <c r="F344" s="162" t="s">
        <v>1146</v>
      </c>
      <c r="G344" s="163" t="s">
        <v>757</v>
      </c>
      <c r="H344" s="164">
        <v>1</v>
      </c>
      <c r="I344" s="165">
        <v>46.71</v>
      </c>
      <c r="J344" s="165">
        <f>ROUND(I344*H344,2)</f>
        <v>46.71</v>
      </c>
      <c r="K344" s="162" t="s">
        <v>106</v>
      </c>
      <c r="L344" s="31"/>
      <c r="M344" s="53" t="s">
        <v>31</v>
      </c>
      <c r="N344" s="166" t="s">
        <v>43</v>
      </c>
      <c r="O344" s="142">
        <v>0.13</v>
      </c>
      <c r="P344" s="142">
        <f>O344*H344</f>
        <v>0.13</v>
      </c>
      <c r="Q344" s="142">
        <v>0</v>
      </c>
      <c r="R344" s="142">
        <f>Q344*H344</f>
        <v>0</v>
      </c>
      <c r="S344" s="142">
        <v>0</v>
      </c>
      <c r="T344" s="143">
        <f>S344*H344</f>
        <v>0</v>
      </c>
      <c r="AR344" s="13" t="s">
        <v>109</v>
      </c>
      <c r="AT344" s="13" t="s">
        <v>1111</v>
      </c>
      <c r="AU344" s="13" t="s">
        <v>79</v>
      </c>
      <c r="AY344" s="13" t="s">
        <v>108</v>
      </c>
      <c r="BE344" s="144">
        <f>IF(N344="základní",J344,0)</f>
        <v>46.71</v>
      </c>
      <c r="BF344" s="144">
        <f>IF(N344="snížená",J344,0)</f>
        <v>0</v>
      </c>
      <c r="BG344" s="144">
        <f>IF(N344="zákl. přenesená",J344,0)</f>
        <v>0</v>
      </c>
      <c r="BH344" s="144">
        <f>IF(N344="sníž. přenesená",J344,0)</f>
        <v>0</v>
      </c>
      <c r="BI344" s="144">
        <f>IF(N344="nulová",J344,0)</f>
        <v>0</v>
      </c>
      <c r="BJ344" s="13" t="s">
        <v>77</v>
      </c>
      <c r="BK344" s="144">
        <f>ROUND(I344*H344,2)</f>
        <v>46.71</v>
      </c>
      <c r="BL344" s="13" t="s">
        <v>109</v>
      </c>
      <c r="BM344" s="13" t="s">
        <v>1147</v>
      </c>
    </row>
    <row r="345" spans="2:65" s="1" customFormat="1" ht="39">
      <c r="B345" s="27"/>
      <c r="C345" s="28"/>
      <c r="D345" s="167" t="s">
        <v>1116</v>
      </c>
      <c r="E345" s="28"/>
      <c r="F345" s="168" t="s">
        <v>1135</v>
      </c>
      <c r="G345" s="28"/>
      <c r="H345" s="28"/>
      <c r="I345" s="28"/>
      <c r="J345" s="28"/>
      <c r="K345" s="28"/>
      <c r="L345" s="31"/>
      <c r="M345" s="169"/>
      <c r="N345" s="54"/>
      <c r="O345" s="54"/>
      <c r="P345" s="54"/>
      <c r="Q345" s="54"/>
      <c r="R345" s="54"/>
      <c r="S345" s="54"/>
      <c r="T345" s="55"/>
      <c r="AT345" s="13" t="s">
        <v>1116</v>
      </c>
      <c r="AU345" s="13" t="s">
        <v>79</v>
      </c>
    </row>
    <row r="346" spans="2:65" s="1" customFormat="1" ht="45" customHeight="1">
      <c r="B346" s="27"/>
      <c r="C346" s="160" t="s">
        <v>1148</v>
      </c>
      <c r="D346" s="160" t="s">
        <v>1111</v>
      </c>
      <c r="E346" s="161" t="s">
        <v>1149</v>
      </c>
      <c r="F346" s="162" t="s">
        <v>1150</v>
      </c>
      <c r="G346" s="163" t="s">
        <v>1114</v>
      </c>
      <c r="H346" s="164">
        <v>1</v>
      </c>
      <c r="I346" s="165">
        <v>430.65</v>
      </c>
      <c r="J346" s="165">
        <f>ROUND(I346*H346,2)</f>
        <v>430.65</v>
      </c>
      <c r="K346" s="162" t="s">
        <v>106</v>
      </c>
      <c r="L346" s="31"/>
      <c r="M346" s="53" t="s">
        <v>31</v>
      </c>
      <c r="N346" s="166" t="s">
        <v>43</v>
      </c>
      <c r="O346" s="142">
        <v>1</v>
      </c>
      <c r="P346" s="142">
        <f>O346*H346</f>
        <v>1</v>
      </c>
      <c r="Q346" s="142">
        <v>0</v>
      </c>
      <c r="R346" s="142">
        <f>Q346*H346</f>
        <v>0</v>
      </c>
      <c r="S346" s="142">
        <v>0</v>
      </c>
      <c r="T346" s="143">
        <f>S346*H346</f>
        <v>0</v>
      </c>
      <c r="AR346" s="13" t="s">
        <v>109</v>
      </c>
      <c r="AT346" s="13" t="s">
        <v>1111</v>
      </c>
      <c r="AU346" s="13" t="s">
        <v>79</v>
      </c>
      <c r="AY346" s="13" t="s">
        <v>108</v>
      </c>
      <c r="BE346" s="144">
        <f>IF(N346="základní",J346,0)</f>
        <v>430.65</v>
      </c>
      <c r="BF346" s="144">
        <f>IF(N346="snížená",J346,0)</f>
        <v>0</v>
      </c>
      <c r="BG346" s="144">
        <f>IF(N346="zákl. přenesená",J346,0)</f>
        <v>0</v>
      </c>
      <c r="BH346" s="144">
        <f>IF(N346="sníž. přenesená",J346,0)</f>
        <v>0</v>
      </c>
      <c r="BI346" s="144">
        <f>IF(N346="nulová",J346,0)</f>
        <v>0</v>
      </c>
      <c r="BJ346" s="13" t="s">
        <v>77</v>
      </c>
      <c r="BK346" s="144">
        <f>ROUND(I346*H346,2)</f>
        <v>430.65</v>
      </c>
      <c r="BL346" s="13" t="s">
        <v>109</v>
      </c>
      <c r="BM346" s="13" t="s">
        <v>1151</v>
      </c>
    </row>
    <row r="347" spans="2:65" s="1" customFormat="1" ht="48.75">
      <c r="B347" s="27"/>
      <c r="C347" s="28"/>
      <c r="D347" s="167" t="s">
        <v>1116</v>
      </c>
      <c r="E347" s="28"/>
      <c r="F347" s="168" t="s">
        <v>1152</v>
      </c>
      <c r="G347" s="28"/>
      <c r="H347" s="28"/>
      <c r="I347" s="28"/>
      <c r="J347" s="28"/>
      <c r="K347" s="28"/>
      <c r="L347" s="31"/>
      <c r="M347" s="169"/>
      <c r="N347" s="54"/>
      <c r="O347" s="54"/>
      <c r="P347" s="54"/>
      <c r="Q347" s="54"/>
      <c r="R347" s="54"/>
      <c r="S347" s="54"/>
      <c r="T347" s="55"/>
      <c r="AT347" s="13" t="s">
        <v>1116</v>
      </c>
      <c r="AU347" s="13" t="s">
        <v>79</v>
      </c>
    </row>
    <row r="348" spans="2:65" s="1" customFormat="1" ht="45" customHeight="1">
      <c r="B348" s="27"/>
      <c r="C348" s="160" t="s">
        <v>1153</v>
      </c>
      <c r="D348" s="160" t="s">
        <v>1111</v>
      </c>
      <c r="E348" s="161" t="s">
        <v>1154</v>
      </c>
      <c r="F348" s="162" t="s">
        <v>1155</v>
      </c>
      <c r="G348" s="163" t="s">
        <v>1114</v>
      </c>
      <c r="H348" s="164">
        <v>1</v>
      </c>
      <c r="I348" s="165">
        <v>430.65</v>
      </c>
      <c r="J348" s="165">
        <f>ROUND(I348*H348,2)</f>
        <v>430.65</v>
      </c>
      <c r="K348" s="162" t="s">
        <v>106</v>
      </c>
      <c r="L348" s="31"/>
      <c r="M348" s="53" t="s">
        <v>31</v>
      </c>
      <c r="N348" s="166" t="s">
        <v>43</v>
      </c>
      <c r="O348" s="142">
        <v>1</v>
      </c>
      <c r="P348" s="142">
        <f>O348*H348</f>
        <v>1</v>
      </c>
      <c r="Q348" s="142">
        <v>0</v>
      </c>
      <c r="R348" s="142">
        <f>Q348*H348</f>
        <v>0</v>
      </c>
      <c r="S348" s="142">
        <v>0</v>
      </c>
      <c r="T348" s="143">
        <f>S348*H348</f>
        <v>0</v>
      </c>
      <c r="AR348" s="13" t="s">
        <v>109</v>
      </c>
      <c r="AT348" s="13" t="s">
        <v>1111</v>
      </c>
      <c r="AU348" s="13" t="s">
        <v>79</v>
      </c>
      <c r="AY348" s="13" t="s">
        <v>108</v>
      </c>
      <c r="BE348" s="144">
        <f>IF(N348="základní",J348,0)</f>
        <v>430.65</v>
      </c>
      <c r="BF348" s="144">
        <f>IF(N348="snížená",J348,0)</f>
        <v>0</v>
      </c>
      <c r="BG348" s="144">
        <f>IF(N348="zákl. přenesená",J348,0)</f>
        <v>0</v>
      </c>
      <c r="BH348" s="144">
        <f>IF(N348="sníž. přenesená",J348,0)</f>
        <v>0</v>
      </c>
      <c r="BI348" s="144">
        <f>IF(N348="nulová",J348,0)</f>
        <v>0</v>
      </c>
      <c r="BJ348" s="13" t="s">
        <v>77</v>
      </c>
      <c r="BK348" s="144">
        <f>ROUND(I348*H348,2)</f>
        <v>430.65</v>
      </c>
      <c r="BL348" s="13" t="s">
        <v>109</v>
      </c>
      <c r="BM348" s="13" t="s">
        <v>1156</v>
      </c>
    </row>
    <row r="349" spans="2:65" s="1" customFormat="1" ht="48.75">
      <c r="B349" s="27"/>
      <c r="C349" s="28"/>
      <c r="D349" s="167" t="s">
        <v>1116</v>
      </c>
      <c r="E349" s="28"/>
      <c r="F349" s="168" t="s">
        <v>1152</v>
      </c>
      <c r="G349" s="28"/>
      <c r="H349" s="28"/>
      <c r="I349" s="28"/>
      <c r="J349" s="28"/>
      <c r="K349" s="28"/>
      <c r="L349" s="31"/>
      <c r="M349" s="169"/>
      <c r="N349" s="54"/>
      <c r="O349" s="54"/>
      <c r="P349" s="54"/>
      <c r="Q349" s="54"/>
      <c r="R349" s="54"/>
      <c r="S349" s="54"/>
      <c r="T349" s="55"/>
      <c r="AT349" s="13" t="s">
        <v>1116</v>
      </c>
      <c r="AU349" s="13" t="s">
        <v>79</v>
      </c>
    </row>
    <row r="350" spans="2:65" s="1" customFormat="1" ht="45" customHeight="1">
      <c r="B350" s="27"/>
      <c r="C350" s="160" t="s">
        <v>1157</v>
      </c>
      <c r="D350" s="160" t="s">
        <v>1111</v>
      </c>
      <c r="E350" s="161" t="s">
        <v>1158</v>
      </c>
      <c r="F350" s="162" t="s">
        <v>1159</v>
      </c>
      <c r="G350" s="163" t="s">
        <v>1160</v>
      </c>
      <c r="H350" s="164">
        <v>1</v>
      </c>
      <c r="I350" s="165">
        <v>6426.58</v>
      </c>
      <c r="J350" s="165">
        <f>ROUND(I350*H350,2)</f>
        <v>6426.58</v>
      </c>
      <c r="K350" s="162" t="s">
        <v>106</v>
      </c>
      <c r="L350" s="31"/>
      <c r="M350" s="53" t="s">
        <v>31</v>
      </c>
      <c r="N350" s="166" t="s">
        <v>43</v>
      </c>
      <c r="O350" s="142">
        <v>10.38</v>
      </c>
      <c r="P350" s="142">
        <f>O350*H350</f>
        <v>10.38</v>
      </c>
      <c r="Q350" s="142">
        <v>0</v>
      </c>
      <c r="R350" s="142">
        <f>Q350*H350</f>
        <v>0</v>
      </c>
      <c r="S350" s="142">
        <v>0</v>
      </c>
      <c r="T350" s="143">
        <f>S350*H350</f>
        <v>0</v>
      </c>
      <c r="AR350" s="13" t="s">
        <v>109</v>
      </c>
      <c r="AT350" s="13" t="s">
        <v>1111</v>
      </c>
      <c r="AU350" s="13" t="s">
        <v>79</v>
      </c>
      <c r="AY350" s="13" t="s">
        <v>108</v>
      </c>
      <c r="BE350" s="144">
        <f>IF(N350="základní",J350,0)</f>
        <v>6426.58</v>
      </c>
      <c r="BF350" s="144">
        <f>IF(N350="snížená",J350,0)</f>
        <v>0</v>
      </c>
      <c r="BG350" s="144">
        <f>IF(N350="zákl. přenesená",J350,0)</f>
        <v>0</v>
      </c>
      <c r="BH350" s="144">
        <f>IF(N350="sníž. přenesená",J350,0)</f>
        <v>0</v>
      </c>
      <c r="BI350" s="144">
        <f>IF(N350="nulová",J350,0)</f>
        <v>0</v>
      </c>
      <c r="BJ350" s="13" t="s">
        <v>77</v>
      </c>
      <c r="BK350" s="144">
        <f>ROUND(I350*H350,2)</f>
        <v>6426.58</v>
      </c>
      <c r="BL350" s="13" t="s">
        <v>109</v>
      </c>
      <c r="BM350" s="13" t="s">
        <v>1161</v>
      </c>
    </row>
    <row r="351" spans="2:65" s="1" customFormat="1" ht="48.75">
      <c r="B351" s="27"/>
      <c r="C351" s="28"/>
      <c r="D351" s="167" t="s">
        <v>1116</v>
      </c>
      <c r="E351" s="28"/>
      <c r="F351" s="168" t="s">
        <v>1152</v>
      </c>
      <c r="G351" s="28"/>
      <c r="H351" s="28"/>
      <c r="I351" s="28"/>
      <c r="J351" s="28"/>
      <c r="K351" s="28"/>
      <c r="L351" s="31"/>
      <c r="M351" s="169"/>
      <c r="N351" s="54"/>
      <c r="O351" s="54"/>
      <c r="P351" s="54"/>
      <c r="Q351" s="54"/>
      <c r="R351" s="54"/>
      <c r="S351" s="54"/>
      <c r="T351" s="55"/>
      <c r="AT351" s="13" t="s">
        <v>1116</v>
      </c>
      <c r="AU351" s="13" t="s">
        <v>79</v>
      </c>
    </row>
    <row r="352" spans="2:65" s="1" customFormat="1" ht="22.5" customHeight="1">
      <c r="B352" s="27"/>
      <c r="C352" s="160" t="s">
        <v>1162</v>
      </c>
      <c r="D352" s="160" t="s">
        <v>1111</v>
      </c>
      <c r="E352" s="161" t="s">
        <v>1163</v>
      </c>
      <c r="F352" s="162" t="s">
        <v>1164</v>
      </c>
      <c r="G352" s="163" t="s">
        <v>757</v>
      </c>
      <c r="H352" s="164">
        <v>1</v>
      </c>
      <c r="I352" s="165">
        <v>69.25</v>
      </c>
      <c r="J352" s="165">
        <f>ROUND(I352*H352,2)</f>
        <v>69.25</v>
      </c>
      <c r="K352" s="162" t="s">
        <v>106</v>
      </c>
      <c r="L352" s="31"/>
      <c r="M352" s="53" t="s">
        <v>31</v>
      </c>
      <c r="N352" s="166" t="s">
        <v>43</v>
      </c>
      <c r="O352" s="142">
        <v>0.11</v>
      </c>
      <c r="P352" s="142">
        <f>O352*H352</f>
        <v>0.11</v>
      </c>
      <c r="Q352" s="142">
        <v>0</v>
      </c>
      <c r="R352" s="142">
        <f>Q352*H352</f>
        <v>0</v>
      </c>
      <c r="S352" s="142">
        <v>0</v>
      </c>
      <c r="T352" s="143">
        <f>S352*H352</f>
        <v>0</v>
      </c>
      <c r="AR352" s="13" t="s">
        <v>109</v>
      </c>
      <c r="AT352" s="13" t="s">
        <v>1111</v>
      </c>
      <c r="AU352" s="13" t="s">
        <v>79</v>
      </c>
      <c r="AY352" s="13" t="s">
        <v>108</v>
      </c>
      <c r="BE352" s="144">
        <f>IF(N352="základní",J352,0)</f>
        <v>69.25</v>
      </c>
      <c r="BF352" s="144">
        <f>IF(N352="snížená",J352,0)</f>
        <v>0</v>
      </c>
      <c r="BG352" s="144">
        <f>IF(N352="zákl. přenesená",J352,0)</f>
        <v>0</v>
      </c>
      <c r="BH352" s="144">
        <f>IF(N352="sníž. přenesená",J352,0)</f>
        <v>0</v>
      </c>
      <c r="BI352" s="144">
        <f>IF(N352="nulová",J352,0)</f>
        <v>0</v>
      </c>
      <c r="BJ352" s="13" t="s">
        <v>77</v>
      </c>
      <c r="BK352" s="144">
        <f>ROUND(I352*H352,2)</f>
        <v>69.25</v>
      </c>
      <c r="BL352" s="13" t="s">
        <v>109</v>
      </c>
      <c r="BM352" s="13" t="s">
        <v>1165</v>
      </c>
    </row>
    <row r="353" spans="2:65" s="1" customFormat="1" ht="29.25">
      <c r="B353" s="27"/>
      <c r="C353" s="28"/>
      <c r="D353" s="167" t="s">
        <v>1116</v>
      </c>
      <c r="E353" s="28"/>
      <c r="F353" s="168" t="s">
        <v>1166</v>
      </c>
      <c r="G353" s="28"/>
      <c r="H353" s="28"/>
      <c r="I353" s="28"/>
      <c r="J353" s="28"/>
      <c r="K353" s="28"/>
      <c r="L353" s="31"/>
      <c r="M353" s="169"/>
      <c r="N353" s="54"/>
      <c r="O353" s="54"/>
      <c r="P353" s="54"/>
      <c r="Q353" s="54"/>
      <c r="R353" s="54"/>
      <c r="S353" s="54"/>
      <c r="T353" s="55"/>
      <c r="AT353" s="13" t="s">
        <v>1116</v>
      </c>
      <c r="AU353" s="13" t="s">
        <v>79</v>
      </c>
    </row>
    <row r="354" spans="2:65" s="1" customFormat="1" ht="45" customHeight="1">
      <c r="B354" s="27"/>
      <c r="C354" s="160" t="s">
        <v>1167</v>
      </c>
      <c r="D354" s="160" t="s">
        <v>1111</v>
      </c>
      <c r="E354" s="161" t="s">
        <v>1168</v>
      </c>
      <c r="F354" s="162" t="s">
        <v>1169</v>
      </c>
      <c r="G354" s="163" t="s">
        <v>144</v>
      </c>
      <c r="H354" s="164">
        <v>1</v>
      </c>
      <c r="I354" s="165">
        <v>455.31</v>
      </c>
      <c r="J354" s="165">
        <f>ROUND(I354*H354,2)</f>
        <v>455.31</v>
      </c>
      <c r="K354" s="162" t="s">
        <v>106</v>
      </c>
      <c r="L354" s="31"/>
      <c r="M354" s="53" t="s">
        <v>31</v>
      </c>
      <c r="N354" s="166" t="s">
        <v>43</v>
      </c>
      <c r="O354" s="142">
        <v>0.51</v>
      </c>
      <c r="P354" s="142">
        <f>O354*H354</f>
        <v>0.51</v>
      </c>
      <c r="Q354" s="142">
        <v>0</v>
      </c>
      <c r="R354" s="142">
        <f>Q354*H354</f>
        <v>0</v>
      </c>
      <c r="S354" s="142">
        <v>0</v>
      </c>
      <c r="T354" s="143">
        <f>S354*H354</f>
        <v>0</v>
      </c>
      <c r="AR354" s="13" t="s">
        <v>109</v>
      </c>
      <c r="AT354" s="13" t="s">
        <v>1111</v>
      </c>
      <c r="AU354" s="13" t="s">
        <v>79</v>
      </c>
      <c r="AY354" s="13" t="s">
        <v>108</v>
      </c>
      <c r="BE354" s="144">
        <f>IF(N354="základní",J354,0)</f>
        <v>455.31</v>
      </c>
      <c r="BF354" s="144">
        <f>IF(N354="snížená",J354,0)</f>
        <v>0</v>
      </c>
      <c r="BG354" s="144">
        <f>IF(N354="zákl. přenesená",J354,0)</f>
        <v>0</v>
      </c>
      <c r="BH354" s="144">
        <f>IF(N354="sníž. přenesená",J354,0)</f>
        <v>0</v>
      </c>
      <c r="BI354" s="144">
        <f>IF(N354="nulová",J354,0)</f>
        <v>0</v>
      </c>
      <c r="BJ354" s="13" t="s">
        <v>77</v>
      </c>
      <c r="BK354" s="144">
        <f>ROUND(I354*H354,2)</f>
        <v>455.31</v>
      </c>
      <c r="BL354" s="13" t="s">
        <v>109</v>
      </c>
      <c r="BM354" s="13" t="s">
        <v>1170</v>
      </c>
    </row>
    <row r="355" spans="2:65" s="1" customFormat="1" ht="39">
      <c r="B355" s="27"/>
      <c r="C355" s="28"/>
      <c r="D355" s="167" t="s">
        <v>1116</v>
      </c>
      <c r="E355" s="28"/>
      <c r="F355" s="168" t="s">
        <v>1171</v>
      </c>
      <c r="G355" s="28"/>
      <c r="H355" s="28"/>
      <c r="I355" s="28"/>
      <c r="J355" s="28"/>
      <c r="K355" s="28"/>
      <c r="L355" s="31"/>
      <c r="M355" s="169"/>
      <c r="N355" s="54"/>
      <c r="O355" s="54"/>
      <c r="P355" s="54"/>
      <c r="Q355" s="54"/>
      <c r="R355" s="54"/>
      <c r="S355" s="54"/>
      <c r="T355" s="55"/>
      <c r="AT355" s="13" t="s">
        <v>1116</v>
      </c>
      <c r="AU355" s="13" t="s">
        <v>79</v>
      </c>
    </row>
    <row r="356" spans="2:65" s="1" customFormat="1" ht="19.5">
      <c r="B356" s="27"/>
      <c r="C356" s="28"/>
      <c r="D356" s="167" t="s">
        <v>1172</v>
      </c>
      <c r="E356" s="28"/>
      <c r="F356" s="168" t="s">
        <v>1173</v>
      </c>
      <c r="G356" s="28"/>
      <c r="H356" s="28"/>
      <c r="I356" s="28"/>
      <c r="J356" s="28"/>
      <c r="K356" s="28"/>
      <c r="L356" s="31"/>
      <c r="M356" s="169"/>
      <c r="N356" s="54"/>
      <c r="O356" s="54"/>
      <c r="P356" s="54"/>
      <c r="Q356" s="54"/>
      <c r="R356" s="54"/>
      <c r="S356" s="54"/>
      <c r="T356" s="55"/>
      <c r="AT356" s="13" t="s">
        <v>1172</v>
      </c>
      <c r="AU356" s="13" t="s">
        <v>79</v>
      </c>
    </row>
    <row r="357" spans="2:65" s="1" customFormat="1" ht="45" customHeight="1">
      <c r="B357" s="27"/>
      <c r="C357" s="160" t="s">
        <v>1174</v>
      </c>
      <c r="D357" s="160" t="s">
        <v>1111</v>
      </c>
      <c r="E357" s="161" t="s">
        <v>1175</v>
      </c>
      <c r="F357" s="162" t="s">
        <v>1176</v>
      </c>
      <c r="G357" s="163" t="s">
        <v>144</v>
      </c>
      <c r="H357" s="164">
        <v>1</v>
      </c>
      <c r="I357" s="165">
        <v>579.85</v>
      </c>
      <c r="J357" s="165">
        <f>ROUND(I357*H357,2)</f>
        <v>579.85</v>
      </c>
      <c r="K357" s="162" t="s">
        <v>106</v>
      </c>
      <c r="L357" s="31"/>
      <c r="M357" s="53" t="s">
        <v>31</v>
      </c>
      <c r="N357" s="166" t="s">
        <v>43</v>
      </c>
      <c r="O357" s="142">
        <v>0.65</v>
      </c>
      <c r="P357" s="142">
        <f>O357*H357</f>
        <v>0.65</v>
      </c>
      <c r="Q357" s="142">
        <v>0</v>
      </c>
      <c r="R357" s="142">
        <f>Q357*H357</f>
        <v>0</v>
      </c>
      <c r="S357" s="142">
        <v>0</v>
      </c>
      <c r="T357" s="143">
        <f>S357*H357</f>
        <v>0</v>
      </c>
      <c r="AR357" s="13" t="s">
        <v>109</v>
      </c>
      <c r="AT357" s="13" t="s">
        <v>1111</v>
      </c>
      <c r="AU357" s="13" t="s">
        <v>79</v>
      </c>
      <c r="AY357" s="13" t="s">
        <v>108</v>
      </c>
      <c r="BE357" s="144">
        <f>IF(N357="základní",J357,0)</f>
        <v>579.85</v>
      </c>
      <c r="BF357" s="144">
        <f>IF(N357="snížená",J357,0)</f>
        <v>0</v>
      </c>
      <c r="BG357" s="144">
        <f>IF(N357="zákl. přenesená",J357,0)</f>
        <v>0</v>
      </c>
      <c r="BH357" s="144">
        <f>IF(N357="sníž. přenesená",J357,0)</f>
        <v>0</v>
      </c>
      <c r="BI357" s="144">
        <f>IF(N357="nulová",J357,0)</f>
        <v>0</v>
      </c>
      <c r="BJ357" s="13" t="s">
        <v>77</v>
      </c>
      <c r="BK357" s="144">
        <f>ROUND(I357*H357,2)</f>
        <v>579.85</v>
      </c>
      <c r="BL357" s="13" t="s">
        <v>109</v>
      </c>
      <c r="BM357" s="13" t="s">
        <v>1177</v>
      </c>
    </row>
    <row r="358" spans="2:65" s="1" customFormat="1" ht="39">
      <c r="B358" s="27"/>
      <c r="C358" s="28"/>
      <c r="D358" s="167" t="s">
        <v>1116</v>
      </c>
      <c r="E358" s="28"/>
      <c r="F358" s="168" t="s">
        <v>1171</v>
      </c>
      <c r="G358" s="28"/>
      <c r="H358" s="28"/>
      <c r="I358" s="28"/>
      <c r="J358" s="28"/>
      <c r="K358" s="28"/>
      <c r="L358" s="31"/>
      <c r="M358" s="169"/>
      <c r="N358" s="54"/>
      <c r="O358" s="54"/>
      <c r="P358" s="54"/>
      <c r="Q358" s="54"/>
      <c r="R358" s="54"/>
      <c r="S358" s="54"/>
      <c r="T358" s="55"/>
      <c r="AT358" s="13" t="s">
        <v>1116</v>
      </c>
      <c r="AU358" s="13" t="s">
        <v>79</v>
      </c>
    </row>
    <row r="359" spans="2:65" s="1" customFormat="1" ht="19.5">
      <c r="B359" s="27"/>
      <c r="C359" s="28"/>
      <c r="D359" s="167" t="s">
        <v>1172</v>
      </c>
      <c r="E359" s="28"/>
      <c r="F359" s="168" t="s">
        <v>1178</v>
      </c>
      <c r="G359" s="28"/>
      <c r="H359" s="28"/>
      <c r="I359" s="28"/>
      <c r="J359" s="28"/>
      <c r="K359" s="28"/>
      <c r="L359" s="31"/>
      <c r="M359" s="169"/>
      <c r="N359" s="54"/>
      <c r="O359" s="54"/>
      <c r="P359" s="54"/>
      <c r="Q359" s="54"/>
      <c r="R359" s="54"/>
      <c r="S359" s="54"/>
      <c r="T359" s="55"/>
      <c r="AT359" s="13" t="s">
        <v>1172</v>
      </c>
      <c r="AU359" s="13" t="s">
        <v>79</v>
      </c>
    </row>
    <row r="360" spans="2:65" s="1" customFormat="1" ht="45" customHeight="1">
      <c r="B360" s="27"/>
      <c r="C360" s="160" t="s">
        <v>1179</v>
      </c>
      <c r="D360" s="160" t="s">
        <v>1111</v>
      </c>
      <c r="E360" s="161" t="s">
        <v>1180</v>
      </c>
      <c r="F360" s="162" t="s">
        <v>1181</v>
      </c>
      <c r="G360" s="163" t="s">
        <v>144</v>
      </c>
      <c r="H360" s="164">
        <v>1</v>
      </c>
      <c r="I360" s="165">
        <v>1451.82</v>
      </c>
      <c r="J360" s="165">
        <f>ROUND(I360*H360,2)</f>
        <v>1451.82</v>
      </c>
      <c r="K360" s="162" t="s">
        <v>106</v>
      </c>
      <c r="L360" s="31"/>
      <c r="M360" s="53" t="s">
        <v>31</v>
      </c>
      <c r="N360" s="166" t="s">
        <v>43</v>
      </c>
      <c r="O360" s="142">
        <v>1.63</v>
      </c>
      <c r="P360" s="142">
        <f>O360*H360</f>
        <v>1.63</v>
      </c>
      <c r="Q360" s="142">
        <v>0</v>
      </c>
      <c r="R360" s="142">
        <f>Q360*H360</f>
        <v>0</v>
      </c>
      <c r="S360" s="142">
        <v>0</v>
      </c>
      <c r="T360" s="143">
        <f>S360*H360</f>
        <v>0</v>
      </c>
      <c r="AR360" s="13" t="s">
        <v>109</v>
      </c>
      <c r="AT360" s="13" t="s">
        <v>1111</v>
      </c>
      <c r="AU360" s="13" t="s">
        <v>79</v>
      </c>
      <c r="AY360" s="13" t="s">
        <v>108</v>
      </c>
      <c r="BE360" s="144">
        <f>IF(N360="základní",J360,0)</f>
        <v>1451.82</v>
      </c>
      <c r="BF360" s="144">
        <f>IF(N360="snížená",J360,0)</f>
        <v>0</v>
      </c>
      <c r="BG360" s="144">
        <f>IF(N360="zákl. přenesená",J360,0)</f>
        <v>0</v>
      </c>
      <c r="BH360" s="144">
        <f>IF(N360="sníž. přenesená",J360,0)</f>
        <v>0</v>
      </c>
      <c r="BI360" s="144">
        <f>IF(N360="nulová",J360,0)</f>
        <v>0</v>
      </c>
      <c r="BJ360" s="13" t="s">
        <v>77</v>
      </c>
      <c r="BK360" s="144">
        <f>ROUND(I360*H360,2)</f>
        <v>1451.82</v>
      </c>
      <c r="BL360" s="13" t="s">
        <v>109</v>
      </c>
      <c r="BM360" s="13" t="s">
        <v>1182</v>
      </c>
    </row>
    <row r="361" spans="2:65" s="1" customFormat="1" ht="39">
      <c r="B361" s="27"/>
      <c r="C361" s="28"/>
      <c r="D361" s="167" t="s">
        <v>1116</v>
      </c>
      <c r="E361" s="28"/>
      <c r="F361" s="168" t="s">
        <v>1171</v>
      </c>
      <c r="G361" s="28"/>
      <c r="H361" s="28"/>
      <c r="I361" s="28"/>
      <c r="J361" s="28"/>
      <c r="K361" s="28"/>
      <c r="L361" s="31"/>
      <c r="M361" s="169"/>
      <c r="N361" s="54"/>
      <c r="O361" s="54"/>
      <c r="P361" s="54"/>
      <c r="Q361" s="54"/>
      <c r="R361" s="54"/>
      <c r="S361" s="54"/>
      <c r="T361" s="55"/>
      <c r="AT361" s="13" t="s">
        <v>1116</v>
      </c>
      <c r="AU361" s="13" t="s">
        <v>79</v>
      </c>
    </row>
    <row r="362" spans="2:65" s="1" customFormat="1" ht="19.5">
      <c r="B362" s="27"/>
      <c r="C362" s="28"/>
      <c r="D362" s="167" t="s">
        <v>1172</v>
      </c>
      <c r="E362" s="28"/>
      <c r="F362" s="168" t="s">
        <v>1183</v>
      </c>
      <c r="G362" s="28"/>
      <c r="H362" s="28"/>
      <c r="I362" s="28"/>
      <c r="J362" s="28"/>
      <c r="K362" s="28"/>
      <c r="L362" s="31"/>
      <c r="M362" s="169"/>
      <c r="N362" s="54"/>
      <c r="O362" s="54"/>
      <c r="P362" s="54"/>
      <c r="Q362" s="54"/>
      <c r="R362" s="54"/>
      <c r="S362" s="54"/>
      <c r="T362" s="55"/>
      <c r="AT362" s="13" t="s">
        <v>1172</v>
      </c>
      <c r="AU362" s="13" t="s">
        <v>79</v>
      </c>
    </row>
    <row r="363" spans="2:65" s="1" customFormat="1" ht="45" customHeight="1">
      <c r="B363" s="27"/>
      <c r="C363" s="160" t="s">
        <v>1184</v>
      </c>
      <c r="D363" s="160" t="s">
        <v>1111</v>
      </c>
      <c r="E363" s="161" t="s">
        <v>1185</v>
      </c>
      <c r="F363" s="162" t="s">
        <v>1186</v>
      </c>
      <c r="G363" s="163" t="s">
        <v>144</v>
      </c>
      <c r="H363" s="164">
        <v>1</v>
      </c>
      <c r="I363" s="165">
        <v>2424.6799999999998</v>
      </c>
      <c r="J363" s="165">
        <f>ROUND(I363*H363,2)</f>
        <v>2424.6799999999998</v>
      </c>
      <c r="K363" s="162" t="s">
        <v>106</v>
      </c>
      <c r="L363" s="31"/>
      <c r="M363" s="53" t="s">
        <v>31</v>
      </c>
      <c r="N363" s="166" t="s">
        <v>43</v>
      </c>
      <c r="O363" s="142">
        <v>2.72</v>
      </c>
      <c r="P363" s="142">
        <f>O363*H363</f>
        <v>2.72</v>
      </c>
      <c r="Q363" s="142">
        <v>0</v>
      </c>
      <c r="R363" s="142">
        <f>Q363*H363</f>
        <v>0</v>
      </c>
      <c r="S363" s="142">
        <v>0</v>
      </c>
      <c r="T363" s="143">
        <f>S363*H363</f>
        <v>0</v>
      </c>
      <c r="AR363" s="13" t="s">
        <v>109</v>
      </c>
      <c r="AT363" s="13" t="s">
        <v>1111</v>
      </c>
      <c r="AU363" s="13" t="s">
        <v>79</v>
      </c>
      <c r="AY363" s="13" t="s">
        <v>108</v>
      </c>
      <c r="BE363" s="144">
        <f>IF(N363="základní",J363,0)</f>
        <v>2424.6799999999998</v>
      </c>
      <c r="BF363" s="144">
        <f>IF(N363="snížená",J363,0)</f>
        <v>0</v>
      </c>
      <c r="BG363" s="144">
        <f>IF(N363="zákl. přenesená",J363,0)</f>
        <v>0</v>
      </c>
      <c r="BH363" s="144">
        <f>IF(N363="sníž. přenesená",J363,0)</f>
        <v>0</v>
      </c>
      <c r="BI363" s="144">
        <f>IF(N363="nulová",J363,0)</f>
        <v>0</v>
      </c>
      <c r="BJ363" s="13" t="s">
        <v>77</v>
      </c>
      <c r="BK363" s="144">
        <f>ROUND(I363*H363,2)</f>
        <v>2424.6799999999998</v>
      </c>
      <c r="BL363" s="13" t="s">
        <v>109</v>
      </c>
      <c r="BM363" s="13" t="s">
        <v>1187</v>
      </c>
    </row>
    <row r="364" spans="2:65" s="1" customFormat="1" ht="39">
      <c r="B364" s="27"/>
      <c r="C364" s="28"/>
      <c r="D364" s="167" t="s">
        <v>1116</v>
      </c>
      <c r="E364" s="28"/>
      <c r="F364" s="168" t="s">
        <v>1171</v>
      </c>
      <c r="G364" s="28"/>
      <c r="H364" s="28"/>
      <c r="I364" s="28"/>
      <c r="J364" s="28"/>
      <c r="K364" s="28"/>
      <c r="L364" s="31"/>
      <c r="M364" s="169"/>
      <c r="N364" s="54"/>
      <c r="O364" s="54"/>
      <c r="P364" s="54"/>
      <c r="Q364" s="54"/>
      <c r="R364" s="54"/>
      <c r="S364" s="54"/>
      <c r="T364" s="55"/>
      <c r="AT364" s="13" t="s">
        <v>1116</v>
      </c>
      <c r="AU364" s="13" t="s">
        <v>79</v>
      </c>
    </row>
    <row r="365" spans="2:65" s="1" customFormat="1" ht="19.5">
      <c r="B365" s="27"/>
      <c r="C365" s="28"/>
      <c r="D365" s="167" t="s">
        <v>1172</v>
      </c>
      <c r="E365" s="28"/>
      <c r="F365" s="168" t="s">
        <v>1188</v>
      </c>
      <c r="G365" s="28"/>
      <c r="H365" s="28"/>
      <c r="I365" s="28"/>
      <c r="J365" s="28"/>
      <c r="K365" s="28"/>
      <c r="L365" s="31"/>
      <c r="M365" s="169"/>
      <c r="N365" s="54"/>
      <c r="O365" s="54"/>
      <c r="P365" s="54"/>
      <c r="Q365" s="54"/>
      <c r="R365" s="54"/>
      <c r="S365" s="54"/>
      <c r="T365" s="55"/>
      <c r="AT365" s="13" t="s">
        <v>1172</v>
      </c>
      <c r="AU365" s="13" t="s">
        <v>79</v>
      </c>
    </row>
    <row r="366" spans="2:65" s="1" customFormat="1" ht="45" customHeight="1">
      <c r="B366" s="27"/>
      <c r="C366" s="160" t="s">
        <v>1189</v>
      </c>
      <c r="D366" s="160" t="s">
        <v>1111</v>
      </c>
      <c r="E366" s="161" t="s">
        <v>1190</v>
      </c>
      <c r="F366" s="162" t="s">
        <v>1191</v>
      </c>
      <c r="G366" s="163" t="s">
        <v>144</v>
      </c>
      <c r="H366" s="164">
        <v>1</v>
      </c>
      <c r="I366" s="165">
        <v>3771.25</v>
      </c>
      <c r="J366" s="165">
        <f>ROUND(I366*H366,2)</f>
        <v>3771.25</v>
      </c>
      <c r="K366" s="162" t="s">
        <v>106</v>
      </c>
      <c r="L366" s="31"/>
      <c r="M366" s="53" t="s">
        <v>31</v>
      </c>
      <c r="N366" s="166" t="s">
        <v>43</v>
      </c>
      <c r="O366" s="142">
        <v>4.2300000000000004</v>
      </c>
      <c r="P366" s="142">
        <f>O366*H366</f>
        <v>4.2300000000000004</v>
      </c>
      <c r="Q366" s="142">
        <v>0</v>
      </c>
      <c r="R366" s="142">
        <f>Q366*H366</f>
        <v>0</v>
      </c>
      <c r="S366" s="142">
        <v>0</v>
      </c>
      <c r="T366" s="143">
        <f>S366*H366</f>
        <v>0</v>
      </c>
      <c r="AR366" s="13" t="s">
        <v>109</v>
      </c>
      <c r="AT366" s="13" t="s">
        <v>1111</v>
      </c>
      <c r="AU366" s="13" t="s">
        <v>79</v>
      </c>
      <c r="AY366" s="13" t="s">
        <v>108</v>
      </c>
      <c r="BE366" s="144">
        <f>IF(N366="základní",J366,0)</f>
        <v>3771.25</v>
      </c>
      <c r="BF366" s="144">
        <f>IF(N366="snížená",J366,0)</f>
        <v>0</v>
      </c>
      <c r="BG366" s="144">
        <f>IF(N366="zákl. přenesená",J366,0)</f>
        <v>0</v>
      </c>
      <c r="BH366" s="144">
        <f>IF(N366="sníž. přenesená",J366,0)</f>
        <v>0</v>
      </c>
      <c r="BI366" s="144">
        <f>IF(N366="nulová",J366,0)</f>
        <v>0</v>
      </c>
      <c r="BJ366" s="13" t="s">
        <v>77</v>
      </c>
      <c r="BK366" s="144">
        <f>ROUND(I366*H366,2)</f>
        <v>3771.25</v>
      </c>
      <c r="BL366" s="13" t="s">
        <v>109</v>
      </c>
      <c r="BM366" s="13" t="s">
        <v>1192</v>
      </c>
    </row>
    <row r="367" spans="2:65" s="1" customFormat="1" ht="39">
      <c r="B367" s="27"/>
      <c r="C367" s="28"/>
      <c r="D367" s="167" t="s">
        <v>1116</v>
      </c>
      <c r="E367" s="28"/>
      <c r="F367" s="168" t="s">
        <v>1171</v>
      </c>
      <c r="G367" s="28"/>
      <c r="H367" s="28"/>
      <c r="I367" s="28"/>
      <c r="J367" s="28"/>
      <c r="K367" s="28"/>
      <c r="L367" s="31"/>
      <c r="M367" s="169"/>
      <c r="N367" s="54"/>
      <c r="O367" s="54"/>
      <c r="P367" s="54"/>
      <c r="Q367" s="54"/>
      <c r="R367" s="54"/>
      <c r="S367" s="54"/>
      <c r="T367" s="55"/>
      <c r="AT367" s="13" t="s">
        <v>1116</v>
      </c>
      <c r="AU367" s="13" t="s">
        <v>79</v>
      </c>
    </row>
    <row r="368" spans="2:65" s="1" customFormat="1" ht="19.5">
      <c r="B368" s="27"/>
      <c r="C368" s="28"/>
      <c r="D368" s="167" t="s">
        <v>1172</v>
      </c>
      <c r="E368" s="28"/>
      <c r="F368" s="168" t="s">
        <v>1193</v>
      </c>
      <c r="G368" s="28"/>
      <c r="H368" s="28"/>
      <c r="I368" s="28"/>
      <c r="J368" s="28"/>
      <c r="K368" s="28"/>
      <c r="L368" s="31"/>
      <c r="M368" s="169"/>
      <c r="N368" s="54"/>
      <c r="O368" s="54"/>
      <c r="P368" s="54"/>
      <c r="Q368" s="54"/>
      <c r="R368" s="54"/>
      <c r="S368" s="54"/>
      <c r="T368" s="55"/>
      <c r="AT368" s="13" t="s">
        <v>1172</v>
      </c>
      <c r="AU368" s="13" t="s">
        <v>79</v>
      </c>
    </row>
    <row r="369" spans="2:65" s="1" customFormat="1" ht="45" customHeight="1">
      <c r="B369" s="27"/>
      <c r="C369" s="160" t="s">
        <v>1194</v>
      </c>
      <c r="D369" s="160" t="s">
        <v>1111</v>
      </c>
      <c r="E369" s="161" t="s">
        <v>1195</v>
      </c>
      <c r="F369" s="162" t="s">
        <v>1196</v>
      </c>
      <c r="G369" s="163" t="s">
        <v>144</v>
      </c>
      <c r="H369" s="164">
        <v>1</v>
      </c>
      <c r="I369" s="165">
        <v>6381.98</v>
      </c>
      <c r="J369" s="165">
        <f>ROUND(I369*H369,2)</f>
        <v>6381.98</v>
      </c>
      <c r="K369" s="162" t="s">
        <v>106</v>
      </c>
      <c r="L369" s="31"/>
      <c r="M369" s="53" t="s">
        <v>31</v>
      </c>
      <c r="N369" s="166" t="s">
        <v>43</v>
      </c>
      <c r="O369" s="142">
        <v>7.16</v>
      </c>
      <c r="P369" s="142">
        <f>O369*H369</f>
        <v>7.16</v>
      </c>
      <c r="Q369" s="142">
        <v>0</v>
      </c>
      <c r="R369" s="142">
        <f>Q369*H369</f>
        <v>0</v>
      </c>
      <c r="S369" s="142">
        <v>0</v>
      </c>
      <c r="T369" s="143">
        <f>S369*H369</f>
        <v>0</v>
      </c>
      <c r="AR369" s="13" t="s">
        <v>109</v>
      </c>
      <c r="AT369" s="13" t="s">
        <v>1111</v>
      </c>
      <c r="AU369" s="13" t="s">
        <v>79</v>
      </c>
      <c r="AY369" s="13" t="s">
        <v>108</v>
      </c>
      <c r="BE369" s="144">
        <f>IF(N369="základní",J369,0)</f>
        <v>6381.98</v>
      </c>
      <c r="BF369" s="144">
        <f>IF(N369="snížená",J369,0)</f>
        <v>0</v>
      </c>
      <c r="BG369" s="144">
        <f>IF(N369="zákl. přenesená",J369,0)</f>
        <v>0</v>
      </c>
      <c r="BH369" s="144">
        <f>IF(N369="sníž. přenesená",J369,0)</f>
        <v>0</v>
      </c>
      <c r="BI369" s="144">
        <f>IF(N369="nulová",J369,0)</f>
        <v>0</v>
      </c>
      <c r="BJ369" s="13" t="s">
        <v>77</v>
      </c>
      <c r="BK369" s="144">
        <f>ROUND(I369*H369,2)</f>
        <v>6381.98</v>
      </c>
      <c r="BL369" s="13" t="s">
        <v>109</v>
      </c>
      <c r="BM369" s="13" t="s">
        <v>1197</v>
      </c>
    </row>
    <row r="370" spans="2:65" s="1" customFormat="1" ht="39">
      <c r="B370" s="27"/>
      <c r="C370" s="28"/>
      <c r="D370" s="167" t="s">
        <v>1116</v>
      </c>
      <c r="E370" s="28"/>
      <c r="F370" s="168" t="s">
        <v>1171</v>
      </c>
      <c r="G370" s="28"/>
      <c r="H370" s="28"/>
      <c r="I370" s="28"/>
      <c r="J370" s="28"/>
      <c r="K370" s="28"/>
      <c r="L370" s="31"/>
      <c r="M370" s="169"/>
      <c r="N370" s="54"/>
      <c r="O370" s="54"/>
      <c r="P370" s="54"/>
      <c r="Q370" s="54"/>
      <c r="R370" s="54"/>
      <c r="S370" s="54"/>
      <c r="T370" s="55"/>
      <c r="AT370" s="13" t="s">
        <v>1116</v>
      </c>
      <c r="AU370" s="13" t="s">
        <v>79</v>
      </c>
    </row>
    <row r="371" spans="2:65" s="1" customFormat="1" ht="19.5">
      <c r="B371" s="27"/>
      <c r="C371" s="28"/>
      <c r="D371" s="167" t="s">
        <v>1172</v>
      </c>
      <c r="E371" s="28"/>
      <c r="F371" s="168" t="s">
        <v>1198</v>
      </c>
      <c r="G371" s="28"/>
      <c r="H371" s="28"/>
      <c r="I371" s="28"/>
      <c r="J371" s="28"/>
      <c r="K371" s="28"/>
      <c r="L371" s="31"/>
      <c r="M371" s="169"/>
      <c r="N371" s="54"/>
      <c r="O371" s="54"/>
      <c r="P371" s="54"/>
      <c r="Q371" s="54"/>
      <c r="R371" s="54"/>
      <c r="S371" s="54"/>
      <c r="T371" s="55"/>
      <c r="AT371" s="13" t="s">
        <v>1172</v>
      </c>
      <c r="AU371" s="13" t="s">
        <v>79</v>
      </c>
    </row>
    <row r="372" spans="2:65" s="1" customFormat="1" ht="45" customHeight="1">
      <c r="B372" s="27"/>
      <c r="C372" s="160" t="s">
        <v>1199</v>
      </c>
      <c r="D372" s="160" t="s">
        <v>1111</v>
      </c>
      <c r="E372" s="161" t="s">
        <v>1200</v>
      </c>
      <c r="F372" s="162" t="s">
        <v>1201</v>
      </c>
      <c r="G372" s="163" t="s">
        <v>144</v>
      </c>
      <c r="H372" s="164">
        <v>1</v>
      </c>
      <c r="I372" s="165">
        <v>480.02</v>
      </c>
      <c r="J372" s="165">
        <f>ROUND(I372*H372,2)</f>
        <v>480.02</v>
      </c>
      <c r="K372" s="162" t="s">
        <v>106</v>
      </c>
      <c r="L372" s="31"/>
      <c r="M372" s="53" t="s">
        <v>31</v>
      </c>
      <c r="N372" s="166" t="s">
        <v>43</v>
      </c>
      <c r="O372" s="142">
        <v>0.54</v>
      </c>
      <c r="P372" s="142">
        <f>O372*H372</f>
        <v>0.54</v>
      </c>
      <c r="Q372" s="142">
        <v>0</v>
      </c>
      <c r="R372" s="142">
        <f>Q372*H372</f>
        <v>0</v>
      </c>
      <c r="S372" s="142">
        <v>0</v>
      </c>
      <c r="T372" s="143">
        <f>S372*H372</f>
        <v>0</v>
      </c>
      <c r="AR372" s="13" t="s">
        <v>109</v>
      </c>
      <c r="AT372" s="13" t="s">
        <v>1111</v>
      </c>
      <c r="AU372" s="13" t="s">
        <v>79</v>
      </c>
      <c r="AY372" s="13" t="s">
        <v>108</v>
      </c>
      <c r="BE372" s="144">
        <f>IF(N372="základní",J372,0)</f>
        <v>480.02</v>
      </c>
      <c r="BF372" s="144">
        <f>IF(N372="snížená",J372,0)</f>
        <v>0</v>
      </c>
      <c r="BG372" s="144">
        <f>IF(N372="zákl. přenesená",J372,0)</f>
        <v>0</v>
      </c>
      <c r="BH372" s="144">
        <f>IF(N372="sníž. přenesená",J372,0)</f>
        <v>0</v>
      </c>
      <c r="BI372" s="144">
        <f>IF(N372="nulová",J372,0)</f>
        <v>0</v>
      </c>
      <c r="BJ372" s="13" t="s">
        <v>77</v>
      </c>
      <c r="BK372" s="144">
        <f>ROUND(I372*H372,2)</f>
        <v>480.02</v>
      </c>
      <c r="BL372" s="13" t="s">
        <v>109</v>
      </c>
      <c r="BM372" s="13" t="s">
        <v>1202</v>
      </c>
    </row>
    <row r="373" spans="2:65" s="1" customFormat="1" ht="39">
      <c r="B373" s="27"/>
      <c r="C373" s="28"/>
      <c r="D373" s="167" t="s">
        <v>1116</v>
      </c>
      <c r="E373" s="28"/>
      <c r="F373" s="168" t="s">
        <v>1171</v>
      </c>
      <c r="G373" s="28"/>
      <c r="H373" s="28"/>
      <c r="I373" s="28"/>
      <c r="J373" s="28"/>
      <c r="K373" s="28"/>
      <c r="L373" s="31"/>
      <c r="M373" s="169"/>
      <c r="N373" s="54"/>
      <c r="O373" s="54"/>
      <c r="P373" s="54"/>
      <c r="Q373" s="54"/>
      <c r="R373" s="54"/>
      <c r="S373" s="54"/>
      <c r="T373" s="55"/>
      <c r="AT373" s="13" t="s">
        <v>1116</v>
      </c>
      <c r="AU373" s="13" t="s">
        <v>79</v>
      </c>
    </row>
    <row r="374" spans="2:65" s="1" customFormat="1" ht="19.5">
      <c r="B374" s="27"/>
      <c r="C374" s="28"/>
      <c r="D374" s="167" t="s">
        <v>1172</v>
      </c>
      <c r="E374" s="28"/>
      <c r="F374" s="168" t="s">
        <v>1173</v>
      </c>
      <c r="G374" s="28"/>
      <c r="H374" s="28"/>
      <c r="I374" s="28"/>
      <c r="J374" s="28"/>
      <c r="K374" s="28"/>
      <c r="L374" s="31"/>
      <c r="M374" s="169"/>
      <c r="N374" s="54"/>
      <c r="O374" s="54"/>
      <c r="P374" s="54"/>
      <c r="Q374" s="54"/>
      <c r="R374" s="54"/>
      <c r="S374" s="54"/>
      <c r="T374" s="55"/>
      <c r="AT374" s="13" t="s">
        <v>1172</v>
      </c>
      <c r="AU374" s="13" t="s">
        <v>79</v>
      </c>
    </row>
    <row r="375" spans="2:65" s="1" customFormat="1" ht="45" customHeight="1">
      <c r="B375" s="27"/>
      <c r="C375" s="160" t="s">
        <v>1203</v>
      </c>
      <c r="D375" s="160" t="s">
        <v>1111</v>
      </c>
      <c r="E375" s="161" t="s">
        <v>1204</v>
      </c>
      <c r="F375" s="162" t="s">
        <v>1205</v>
      </c>
      <c r="G375" s="163" t="s">
        <v>144</v>
      </c>
      <c r="H375" s="164">
        <v>1</v>
      </c>
      <c r="I375" s="165">
        <v>607.78</v>
      </c>
      <c r="J375" s="165">
        <f>ROUND(I375*H375,2)</f>
        <v>607.78</v>
      </c>
      <c r="K375" s="162" t="s">
        <v>106</v>
      </c>
      <c r="L375" s="31"/>
      <c r="M375" s="53" t="s">
        <v>31</v>
      </c>
      <c r="N375" s="166" t="s">
        <v>43</v>
      </c>
      <c r="O375" s="142">
        <v>0.68</v>
      </c>
      <c r="P375" s="142">
        <f>O375*H375</f>
        <v>0.68</v>
      </c>
      <c r="Q375" s="142">
        <v>0</v>
      </c>
      <c r="R375" s="142">
        <f>Q375*H375</f>
        <v>0</v>
      </c>
      <c r="S375" s="142">
        <v>0</v>
      </c>
      <c r="T375" s="143">
        <f>S375*H375</f>
        <v>0</v>
      </c>
      <c r="AR375" s="13" t="s">
        <v>109</v>
      </c>
      <c r="AT375" s="13" t="s">
        <v>1111</v>
      </c>
      <c r="AU375" s="13" t="s">
        <v>79</v>
      </c>
      <c r="AY375" s="13" t="s">
        <v>108</v>
      </c>
      <c r="BE375" s="144">
        <f>IF(N375="základní",J375,0)</f>
        <v>607.78</v>
      </c>
      <c r="BF375" s="144">
        <f>IF(N375="snížená",J375,0)</f>
        <v>0</v>
      </c>
      <c r="BG375" s="144">
        <f>IF(N375="zákl. přenesená",J375,0)</f>
        <v>0</v>
      </c>
      <c r="BH375" s="144">
        <f>IF(N375="sníž. přenesená",J375,0)</f>
        <v>0</v>
      </c>
      <c r="BI375" s="144">
        <f>IF(N375="nulová",J375,0)</f>
        <v>0</v>
      </c>
      <c r="BJ375" s="13" t="s">
        <v>77</v>
      </c>
      <c r="BK375" s="144">
        <f>ROUND(I375*H375,2)</f>
        <v>607.78</v>
      </c>
      <c r="BL375" s="13" t="s">
        <v>109</v>
      </c>
      <c r="BM375" s="13" t="s">
        <v>1206</v>
      </c>
    </row>
    <row r="376" spans="2:65" s="1" customFormat="1" ht="39">
      <c r="B376" s="27"/>
      <c r="C376" s="28"/>
      <c r="D376" s="167" t="s">
        <v>1116</v>
      </c>
      <c r="E376" s="28"/>
      <c r="F376" s="168" t="s">
        <v>1171</v>
      </c>
      <c r="G376" s="28"/>
      <c r="H376" s="28"/>
      <c r="I376" s="28"/>
      <c r="J376" s="28"/>
      <c r="K376" s="28"/>
      <c r="L376" s="31"/>
      <c r="M376" s="169"/>
      <c r="N376" s="54"/>
      <c r="O376" s="54"/>
      <c r="P376" s="54"/>
      <c r="Q376" s="54"/>
      <c r="R376" s="54"/>
      <c r="S376" s="54"/>
      <c r="T376" s="55"/>
      <c r="AT376" s="13" t="s">
        <v>1116</v>
      </c>
      <c r="AU376" s="13" t="s">
        <v>79</v>
      </c>
    </row>
    <row r="377" spans="2:65" s="1" customFormat="1" ht="19.5">
      <c r="B377" s="27"/>
      <c r="C377" s="28"/>
      <c r="D377" s="167" t="s">
        <v>1172</v>
      </c>
      <c r="E377" s="28"/>
      <c r="F377" s="168" t="s">
        <v>1178</v>
      </c>
      <c r="G377" s="28"/>
      <c r="H377" s="28"/>
      <c r="I377" s="28"/>
      <c r="J377" s="28"/>
      <c r="K377" s="28"/>
      <c r="L377" s="31"/>
      <c r="M377" s="169"/>
      <c r="N377" s="54"/>
      <c r="O377" s="54"/>
      <c r="P377" s="54"/>
      <c r="Q377" s="54"/>
      <c r="R377" s="54"/>
      <c r="S377" s="54"/>
      <c r="T377" s="55"/>
      <c r="AT377" s="13" t="s">
        <v>1172</v>
      </c>
      <c r="AU377" s="13" t="s">
        <v>79</v>
      </c>
    </row>
    <row r="378" spans="2:65" s="1" customFormat="1" ht="45" customHeight="1">
      <c r="B378" s="27"/>
      <c r="C378" s="160" t="s">
        <v>1207</v>
      </c>
      <c r="D378" s="160" t="s">
        <v>1111</v>
      </c>
      <c r="E378" s="161" t="s">
        <v>1208</v>
      </c>
      <c r="F378" s="162" t="s">
        <v>1209</v>
      </c>
      <c r="G378" s="163" t="s">
        <v>144</v>
      </c>
      <c r="H378" s="164">
        <v>1</v>
      </c>
      <c r="I378" s="165">
        <v>1523.76</v>
      </c>
      <c r="J378" s="165">
        <f>ROUND(I378*H378,2)</f>
        <v>1523.76</v>
      </c>
      <c r="K378" s="162" t="s">
        <v>106</v>
      </c>
      <c r="L378" s="31"/>
      <c r="M378" s="53" t="s">
        <v>31</v>
      </c>
      <c r="N378" s="166" t="s">
        <v>43</v>
      </c>
      <c r="O378" s="142">
        <v>1.71</v>
      </c>
      <c r="P378" s="142">
        <f>O378*H378</f>
        <v>1.71</v>
      </c>
      <c r="Q378" s="142">
        <v>0</v>
      </c>
      <c r="R378" s="142">
        <f>Q378*H378</f>
        <v>0</v>
      </c>
      <c r="S378" s="142">
        <v>0</v>
      </c>
      <c r="T378" s="143">
        <f>S378*H378</f>
        <v>0</v>
      </c>
      <c r="AR378" s="13" t="s">
        <v>109</v>
      </c>
      <c r="AT378" s="13" t="s">
        <v>1111</v>
      </c>
      <c r="AU378" s="13" t="s">
        <v>79</v>
      </c>
      <c r="AY378" s="13" t="s">
        <v>108</v>
      </c>
      <c r="BE378" s="144">
        <f>IF(N378="základní",J378,0)</f>
        <v>1523.76</v>
      </c>
      <c r="BF378" s="144">
        <f>IF(N378="snížená",J378,0)</f>
        <v>0</v>
      </c>
      <c r="BG378" s="144">
        <f>IF(N378="zákl. přenesená",J378,0)</f>
        <v>0</v>
      </c>
      <c r="BH378" s="144">
        <f>IF(N378="sníž. přenesená",J378,0)</f>
        <v>0</v>
      </c>
      <c r="BI378" s="144">
        <f>IF(N378="nulová",J378,0)</f>
        <v>0</v>
      </c>
      <c r="BJ378" s="13" t="s">
        <v>77</v>
      </c>
      <c r="BK378" s="144">
        <f>ROUND(I378*H378,2)</f>
        <v>1523.76</v>
      </c>
      <c r="BL378" s="13" t="s">
        <v>109</v>
      </c>
      <c r="BM378" s="13" t="s">
        <v>1210</v>
      </c>
    </row>
    <row r="379" spans="2:65" s="1" customFormat="1" ht="39">
      <c r="B379" s="27"/>
      <c r="C379" s="28"/>
      <c r="D379" s="167" t="s">
        <v>1116</v>
      </c>
      <c r="E379" s="28"/>
      <c r="F379" s="168" t="s">
        <v>1171</v>
      </c>
      <c r="G379" s="28"/>
      <c r="H379" s="28"/>
      <c r="I379" s="28"/>
      <c r="J379" s="28"/>
      <c r="K379" s="28"/>
      <c r="L379" s="31"/>
      <c r="M379" s="169"/>
      <c r="N379" s="54"/>
      <c r="O379" s="54"/>
      <c r="P379" s="54"/>
      <c r="Q379" s="54"/>
      <c r="R379" s="54"/>
      <c r="S379" s="54"/>
      <c r="T379" s="55"/>
      <c r="AT379" s="13" t="s">
        <v>1116</v>
      </c>
      <c r="AU379" s="13" t="s">
        <v>79</v>
      </c>
    </row>
    <row r="380" spans="2:65" s="1" customFormat="1" ht="19.5">
      <c r="B380" s="27"/>
      <c r="C380" s="28"/>
      <c r="D380" s="167" t="s">
        <v>1172</v>
      </c>
      <c r="E380" s="28"/>
      <c r="F380" s="168" t="s">
        <v>1183</v>
      </c>
      <c r="G380" s="28"/>
      <c r="H380" s="28"/>
      <c r="I380" s="28"/>
      <c r="J380" s="28"/>
      <c r="K380" s="28"/>
      <c r="L380" s="31"/>
      <c r="M380" s="169"/>
      <c r="N380" s="54"/>
      <c r="O380" s="54"/>
      <c r="P380" s="54"/>
      <c r="Q380" s="54"/>
      <c r="R380" s="54"/>
      <c r="S380" s="54"/>
      <c r="T380" s="55"/>
      <c r="AT380" s="13" t="s">
        <v>1172</v>
      </c>
      <c r="AU380" s="13" t="s">
        <v>79</v>
      </c>
    </row>
    <row r="381" spans="2:65" s="1" customFormat="1" ht="45" customHeight="1">
      <c r="B381" s="27"/>
      <c r="C381" s="160" t="s">
        <v>1211</v>
      </c>
      <c r="D381" s="160" t="s">
        <v>1111</v>
      </c>
      <c r="E381" s="161" t="s">
        <v>1212</v>
      </c>
      <c r="F381" s="162" t="s">
        <v>1213</v>
      </c>
      <c r="G381" s="163" t="s">
        <v>144</v>
      </c>
      <c r="H381" s="164">
        <v>1</v>
      </c>
      <c r="I381" s="165">
        <v>2547.65</v>
      </c>
      <c r="J381" s="165">
        <f>ROUND(I381*H381,2)</f>
        <v>2547.65</v>
      </c>
      <c r="K381" s="162" t="s">
        <v>106</v>
      </c>
      <c r="L381" s="31"/>
      <c r="M381" s="53" t="s">
        <v>31</v>
      </c>
      <c r="N381" s="166" t="s">
        <v>43</v>
      </c>
      <c r="O381" s="142">
        <v>2.86</v>
      </c>
      <c r="P381" s="142">
        <f>O381*H381</f>
        <v>2.86</v>
      </c>
      <c r="Q381" s="142">
        <v>0</v>
      </c>
      <c r="R381" s="142">
        <f>Q381*H381</f>
        <v>0</v>
      </c>
      <c r="S381" s="142">
        <v>0</v>
      </c>
      <c r="T381" s="143">
        <f>S381*H381</f>
        <v>0</v>
      </c>
      <c r="AR381" s="13" t="s">
        <v>109</v>
      </c>
      <c r="AT381" s="13" t="s">
        <v>1111</v>
      </c>
      <c r="AU381" s="13" t="s">
        <v>79</v>
      </c>
      <c r="AY381" s="13" t="s">
        <v>108</v>
      </c>
      <c r="BE381" s="144">
        <f>IF(N381="základní",J381,0)</f>
        <v>2547.65</v>
      </c>
      <c r="BF381" s="144">
        <f>IF(N381="snížená",J381,0)</f>
        <v>0</v>
      </c>
      <c r="BG381" s="144">
        <f>IF(N381="zákl. přenesená",J381,0)</f>
        <v>0</v>
      </c>
      <c r="BH381" s="144">
        <f>IF(N381="sníž. přenesená",J381,0)</f>
        <v>0</v>
      </c>
      <c r="BI381" s="144">
        <f>IF(N381="nulová",J381,0)</f>
        <v>0</v>
      </c>
      <c r="BJ381" s="13" t="s">
        <v>77</v>
      </c>
      <c r="BK381" s="144">
        <f>ROUND(I381*H381,2)</f>
        <v>2547.65</v>
      </c>
      <c r="BL381" s="13" t="s">
        <v>109</v>
      </c>
      <c r="BM381" s="13" t="s">
        <v>1214</v>
      </c>
    </row>
    <row r="382" spans="2:65" s="1" customFormat="1" ht="39">
      <c r="B382" s="27"/>
      <c r="C382" s="28"/>
      <c r="D382" s="167" t="s">
        <v>1116</v>
      </c>
      <c r="E382" s="28"/>
      <c r="F382" s="168" t="s">
        <v>1171</v>
      </c>
      <c r="G382" s="28"/>
      <c r="H382" s="28"/>
      <c r="I382" s="28"/>
      <c r="J382" s="28"/>
      <c r="K382" s="28"/>
      <c r="L382" s="31"/>
      <c r="M382" s="169"/>
      <c r="N382" s="54"/>
      <c r="O382" s="54"/>
      <c r="P382" s="54"/>
      <c r="Q382" s="54"/>
      <c r="R382" s="54"/>
      <c r="S382" s="54"/>
      <c r="T382" s="55"/>
      <c r="AT382" s="13" t="s">
        <v>1116</v>
      </c>
      <c r="AU382" s="13" t="s">
        <v>79</v>
      </c>
    </row>
    <row r="383" spans="2:65" s="1" customFormat="1" ht="19.5">
      <c r="B383" s="27"/>
      <c r="C383" s="28"/>
      <c r="D383" s="167" t="s">
        <v>1172</v>
      </c>
      <c r="E383" s="28"/>
      <c r="F383" s="168" t="s">
        <v>1188</v>
      </c>
      <c r="G383" s="28"/>
      <c r="H383" s="28"/>
      <c r="I383" s="28"/>
      <c r="J383" s="28"/>
      <c r="K383" s="28"/>
      <c r="L383" s="31"/>
      <c r="M383" s="169"/>
      <c r="N383" s="54"/>
      <c r="O383" s="54"/>
      <c r="P383" s="54"/>
      <c r="Q383" s="54"/>
      <c r="R383" s="54"/>
      <c r="S383" s="54"/>
      <c r="T383" s="55"/>
      <c r="AT383" s="13" t="s">
        <v>1172</v>
      </c>
      <c r="AU383" s="13" t="s">
        <v>79</v>
      </c>
    </row>
    <row r="384" spans="2:65" s="1" customFormat="1" ht="45" customHeight="1">
      <c r="B384" s="27"/>
      <c r="C384" s="160" t="s">
        <v>1215</v>
      </c>
      <c r="D384" s="160" t="s">
        <v>1111</v>
      </c>
      <c r="E384" s="161" t="s">
        <v>1216</v>
      </c>
      <c r="F384" s="162" t="s">
        <v>1217</v>
      </c>
      <c r="G384" s="163" t="s">
        <v>144</v>
      </c>
      <c r="H384" s="164">
        <v>1</v>
      </c>
      <c r="I384" s="165">
        <v>3959.15</v>
      </c>
      <c r="J384" s="165">
        <f>ROUND(I384*H384,2)</f>
        <v>3959.15</v>
      </c>
      <c r="K384" s="162" t="s">
        <v>106</v>
      </c>
      <c r="L384" s="31"/>
      <c r="M384" s="53" t="s">
        <v>31</v>
      </c>
      <c r="N384" s="166" t="s">
        <v>43</v>
      </c>
      <c r="O384" s="142">
        <v>4.4400000000000004</v>
      </c>
      <c r="P384" s="142">
        <f>O384*H384</f>
        <v>4.4400000000000004</v>
      </c>
      <c r="Q384" s="142">
        <v>0</v>
      </c>
      <c r="R384" s="142">
        <f>Q384*H384</f>
        <v>0</v>
      </c>
      <c r="S384" s="142">
        <v>0</v>
      </c>
      <c r="T384" s="143">
        <f>S384*H384</f>
        <v>0</v>
      </c>
      <c r="AR384" s="13" t="s">
        <v>109</v>
      </c>
      <c r="AT384" s="13" t="s">
        <v>1111</v>
      </c>
      <c r="AU384" s="13" t="s">
        <v>79</v>
      </c>
      <c r="AY384" s="13" t="s">
        <v>108</v>
      </c>
      <c r="BE384" s="144">
        <f>IF(N384="základní",J384,0)</f>
        <v>3959.15</v>
      </c>
      <c r="BF384" s="144">
        <f>IF(N384="snížená",J384,0)</f>
        <v>0</v>
      </c>
      <c r="BG384" s="144">
        <f>IF(N384="zákl. přenesená",J384,0)</f>
        <v>0</v>
      </c>
      <c r="BH384" s="144">
        <f>IF(N384="sníž. přenesená",J384,0)</f>
        <v>0</v>
      </c>
      <c r="BI384" s="144">
        <f>IF(N384="nulová",J384,0)</f>
        <v>0</v>
      </c>
      <c r="BJ384" s="13" t="s">
        <v>77</v>
      </c>
      <c r="BK384" s="144">
        <f>ROUND(I384*H384,2)</f>
        <v>3959.15</v>
      </c>
      <c r="BL384" s="13" t="s">
        <v>109</v>
      </c>
      <c r="BM384" s="13" t="s">
        <v>1218</v>
      </c>
    </row>
    <row r="385" spans="2:65" s="1" customFormat="1" ht="39">
      <c r="B385" s="27"/>
      <c r="C385" s="28"/>
      <c r="D385" s="167" t="s">
        <v>1116</v>
      </c>
      <c r="E385" s="28"/>
      <c r="F385" s="168" t="s">
        <v>1171</v>
      </c>
      <c r="G385" s="28"/>
      <c r="H385" s="28"/>
      <c r="I385" s="28"/>
      <c r="J385" s="28"/>
      <c r="K385" s="28"/>
      <c r="L385" s="31"/>
      <c r="M385" s="169"/>
      <c r="N385" s="54"/>
      <c r="O385" s="54"/>
      <c r="P385" s="54"/>
      <c r="Q385" s="54"/>
      <c r="R385" s="54"/>
      <c r="S385" s="54"/>
      <c r="T385" s="55"/>
      <c r="AT385" s="13" t="s">
        <v>1116</v>
      </c>
      <c r="AU385" s="13" t="s">
        <v>79</v>
      </c>
    </row>
    <row r="386" spans="2:65" s="1" customFormat="1" ht="19.5">
      <c r="B386" s="27"/>
      <c r="C386" s="28"/>
      <c r="D386" s="167" t="s">
        <v>1172</v>
      </c>
      <c r="E386" s="28"/>
      <c r="F386" s="168" t="s">
        <v>1193</v>
      </c>
      <c r="G386" s="28"/>
      <c r="H386" s="28"/>
      <c r="I386" s="28"/>
      <c r="J386" s="28"/>
      <c r="K386" s="28"/>
      <c r="L386" s="31"/>
      <c r="M386" s="169"/>
      <c r="N386" s="54"/>
      <c r="O386" s="54"/>
      <c r="P386" s="54"/>
      <c r="Q386" s="54"/>
      <c r="R386" s="54"/>
      <c r="S386" s="54"/>
      <c r="T386" s="55"/>
      <c r="AT386" s="13" t="s">
        <v>1172</v>
      </c>
      <c r="AU386" s="13" t="s">
        <v>79</v>
      </c>
    </row>
    <row r="387" spans="2:65" s="1" customFormat="1" ht="45" customHeight="1">
      <c r="B387" s="27"/>
      <c r="C387" s="160" t="s">
        <v>1219</v>
      </c>
      <c r="D387" s="160" t="s">
        <v>1111</v>
      </c>
      <c r="E387" s="161" t="s">
        <v>1220</v>
      </c>
      <c r="F387" s="162" t="s">
        <v>1221</v>
      </c>
      <c r="G387" s="163" t="s">
        <v>144</v>
      </c>
      <c r="H387" s="164">
        <v>1</v>
      </c>
      <c r="I387" s="165">
        <v>7835.09</v>
      </c>
      <c r="J387" s="165">
        <f>ROUND(I387*H387,2)</f>
        <v>7835.09</v>
      </c>
      <c r="K387" s="162" t="s">
        <v>106</v>
      </c>
      <c r="L387" s="31"/>
      <c r="M387" s="53" t="s">
        <v>31</v>
      </c>
      <c r="N387" s="166" t="s">
        <v>43</v>
      </c>
      <c r="O387" s="142">
        <v>8.7899999999999991</v>
      </c>
      <c r="P387" s="142">
        <f>O387*H387</f>
        <v>8.7899999999999991</v>
      </c>
      <c r="Q387" s="142">
        <v>0</v>
      </c>
      <c r="R387" s="142">
        <f>Q387*H387</f>
        <v>0</v>
      </c>
      <c r="S387" s="142">
        <v>0</v>
      </c>
      <c r="T387" s="143">
        <f>S387*H387</f>
        <v>0</v>
      </c>
      <c r="AR387" s="13" t="s">
        <v>109</v>
      </c>
      <c r="AT387" s="13" t="s">
        <v>1111</v>
      </c>
      <c r="AU387" s="13" t="s">
        <v>79</v>
      </c>
      <c r="AY387" s="13" t="s">
        <v>108</v>
      </c>
      <c r="BE387" s="144">
        <f>IF(N387="základní",J387,0)</f>
        <v>7835.09</v>
      </c>
      <c r="BF387" s="144">
        <f>IF(N387="snížená",J387,0)</f>
        <v>0</v>
      </c>
      <c r="BG387" s="144">
        <f>IF(N387="zákl. přenesená",J387,0)</f>
        <v>0</v>
      </c>
      <c r="BH387" s="144">
        <f>IF(N387="sníž. přenesená",J387,0)</f>
        <v>0</v>
      </c>
      <c r="BI387" s="144">
        <f>IF(N387="nulová",J387,0)</f>
        <v>0</v>
      </c>
      <c r="BJ387" s="13" t="s">
        <v>77</v>
      </c>
      <c r="BK387" s="144">
        <f>ROUND(I387*H387,2)</f>
        <v>7835.09</v>
      </c>
      <c r="BL387" s="13" t="s">
        <v>109</v>
      </c>
      <c r="BM387" s="13" t="s">
        <v>1222</v>
      </c>
    </row>
    <row r="388" spans="2:65" s="1" customFormat="1" ht="39">
      <c r="B388" s="27"/>
      <c r="C388" s="28"/>
      <c r="D388" s="167" t="s">
        <v>1116</v>
      </c>
      <c r="E388" s="28"/>
      <c r="F388" s="168" t="s">
        <v>1171</v>
      </c>
      <c r="G388" s="28"/>
      <c r="H388" s="28"/>
      <c r="I388" s="28"/>
      <c r="J388" s="28"/>
      <c r="K388" s="28"/>
      <c r="L388" s="31"/>
      <c r="M388" s="169"/>
      <c r="N388" s="54"/>
      <c r="O388" s="54"/>
      <c r="P388" s="54"/>
      <c r="Q388" s="54"/>
      <c r="R388" s="54"/>
      <c r="S388" s="54"/>
      <c r="T388" s="55"/>
      <c r="AT388" s="13" t="s">
        <v>1116</v>
      </c>
      <c r="AU388" s="13" t="s">
        <v>79</v>
      </c>
    </row>
    <row r="389" spans="2:65" s="1" customFormat="1" ht="19.5">
      <c r="B389" s="27"/>
      <c r="C389" s="28"/>
      <c r="D389" s="167" t="s">
        <v>1172</v>
      </c>
      <c r="E389" s="28"/>
      <c r="F389" s="168" t="s">
        <v>1198</v>
      </c>
      <c r="G389" s="28"/>
      <c r="H389" s="28"/>
      <c r="I389" s="28"/>
      <c r="J389" s="28"/>
      <c r="K389" s="28"/>
      <c r="L389" s="31"/>
      <c r="M389" s="169"/>
      <c r="N389" s="54"/>
      <c r="O389" s="54"/>
      <c r="P389" s="54"/>
      <c r="Q389" s="54"/>
      <c r="R389" s="54"/>
      <c r="S389" s="54"/>
      <c r="T389" s="55"/>
      <c r="AT389" s="13" t="s">
        <v>1172</v>
      </c>
      <c r="AU389" s="13" t="s">
        <v>79</v>
      </c>
    </row>
    <row r="390" spans="2:65" s="1" customFormat="1" ht="45" customHeight="1">
      <c r="B390" s="27"/>
      <c r="C390" s="160" t="s">
        <v>1223</v>
      </c>
      <c r="D390" s="160" t="s">
        <v>1111</v>
      </c>
      <c r="E390" s="161" t="s">
        <v>1224</v>
      </c>
      <c r="F390" s="162" t="s">
        <v>1225</v>
      </c>
      <c r="G390" s="163" t="s">
        <v>144</v>
      </c>
      <c r="H390" s="164">
        <v>1</v>
      </c>
      <c r="I390" s="165">
        <v>1045.51</v>
      </c>
      <c r="J390" s="165">
        <f>ROUND(I390*H390,2)</f>
        <v>1045.51</v>
      </c>
      <c r="K390" s="162" t="s">
        <v>106</v>
      </c>
      <c r="L390" s="31"/>
      <c r="M390" s="53" t="s">
        <v>31</v>
      </c>
      <c r="N390" s="166" t="s">
        <v>43</v>
      </c>
      <c r="O390" s="142">
        <v>1.89</v>
      </c>
      <c r="P390" s="142">
        <f>O390*H390</f>
        <v>1.89</v>
      </c>
      <c r="Q390" s="142">
        <v>0</v>
      </c>
      <c r="R390" s="142">
        <f>Q390*H390</f>
        <v>0</v>
      </c>
      <c r="S390" s="142">
        <v>0</v>
      </c>
      <c r="T390" s="143">
        <f>S390*H390</f>
        <v>0</v>
      </c>
      <c r="AR390" s="13" t="s">
        <v>109</v>
      </c>
      <c r="AT390" s="13" t="s">
        <v>1111</v>
      </c>
      <c r="AU390" s="13" t="s">
        <v>79</v>
      </c>
      <c r="AY390" s="13" t="s">
        <v>108</v>
      </c>
      <c r="BE390" s="144">
        <f>IF(N390="základní",J390,0)</f>
        <v>1045.51</v>
      </c>
      <c r="BF390" s="144">
        <f>IF(N390="snížená",J390,0)</f>
        <v>0</v>
      </c>
      <c r="BG390" s="144">
        <f>IF(N390="zákl. přenesená",J390,0)</f>
        <v>0</v>
      </c>
      <c r="BH390" s="144">
        <f>IF(N390="sníž. přenesená",J390,0)</f>
        <v>0</v>
      </c>
      <c r="BI390" s="144">
        <f>IF(N390="nulová",J390,0)</f>
        <v>0</v>
      </c>
      <c r="BJ390" s="13" t="s">
        <v>77</v>
      </c>
      <c r="BK390" s="144">
        <f>ROUND(I390*H390,2)</f>
        <v>1045.51</v>
      </c>
      <c r="BL390" s="13" t="s">
        <v>109</v>
      </c>
      <c r="BM390" s="13" t="s">
        <v>1226</v>
      </c>
    </row>
    <row r="391" spans="2:65" s="1" customFormat="1" ht="39">
      <c r="B391" s="27"/>
      <c r="C391" s="28"/>
      <c r="D391" s="167" t="s">
        <v>1116</v>
      </c>
      <c r="E391" s="28"/>
      <c r="F391" s="168" t="s">
        <v>1227</v>
      </c>
      <c r="G391" s="28"/>
      <c r="H391" s="28"/>
      <c r="I391" s="28"/>
      <c r="J391" s="28"/>
      <c r="K391" s="28"/>
      <c r="L391" s="31"/>
      <c r="M391" s="169"/>
      <c r="N391" s="54"/>
      <c r="O391" s="54"/>
      <c r="P391" s="54"/>
      <c r="Q391" s="54"/>
      <c r="R391" s="54"/>
      <c r="S391" s="54"/>
      <c r="T391" s="55"/>
      <c r="AT391" s="13" t="s">
        <v>1116</v>
      </c>
      <c r="AU391" s="13" t="s">
        <v>79</v>
      </c>
    </row>
    <row r="392" spans="2:65" s="1" customFormat="1" ht="19.5">
      <c r="B392" s="27"/>
      <c r="C392" s="28"/>
      <c r="D392" s="167" t="s">
        <v>1172</v>
      </c>
      <c r="E392" s="28"/>
      <c r="F392" s="168" t="s">
        <v>1173</v>
      </c>
      <c r="G392" s="28"/>
      <c r="H392" s="28"/>
      <c r="I392" s="28"/>
      <c r="J392" s="28"/>
      <c r="K392" s="28"/>
      <c r="L392" s="31"/>
      <c r="M392" s="169"/>
      <c r="N392" s="54"/>
      <c r="O392" s="54"/>
      <c r="P392" s="54"/>
      <c r="Q392" s="54"/>
      <c r="R392" s="54"/>
      <c r="S392" s="54"/>
      <c r="T392" s="55"/>
      <c r="AT392" s="13" t="s">
        <v>1172</v>
      </c>
      <c r="AU392" s="13" t="s">
        <v>79</v>
      </c>
    </row>
    <row r="393" spans="2:65" s="1" customFormat="1" ht="45" customHeight="1">
      <c r="B393" s="27"/>
      <c r="C393" s="160" t="s">
        <v>1228</v>
      </c>
      <c r="D393" s="160" t="s">
        <v>1111</v>
      </c>
      <c r="E393" s="161" t="s">
        <v>1229</v>
      </c>
      <c r="F393" s="162" t="s">
        <v>1230</v>
      </c>
      <c r="G393" s="163" t="s">
        <v>144</v>
      </c>
      <c r="H393" s="164">
        <v>1</v>
      </c>
      <c r="I393" s="165">
        <v>1331.82</v>
      </c>
      <c r="J393" s="165">
        <f>ROUND(I393*H393,2)</f>
        <v>1331.82</v>
      </c>
      <c r="K393" s="162" t="s">
        <v>106</v>
      </c>
      <c r="L393" s="31"/>
      <c r="M393" s="53" t="s">
        <v>31</v>
      </c>
      <c r="N393" s="166" t="s">
        <v>43</v>
      </c>
      <c r="O393" s="142">
        <v>2.41</v>
      </c>
      <c r="P393" s="142">
        <f>O393*H393</f>
        <v>2.41</v>
      </c>
      <c r="Q393" s="142">
        <v>0</v>
      </c>
      <c r="R393" s="142">
        <f>Q393*H393</f>
        <v>0</v>
      </c>
      <c r="S393" s="142">
        <v>0</v>
      </c>
      <c r="T393" s="143">
        <f>S393*H393</f>
        <v>0</v>
      </c>
      <c r="AR393" s="13" t="s">
        <v>109</v>
      </c>
      <c r="AT393" s="13" t="s">
        <v>1111</v>
      </c>
      <c r="AU393" s="13" t="s">
        <v>79</v>
      </c>
      <c r="AY393" s="13" t="s">
        <v>108</v>
      </c>
      <c r="BE393" s="144">
        <f>IF(N393="základní",J393,0)</f>
        <v>1331.82</v>
      </c>
      <c r="BF393" s="144">
        <f>IF(N393="snížená",J393,0)</f>
        <v>0</v>
      </c>
      <c r="BG393" s="144">
        <f>IF(N393="zákl. přenesená",J393,0)</f>
        <v>0</v>
      </c>
      <c r="BH393" s="144">
        <f>IF(N393="sníž. přenesená",J393,0)</f>
        <v>0</v>
      </c>
      <c r="BI393" s="144">
        <f>IF(N393="nulová",J393,0)</f>
        <v>0</v>
      </c>
      <c r="BJ393" s="13" t="s">
        <v>77</v>
      </c>
      <c r="BK393" s="144">
        <f>ROUND(I393*H393,2)</f>
        <v>1331.82</v>
      </c>
      <c r="BL393" s="13" t="s">
        <v>109</v>
      </c>
      <c r="BM393" s="13" t="s">
        <v>1231</v>
      </c>
    </row>
    <row r="394" spans="2:65" s="1" customFormat="1" ht="39">
      <c r="B394" s="27"/>
      <c r="C394" s="28"/>
      <c r="D394" s="167" t="s">
        <v>1116</v>
      </c>
      <c r="E394" s="28"/>
      <c r="F394" s="168" t="s">
        <v>1227</v>
      </c>
      <c r="G394" s="28"/>
      <c r="H394" s="28"/>
      <c r="I394" s="28"/>
      <c r="J394" s="28"/>
      <c r="K394" s="28"/>
      <c r="L394" s="31"/>
      <c r="M394" s="169"/>
      <c r="N394" s="54"/>
      <c r="O394" s="54"/>
      <c r="P394" s="54"/>
      <c r="Q394" s="54"/>
      <c r="R394" s="54"/>
      <c r="S394" s="54"/>
      <c r="T394" s="55"/>
      <c r="AT394" s="13" t="s">
        <v>1116</v>
      </c>
      <c r="AU394" s="13" t="s">
        <v>79</v>
      </c>
    </row>
    <row r="395" spans="2:65" s="1" customFormat="1" ht="19.5">
      <c r="B395" s="27"/>
      <c r="C395" s="28"/>
      <c r="D395" s="167" t="s">
        <v>1172</v>
      </c>
      <c r="E395" s="28"/>
      <c r="F395" s="168" t="s">
        <v>1178</v>
      </c>
      <c r="G395" s="28"/>
      <c r="H395" s="28"/>
      <c r="I395" s="28"/>
      <c r="J395" s="28"/>
      <c r="K395" s="28"/>
      <c r="L395" s="31"/>
      <c r="M395" s="169"/>
      <c r="N395" s="54"/>
      <c r="O395" s="54"/>
      <c r="P395" s="54"/>
      <c r="Q395" s="54"/>
      <c r="R395" s="54"/>
      <c r="S395" s="54"/>
      <c r="T395" s="55"/>
      <c r="AT395" s="13" t="s">
        <v>1172</v>
      </c>
      <c r="AU395" s="13" t="s">
        <v>79</v>
      </c>
    </row>
    <row r="396" spans="2:65" s="1" customFormat="1" ht="45" customHeight="1">
      <c r="B396" s="27"/>
      <c r="C396" s="160" t="s">
        <v>1232</v>
      </c>
      <c r="D396" s="160" t="s">
        <v>1111</v>
      </c>
      <c r="E396" s="161" t="s">
        <v>1233</v>
      </c>
      <c r="F396" s="162" t="s">
        <v>1234</v>
      </c>
      <c r="G396" s="163" t="s">
        <v>144</v>
      </c>
      <c r="H396" s="164">
        <v>1</v>
      </c>
      <c r="I396" s="165">
        <v>3341.31</v>
      </c>
      <c r="J396" s="165">
        <f>ROUND(I396*H396,2)</f>
        <v>3341.31</v>
      </c>
      <c r="K396" s="162" t="s">
        <v>106</v>
      </c>
      <c r="L396" s="31"/>
      <c r="M396" s="53" t="s">
        <v>31</v>
      </c>
      <c r="N396" s="166" t="s">
        <v>43</v>
      </c>
      <c r="O396" s="142">
        <v>6.04</v>
      </c>
      <c r="P396" s="142">
        <f>O396*H396</f>
        <v>6.04</v>
      </c>
      <c r="Q396" s="142">
        <v>0</v>
      </c>
      <c r="R396" s="142">
        <f>Q396*H396</f>
        <v>0</v>
      </c>
      <c r="S396" s="142">
        <v>0</v>
      </c>
      <c r="T396" s="143">
        <f>S396*H396</f>
        <v>0</v>
      </c>
      <c r="AR396" s="13" t="s">
        <v>109</v>
      </c>
      <c r="AT396" s="13" t="s">
        <v>1111</v>
      </c>
      <c r="AU396" s="13" t="s">
        <v>79</v>
      </c>
      <c r="AY396" s="13" t="s">
        <v>108</v>
      </c>
      <c r="BE396" s="144">
        <f>IF(N396="základní",J396,0)</f>
        <v>3341.31</v>
      </c>
      <c r="BF396" s="144">
        <f>IF(N396="snížená",J396,0)</f>
        <v>0</v>
      </c>
      <c r="BG396" s="144">
        <f>IF(N396="zákl. přenesená",J396,0)</f>
        <v>0</v>
      </c>
      <c r="BH396" s="144">
        <f>IF(N396="sníž. přenesená",J396,0)</f>
        <v>0</v>
      </c>
      <c r="BI396" s="144">
        <f>IF(N396="nulová",J396,0)</f>
        <v>0</v>
      </c>
      <c r="BJ396" s="13" t="s">
        <v>77</v>
      </c>
      <c r="BK396" s="144">
        <f>ROUND(I396*H396,2)</f>
        <v>3341.31</v>
      </c>
      <c r="BL396" s="13" t="s">
        <v>109</v>
      </c>
      <c r="BM396" s="13" t="s">
        <v>1235</v>
      </c>
    </row>
    <row r="397" spans="2:65" s="1" customFormat="1" ht="39">
      <c r="B397" s="27"/>
      <c r="C397" s="28"/>
      <c r="D397" s="167" t="s">
        <v>1116</v>
      </c>
      <c r="E397" s="28"/>
      <c r="F397" s="168" t="s">
        <v>1227</v>
      </c>
      <c r="G397" s="28"/>
      <c r="H397" s="28"/>
      <c r="I397" s="28"/>
      <c r="J397" s="28"/>
      <c r="K397" s="28"/>
      <c r="L397" s="31"/>
      <c r="M397" s="169"/>
      <c r="N397" s="54"/>
      <c r="O397" s="54"/>
      <c r="P397" s="54"/>
      <c r="Q397" s="54"/>
      <c r="R397" s="54"/>
      <c r="S397" s="54"/>
      <c r="T397" s="55"/>
      <c r="AT397" s="13" t="s">
        <v>1116</v>
      </c>
      <c r="AU397" s="13" t="s">
        <v>79</v>
      </c>
    </row>
    <row r="398" spans="2:65" s="1" customFormat="1" ht="19.5">
      <c r="B398" s="27"/>
      <c r="C398" s="28"/>
      <c r="D398" s="167" t="s">
        <v>1172</v>
      </c>
      <c r="E398" s="28"/>
      <c r="F398" s="168" t="s">
        <v>1183</v>
      </c>
      <c r="G398" s="28"/>
      <c r="H398" s="28"/>
      <c r="I398" s="28"/>
      <c r="J398" s="28"/>
      <c r="K398" s="28"/>
      <c r="L398" s="31"/>
      <c r="M398" s="169"/>
      <c r="N398" s="54"/>
      <c r="O398" s="54"/>
      <c r="P398" s="54"/>
      <c r="Q398" s="54"/>
      <c r="R398" s="54"/>
      <c r="S398" s="54"/>
      <c r="T398" s="55"/>
      <c r="AT398" s="13" t="s">
        <v>1172</v>
      </c>
      <c r="AU398" s="13" t="s">
        <v>79</v>
      </c>
    </row>
    <row r="399" spans="2:65" s="1" customFormat="1" ht="45" customHeight="1">
      <c r="B399" s="27"/>
      <c r="C399" s="160" t="s">
        <v>1236</v>
      </c>
      <c r="D399" s="160" t="s">
        <v>1111</v>
      </c>
      <c r="E399" s="161" t="s">
        <v>1237</v>
      </c>
      <c r="F399" s="162" t="s">
        <v>1238</v>
      </c>
      <c r="G399" s="163" t="s">
        <v>144</v>
      </c>
      <c r="H399" s="164">
        <v>1</v>
      </c>
      <c r="I399" s="165">
        <v>5574.85</v>
      </c>
      <c r="J399" s="165">
        <f>ROUND(I399*H399,2)</f>
        <v>5574.85</v>
      </c>
      <c r="K399" s="162" t="s">
        <v>106</v>
      </c>
      <c r="L399" s="31"/>
      <c r="M399" s="53" t="s">
        <v>31</v>
      </c>
      <c r="N399" s="166" t="s">
        <v>43</v>
      </c>
      <c r="O399" s="142">
        <v>10.08</v>
      </c>
      <c r="P399" s="142">
        <f>O399*H399</f>
        <v>10.08</v>
      </c>
      <c r="Q399" s="142">
        <v>0</v>
      </c>
      <c r="R399" s="142">
        <f>Q399*H399</f>
        <v>0</v>
      </c>
      <c r="S399" s="142">
        <v>0</v>
      </c>
      <c r="T399" s="143">
        <f>S399*H399</f>
        <v>0</v>
      </c>
      <c r="AR399" s="13" t="s">
        <v>109</v>
      </c>
      <c r="AT399" s="13" t="s">
        <v>1111</v>
      </c>
      <c r="AU399" s="13" t="s">
        <v>79</v>
      </c>
      <c r="AY399" s="13" t="s">
        <v>108</v>
      </c>
      <c r="BE399" s="144">
        <f>IF(N399="základní",J399,0)</f>
        <v>5574.85</v>
      </c>
      <c r="BF399" s="144">
        <f>IF(N399="snížená",J399,0)</f>
        <v>0</v>
      </c>
      <c r="BG399" s="144">
        <f>IF(N399="zákl. přenesená",J399,0)</f>
        <v>0</v>
      </c>
      <c r="BH399" s="144">
        <f>IF(N399="sníž. přenesená",J399,0)</f>
        <v>0</v>
      </c>
      <c r="BI399" s="144">
        <f>IF(N399="nulová",J399,0)</f>
        <v>0</v>
      </c>
      <c r="BJ399" s="13" t="s">
        <v>77</v>
      </c>
      <c r="BK399" s="144">
        <f>ROUND(I399*H399,2)</f>
        <v>5574.85</v>
      </c>
      <c r="BL399" s="13" t="s">
        <v>109</v>
      </c>
      <c r="BM399" s="13" t="s">
        <v>1239</v>
      </c>
    </row>
    <row r="400" spans="2:65" s="1" customFormat="1" ht="39">
      <c r="B400" s="27"/>
      <c r="C400" s="28"/>
      <c r="D400" s="167" t="s">
        <v>1116</v>
      </c>
      <c r="E400" s="28"/>
      <c r="F400" s="168" t="s">
        <v>1227</v>
      </c>
      <c r="G400" s="28"/>
      <c r="H400" s="28"/>
      <c r="I400" s="28"/>
      <c r="J400" s="28"/>
      <c r="K400" s="28"/>
      <c r="L400" s="31"/>
      <c r="M400" s="169"/>
      <c r="N400" s="54"/>
      <c r="O400" s="54"/>
      <c r="P400" s="54"/>
      <c r="Q400" s="54"/>
      <c r="R400" s="54"/>
      <c r="S400" s="54"/>
      <c r="T400" s="55"/>
      <c r="AT400" s="13" t="s">
        <v>1116</v>
      </c>
      <c r="AU400" s="13" t="s">
        <v>79</v>
      </c>
    </row>
    <row r="401" spans="2:65" s="1" customFormat="1" ht="19.5">
      <c r="B401" s="27"/>
      <c r="C401" s="28"/>
      <c r="D401" s="167" t="s">
        <v>1172</v>
      </c>
      <c r="E401" s="28"/>
      <c r="F401" s="168" t="s">
        <v>1188</v>
      </c>
      <c r="G401" s="28"/>
      <c r="H401" s="28"/>
      <c r="I401" s="28"/>
      <c r="J401" s="28"/>
      <c r="K401" s="28"/>
      <c r="L401" s="31"/>
      <c r="M401" s="169"/>
      <c r="N401" s="54"/>
      <c r="O401" s="54"/>
      <c r="P401" s="54"/>
      <c r="Q401" s="54"/>
      <c r="R401" s="54"/>
      <c r="S401" s="54"/>
      <c r="T401" s="55"/>
      <c r="AT401" s="13" t="s">
        <v>1172</v>
      </c>
      <c r="AU401" s="13" t="s">
        <v>79</v>
      </c>
    </row>
    <row r="402" spans="2:65" s="1" customFormat="1" ht="45" customHeight="1">
      <c r="B402" s="27"/>
      <c r="C402" s="160" t="s">
        <v>1240</v>
      </c>
      <c r="D402" s="160" t="s">
        <v>1111</v>
      </c>
      <c r="E402" s="161" t="s">
        <v>1241</v>
      </c>
      <c r="F402" s="162" t="s">
        <v>1242</v>
      </c>
      <c r="G402" s="163" t="s">
        <v>144</v>
      </c>
      <c r="H402" s="164">
        <v>1</v>
      </c>
      <c r="I402" s="165">
        <v>8650.9</v>
      </c>
      <c r="J402" s="165">
        <f>ROUND(I402*H402,2)</f>
        <v>8650.9</v>
      </c>
      <c r="K402" s="162" t="s">
        <v>106</v>
      </c>
      <c r="L402" s="31"/>
      <c r="M402" s="53" t="s">
        <v>31</v>
      </c>
      <c r="N402" s="166" t="s">
        <v>43</v>
      </c>
      <c r="O402" s="142">
        <v>15.64</v>
      </c>
      <c r="P402" s="142">
        <f>O402*H402</f>
        <v>15.64</v>
      </c>
      <c r="Q402" s="142">
        <v>0</v>
      </c>
      <c r="R402" s="142">
        <f>Q402*H402</f>
        <v>0</v>
      </c>
      <c r="S402" s="142">
        <v>0</v>
      </c>
      <c r="T402" s="143">
        <f>S402*H402</f>
        <v>0</v>
      </c>
      <c r="AR402" s="13" t="s">
        <v>109</v>
      </c>
      <c r="AT402" s="13" t="s">
        <v>1111</v>
      </c>
      <c r="AU402" s="13" t="s">
        <v>79</v>
      </c>
      <c r="AY402" s="13" t="s">
        <v>108</v>
      </c>
      <c r="BE402" s="144">
        <f>IF(N402="základní",J402,0)</f>
        <v>8650.9</v>
      </c>
      <c r="BF402" s="144">
        <f>IF(N402="snížená",J402,0)</f>
        <v>0</v>
      </c>
      <c r="BG402" s="144">
        <f>IF(N402="zákl. přenesená",J402,0)</f>
        <v>0</v>
      </c>
      <c r="BH402" s="144">
        <f>IF(N402="sníž. přenesená",J402,0)</f>
        <v>0</v>
      </c>
      <c r="BI402" s="144">
        <f>IF(N402="nulová",J402,0)</f>
        <v>0</v>
      </c>
      <c r="BJ402" s="13" t="s">
        <v>77</v>
      </c>
      <c r="BK402" s="144">
        <f>ROUND(I402*H402,2)</f>
        <v>8650.9</v>
      </c>
      <c r="BL402" s="13" t="s">
        <v>109</v>
      </c>
      <c r="BM402" s="13" t="s">
        <v>1243</v>
      </c>
    </row>
    <row r="403" spans="2:65" s="1" customFormat="1" ht="39">
      <c r="B403" s="27"/>
      <c r="C403" s="28"/>
      <c r="D403" s="167" t="s">
        <v>1116</v>
      </c>
      <c r="E403" s="28"/>
      <c r="F403" s="168" t="s">
        <v>1227</v>
      </c>
      <c r="G403" s="28"/>
      <c r="H403" s="28"/>
      <c r="I403" s="28"/>
      <c r="J403" s="28"/>
      <c r="K403" s="28"/>
      <c r="L403" s="31"/>
      <c r="M403" s="169"/>
      <c r="N403" s="54"/>
      <c r="O403" s="54"/>
      <c r="P403" s="54"/>
      <c r="Q403" s="54"/>
      <c r="R403" s="54"/>
      <c r="S403" s="54"/>
      <c r="T403" s="55"/>
      <c r="AT403" s="13" t="s">
        <v>1116</v>
      </c>
      <c r="AU403" s="13" t="s">
        <v>79</v>
      </c>
    </row>
    <row r="404" spans="2:65" s="1" customFormat="1" ht="19.5">
      <c r="B404" s="27"/>
      <c r="C404" s="28"/>
      <c r="D404" s="167" t="s">
        <v>1172</v>
      </c>
      <c r="E404" s="28"/>
      <c r="F404" s="168" t="s">
        <v>1193</v>
      </c>
      <c r="G404" s="28"/>
      <c r="H404" s="28"/>
      <c r="I404" s="28"/>
      <c r="J404" s="28"/>
      <c r="K404" s="28"/>
      <c r="L404" s="31"/>
      <c r="M404" s="169"/>
      <c r="N404" s="54"/>
      <c r="O404" s="54"/>
      <c r="P404" s="54"/>
      <c r="Q404" s="54"/>
      <c r="R404" s="54"/>
      <c r="S404" s="54"/>
      <c r="T404" s="55"/>
      <c r="AT404" s="13" t="s">
        <v>1172</v>
      </c>
      <c r="AU404" s="13" t="s">
        <v>79</v>
      </c>
    </row>
    <row r="405" spans="2:65" s="1" customFormat="1" ht="45" customHeight="1">
      <c r="B405" s="27"/>
      <c r="C405" s="160" t="s">
        <v>1244</v>
      </c>
      <c r="D405" s="160" t="s">
        <v>1111</v>
      </c>
      <c r="E405" s="161" t="s">
        <v>1245</v>
      </c>
      <c r="F405" s="162" t="s">
        <v>1246</v>
      </c>
      <c r="G405" s="163" t="s">
        <v>144</v>
      </c>
      <c r="H405" s="164">
        <v>1</v>
      </c>
      <c r="I405" s="165">
        <v>14649.83</v>
      </c>
      <c r="J405" s="165">
        <f>ROUND(I405*H405,2)</f>
        <v>14649.83</v>
      </c>
      <c r="K405" s="162" t="s">
        <v>106</v>
      </c>
      <c r="L405" s="31"/>
      <c r="M405" s="53" t="s">
        <v>31</v>
      </c>
      <c r="N405" s="166" t="s">
        <v>43</v>
      </c>
      <c r="O405" s="142">
        <v>26.5</v>
      </c>
      <c r="P405" s="142">
        <f>O405*H405</f>
        <v>26.5</v>
      </c>
      <c r="Q405" s="142">
        <v>0</v>
      </c>
      <c r="R405" s="142">
        <f>Q405*H405</f>
        <v>0</v>
      </c>
      <c r="S405" s="142">
        <v>0</v>
      </c>
      <c r="T405" s="143">
        <f>S405*H405</f>
        <v>0</v>
      </c>
      <c r="AR405" s="13" t="s">
        <v>109</v>
      </c>
      <c r="AT405" s="13" t="s">
        <v>1111</v>
      </c>
      <c r="AU405" s="13" t="s">
        <v>79</v>
      </c>
      <c r="AY405" s="13" t="s">
        <v>108</v>
      </c>
      <c r="BE405" s="144">
        <f>IF(N405="základní",J405,0)</f>
        <v>14649.83</v>
      </c>
      <c r="BF405" s="144">
        <f>IF(N405="snížená",J405,0)</f>
        <v>0</v>
      </c>
      <c r="BG405" s="144">
        <f>IF(N405="zákl. přenesená",J405,0)</f>
        <v>0</v>
      </c>
      <c r="BH405" s="144">
        <f>IF(N405="sníž. přenesená",J405,0)</f>
        <v>0</v>
      </c>
      <c r="BI405" s="144">
        <f>IF(N405="nulová",J405,0)</f>
        <v>0</v>
      </c>
      <c r="BJ405" s="13" t="s">
        <v>77</v>
      </c>
      <c r="BK405" s="144">
        <f>ROUND(I405*H405,2)</f>
        <v>14649.83</v>
      </c>
      <c r="BL405" s="13" t="s">
        <v>109</v>
      </c>
      <c r="BM405" s="13" t="s">
        <v>1247</v>
      </c>
    </row>
    <row r="406" spans="2:65" s="1" customFormat="1" ht="39">
      <c r="B406" s="27"/>
      <c r="C406" s="28"/>
      <c r="D406" s="167" t="s">
        <v>1116</v>
      </c>
      <c r="E406" s="28"/>
      <c r="F406" s="168" t="s">
        <v>1227</v>
      </c>
      <c r="G406" s="28"/>
      <c r="H406" s="28"/>
      <c r="I406" s="28"/>
      <c r="J406" s="28"/>
      <c r="K406" s="28"/>
      <c r="L406" s="31"/>
      <c r="M406" s="169"/>
      <c r="N406" s="54"/>
      <c r="O406" s="54"/>
      <c r="P406" s="54"/>
      <c r="Q406" s="54"/>
      <c r="R406" s="54"/>
      <c r="S406" s="54"/>
      <c r="T406" s="55"/>
      <c r="AT406" s="13" t="s">
        <v>1116</v>
      </c>
      <c r="AU406" s="13" t="s">
        <v>79</v>
      </c>
    </row>
    <row r="407" spans="2:65" s="1" customFormat="1" ht="19.5">
      <c r="B407" s="27"/>
      <c r="C407" s="28"/>
      <c r="D407" s="167" t="s">
        <v>1172</v>
      </c>
      <c r="E407" s="28"/>
      <c r="F407" s="168" t="s">
        <v>1198</v>
      </c>
      <c r="G407" s="28"/>
      <c r="H407" s="28"/>
      <c r="I407" s="28"/>
      <c r="J407" s="28"/>
      <c r="K407" s="28"/>
      <c r="L407" s="31"/>
      <c r="M407" s="169"/>
      <c r="N407" s="54"/>
      <c r="O407" s="54"/>
      <c r="P407" s="54"/>
      <c r="Q407" s="54"/>
      <c r="R407" s="54"/>
      <c r="S407" s="54"/>
      <c r="T407" s="55"/>
      <c r="AT407" s="13" t="s">
        <v>1172</v>
      </c>
      <c r="AU407" s="13" t="s">
        <v>79</v>
      </c>
    </row>
    <row r="408" spans="2:65" s="1" customFormat="1" ht="45" customHeight="1">
      <c r="B408" s="27"/>
      <c r="C408" s="160" t="s">
        <v>1248</v>
      </c>
      <c r="D408" s="160" t="s">
        <v>1111</v>
      </c>
      <c r="E408" s="161" t="s">
        <v>1249</v>
      </c>
      <c r="F408" s="162" t="s">
        <v>1250</v>
      </c>
      <c r="G408" s="163" t="s">
        <v>144</v>
      </c>
      <c r="H408" s="164">
        <v>1</v>
      </c>
      <c r="I408" s="165">
        <v>1629.07</v>
      </c>
      <c r="J408" s="165">
        <f>ROUND(I408*H408,2)</f>
        <v>1629.07</v>
      </c>
      <c r="K408" s="162" t="s">
        <v>106</v>
      </c>
      <c r="L408" s="31"/>
      <c r="M408" s="53" t="s">
        <v>31</v>
      </c>
      <c r="N408" s="166" t="s">
        <v>43</v>
      </c>
      <c r="O408" s="142">
        <v>3.45</v>
      </c>
      <c r="P408" s="142">
        <f>O408*H408</f>
        <v>3.45</v>
      </c>
      <c r="Q408" s="142">
        <v>0</v>
      </c>
      <c r="R408" s="142">
        <f>Q408*H408</f>
        <v>0</v>
      </c>
      <c r="S408" s="142">
        <v>0</v>
      </c>
      <c r="T408" s="143">
        <f>S408*H408</f>
        <v>0</v>
      </c>
      <c r="AR408" s="13" t="s">
        <v>109</v>
      </c>
      <c r="AT408" s="13" t="s">
        <v>1111</v>
      </c>
      <c r="AU408" s="13" t="s">
        <v>79</v>
      </c>
      <c r="AY408" s="13" t="s">
        <v>108</v>
      </c>
      <c r="BE408" s="144">
        <f>IF(N408="základní",J408,0)</f>
        <v>1629.07</v>
      </c>
      <c r="BF408" s="144">
        <f>IF(N408="snížená",J408,0)</f>
        <v>0</v>
      </c>
      <c r="BG408" s="144">
        <f>IF(N408="zákl. přenesená",J408,0)</f>
        <v>0</v>
      </c>
      <c r="BH408" s="144">
        <f>IF(N408="sníž. přenesená",J408,0)</f>
        <v>0</v>
      </c>
      <c r="BI408" s="144">
        <f>IF(N408="nulová",J408,0)</f>
        <v>0</v>
      </c>
      <c r="BJ408" s="13" t="s">
        <v>77</v>
      </c>
      <c r="BK408" s="144">
        <f>ROUND(I408*H408,2)</f>
        <v>1629.07</v>
      </c>
      <c r="BL408" s="13" t="s">
        <v>109</v>
      </c>
      <c r="BM408" s="13" t="s">
        <v>1251</v>
      </c>
    </row>
    <row r="409" spans="2:65" s="1" customFormat="1" ht="39">
      <c r="B409" s="27"/>
      <c r="C409" s="28"/>
      <c r="D409" s="167" t="s">
        <v>1116</v>
      </c>
      <c r="E409" s="28"/>
      <c r="F409" s="168" t="s">
        <v>1227</v>
      </c>
      <c r="G409" s="28"/>
      <c r="H409" s="28"/>
      <c r="I409" s="28"/>
      <c r="J409" s="28"/>
      <c r="K409" s="28"/>
      <c r="L409" s="31"/>
      <c r="M409" s="169"/>
      <c r="N409" s="54"/>
      <c r="O409" s="54"/>
      <c r="P409" s="54"/>
      <c r="Q409" s="54"/>
      <c r="R409" s="54"/>
      <c r="S409" s="54"/>
      <c r="T409" s="55"/>
      <c r="AT409" s="13" t="s">
        <v>1116</v>
      </c>
      <c r="AU409" s="13" t="s">
        <v>79</v>
      </c>
    </row>
    <row r="410" spans="2:65" s="1" customFormat="1" ht="19.5">
      <c r="B410" s="27"/>
      <c r="C410" s="28"/>
      <c r="D410" s="167" t="s">
        <v>1172</v>
      </c>
      <c r="E410" s="28"/>
      <c r="F410" s="168" t="s">
        <v>1173</v>
      </c>
      <c r="G410" s="28"/>
      <c r="H410" s="28"/>
      <c r="I410" s="28"/>
      <c r="J410" s="28"/>
      <c r="K410" s="28"/>
      <c r="L410" s="31"/>
      <c r="M410" s="169"/>
      <c r="N410" s="54"/>
      <c r="O410" s="54"/>
      <c r="P410" s="54"/>
      <c r="Q410" s="54"/>
      <c r="R410" s="54"/>
      <c r="S410" s="54"/>
      <c r="T410" s="55"/>
      <c r="AT410" s="13" t="s">
        <v>1172</v>
      </c>
      <c r="AU410" s="13" t="s">
        <v>79</v>
      </c>
    </row>
    <row r="411" spans="2:65" s="1" customFormat="1" ht="45" customHeight="1">
      <c r="B411" s="27"/>
      <c r="C411" s="160" t="s">
        <v>1252</v>
      </c>
      <c r="D411" s="160" t="s">
        <v>1111</v>
      </c>
      <c r="E411" s="161" t="s">
        <v>1253</v>
      </c>
      <c r="F411" s="162" t="s">
        <v>1254</v>
      </c>
      <c r="G411" s="163" t="s">
        <v>144</v>
      </c>
      <c r="H411" s="164">
        <v>1</v>
      </c>
      <c r="I411" s="165">
        <v>2068.69</v>
      </c>
      <c r="J411" s="165">
        <f>ROUND(I411*H411,2)</f>
        <v>2068.69</v>
      </c>
      <c r="K411" s="162" t="s">
        <v>106</v>
      </c>
      <c r="L411" s="31"/>
      <c r="M411" s="53" t="s">
        <v>31</v>
      </c>
      <c r="N411" s="166" t="s">
        <v>43</v>
      </c>
      <c r="O411" s="142">
        <v>3.74</v>
      </c>
      <c r="P411" s="142">
        <f>O411*H411</f>
        <v>3.74</v>
      </c>
      <c r="Q411" s="142">
        <v>0</v>
      </c>
      <c r="R411" s="142">
        <f>Q411*H411</f>
        <v>0</v>
      </c>
      <c r="S411" s="142">
        <v>0</v>
      </c>
      <c r="T411" s="143">
        <f>S411*H411</f>
        <v>0</v>
      </c>
      <c r="AR411" s="13" t="s">
        <v>109</v>
      </c>
      <c r="AT411" s="13" t="s">
        <v>1111</v>
      </c>
      <c r="AU411" s="13" t="s">
        <v>79</v>
      </c>
      <c r="AY411" s="13" t="s">
        <v>108</v>
      </c>
      <c r="BE411" s="144">
        <f>IF(N411="základní",J411,0)</f>
        <v>2068.69</v>
      </c>
      <c r="BF411" s="144">
        <f>IF(N411="snížená",J411,0)</f>
        <v>0</v>
      </c>
      <c r="BG411" s="144">
        <f>IF(N411="zákl. přenesená",J411,0)</f>
        <v>0</v>
      </c>
      <c r="BH411" s="144">
        <f>IF(N411="sníž. přenesená",J411,0)</f>
        <v>0</v>
      </c>
      <c r="BI411" s="144">
        <f>IF(N411="nulová",J411,0)</f>
        <v>0</v>
      </c>
      <c r="BJ411" s="13" t="s">
        <v>77</v>
      </c>
      <c r="BK411" s="144">
        <f>ROUND(I411*H411,2)</f>
        <v>2068.69</v>
      </c>
      <c r="BL411" s="13" t="s">
        <v>109</v>
      </c>
      <c r="BM411" s="13" t="s">
        <v>1255</v>
      </c>
    </row>
    <row r="412" spans="2:65" s="1" customFormat="1" ht="39">
      <c r="B412" s="27"/>
      <c r="C412" s="28"/>
      <c r="D412" s="167" t="s">
        <v>1116</v>
      </c>
      <c r="E412" s="28"/>
      <c r="F412" s="168" t="s">
        <v>1227</v>
      </c>
      <c r="G412" s="28"/>
      <c r="H412" s="28"/>
      <c r="I412" s="28"/>
      <c r="J412" s="28"/>
      <c r="K412" s="28"/>
      <c r="L412" s="31"/>
      <c r="M412" s="169"/>
      <c r="N412" s="54"/>
      <c r="O412" s="54"/>
      <c r="P412" s="54"/>
      <c r="Q412" s="54"/>
      <c r="R412" s="54"/>
      <c r="S412" s="54"/>
      <c r="T412" s="55"/>
      <c r="AT412" s="13" t="s">
        <v>1116</v>
      </c>
      <c r="AU412" s="13" t="s">
        <v>79</v>
      </c>
    </row>
    <row r="413" spans="2:65" s="1" customFormat="1" ht="19.5">
      <c r="B413" s="27"/>
      <c r="C413" s="28"/>
      <c r="D413" s="167" t="s">
        <v>1172</v>
      </c>
      <c r="E413" s="28"/>
      <c r="F413" s="168" t="s">
        <v>1178</v>
      </c>
      <c r="G413" s="28"/>
      <c r="H413" s="28"/>
      <c r="I413" s="28"/>
      <c r="J413" s="28"/>
      <c r="K413" s="28"/>
      <c r="L413" s="31"/>
      <c r="M413" s="169"/>
      <c r="N413" s="54"/>
      <c r="O413" s="54"/>
      <c r="P413" s="54"/>
      <c r="Q413" s="54"/>
      <c r="R413" s="54"/>
      <c r="S413" s="54"/>
      <c r="T413" s="55"/>
      <c r="AT413" s="13" t="s">
        <v>1172</v>
      </c>
      <c r="AU413" s="13" t="s">
        <v>79</v>
      </c>
    </row>
    <row r="414" spans="2:65" s="1" customFormat="1" ht="45" customHeight="1">
      <c r="B414" s="27"/>
      <c r="C414" s="160" t="s">
        <v>1256</v>
      </c>
      <c r="D414" s="160" t="s">
        <v>1111</v>
      </c>
      <c r="E414" s="161" t="s">
        <v>1257</v>
      </c>
      <c r="F414" s="162" t="s">
        <v>1258</v>
      </c>
      <c r="G414" s="163" t="s">
        <v>144</v>
      </c>
      <c r="H414" s="164">
        <v>1</v>
      </c>
      <c r="I414" s="165">
        <v>5196.4799999999996</v>
      </c>
      <c r="J414" s="165">
        <f>ROUND(I414*H414,2)</f>
        <v>5196.4799999999996</v>
      </c>
      <c r="K414" s="162" t="s">
        <v>106</v>
      </c>
      <c r="L414" s="31"/>
      <c r="M414" s="53" t="s">
        <v>31</v>
      </c>
      <c r="N414" s="166" t="s">
        <v>43</v>
      </c>
      <c r="O414" s="142">
        <v>9.3930000000000007</v>
      </c>
      <c r="P414" s="142">
        <f>O414*H414</f>
        <v>9.3930000000000007</v>
      </c>
      <c r="Q414" s="142">
        <v>0</v>
      </c>
      <c r="R414" s="142">
        <f>Q414*H414</f>
        <v>0</v>
      </c>
      <c r="S414" s="142">
        <v>0</v>
      </c>
      <c r="T414" s="143">
        <f>S414*H414</f>
        <v>0</v>
      </c>
      <c r="AR414" s="13" t="s">
        <v>109</v>
      </c>
      <c r="AT414" s="13" t="s">
        <v>1111</v>
      </c>
      <c r="AU414" s="13" t="s">
        <v>79</v>
      </c>
      <c r="AY414" s="13" t="s">
        <v>108</v>
      </c>
      <c r="BE414" s="144">
        <f>IF(N414="základní",J414,0)</f>
        <v>5196.4799999999996</v>
      </c>
      <c r="BF414" s="144">
        <f>IF(N414="snížená",J414,0)</f>
        <v>0</v>
      </c>
      <c r="BG414" s="144">
        <f>IF(N414="zákl. přenesená",J414,0)</f>
        <v>0</v>
      </c>
      <c r="BH414" s="144">
        <f>IF(N414="sníž. přenesená",J414,0)</f>
        <v>0</v>
      </c>
      <c r="BI414" s="144">
        <f>IF(N414="nulová",J414,0)</f>
        <v>0</v>
      </c>
      <c r="BJ414" s="13" t="s">
        <v>77</v>
      </c>
      <c r="BK414" s="144">
        <f>ROUND(I414*H414,2)</f>
        <v>5196.4799999999996</v>
      </c>
      <c r="BL414" s="13" t="s">
        <v>109</v>
      </c>
      <c r="BM414" s="13" t="s">
        <v>1259</v>
      </c>
    </row>
    <row r="415" spans="2:65" s="1" customFormat="1" ht="39">
      <c r="B415" s="27"/>
      <c r="C415" s="28"/>
      <c r="D415" s="167" t="s">
        <v>1116</v>
      </c>
      <c r="E415" s="28"/>
      <c r="F415" s="168" t="s">
        <v>1227</v>
      </c>
      <c r="G415" s="28"/>
      <c r="H415" s="28"/>
      <c r="I415" s="28"/>
      <c r="J415" s="28"/>
      <c r="K415" s="28"/>
      <c r="L415" s="31"/>
      <c r="M415" s="169"/>
      <c r="N415" s="54"/>
      <c r="O415" s="54"/>
      <c r="P415" s="54"/>
      <c r="Q415" s="54"/>
      <c r="R415" s="54"/>
      <c r="S415" s="54"/>
      <c r="T415" s="55"/>
      <c r="AT415" s="13" t="s">
        <v>1116</v>
      </c>
      <c r="AU415" s="13" t="s">
        <v>79</v>
      </c>
    </row>
    <row r="416" spans="2:65" s="1" customFormat="1" ht="19.5">
      <c r="B416" s="27"/>
      <c r="C416" s="28"/>
      <c r="D416" s="167" t="s">
        <v>1172</v>
      </c>
      <c r="E416" s="28"/>
      <c r="F416" s="168" t="s">
        <v>1183</v>
      </c>
      <c r="G416" s="28"/>
      <c r="H416" s="28"/>
      <c r="I416" s="28"/>
      <c r="J416" s="28"/>
      <c r="K416" s="28"/>
      <c r="L416" s="31"/>
      <c r="M416" s="169"/>
      <c r="N416" s="54"/>
      <c r="O416" s="54"/>
      <c r="P416" s="54"/>
      <c r="Q416" s="54"/>
      <c r="R416" s="54"/>
      <c r="S416" s="54"/>
      <c r="T416" s="55"/>
      <c r="AT416" s="13" t="s">
        <v>1172</v>
      </c>
      <c r="AU416" s="13" t="s">
        <v>79</v>
      </c>
    </row>
    <row r="417" spans="2:65" s="1" customFormat="1" ht="45" customHeight="1">
      <c r="B417" s="27"/>
      <c r="C417" s="160" t="s">
        <v>1260</v>
      </c>
      <c r="D417" s="160" t="s">
        <v>1111</v>
      </c>
      <c r="E417" s="161" t="s">
        <v>1261</v>
      </c>
      <c r="F417" s="162" t="s">
        <v>1262</v>
      </c>
      <c r="G417" s="163" t="s">
        <v>144</v>
      </c>
      <c r="H417" s="164">
        <v>1</v>
      </c>
      <c r="I417" s="165">
        <v>8674.43</v>
      </c>
      <c r="J417" s="165">
        <f>ROUND(I417*H417,2)</f>
        <v>8674.43</v>
      </c>
      <c r="K417" s="162" t="s">
        <v>106</v>
      </c>
      <c r="L417" s="31"/>
      <c r="M417" s="53" t="s">
        <v>31</v>
      </c>
      <c r="N417" s="166" t="s">
        <v>43</v>
      </c>
      <c r="O417" s="142">
        <v>15.68</v>
      </c>
      <c r="P417" s="142">
        <f>O417*H417</f>
        <v>15.68</v>
      </c>
      <c r="Q417" s="142">
        <v>0</v>
      </c>
      <c r="R417" s="142">
        <f>Q417*H417</f>
        <v>0</v>
      </c>
      <c r="S417" s="142">
        <v>0</v>
      </c>
      <c r="T417" s="143">
        <f>S417*H417</f>
        <v>0</v>
      </c>
      <c r="AR417" s="13" t="s">
        <v>109</v>
      </c>
      <c r="AT417" s="13" t="s">
        <v>1111</v>
      </c>
      <c r="AU417" s="13" t="s">
        <v>79</v>
      </c>
      <c r="AY417" s="13" t="s">
        <v>108</v>
      </c>
      <c r="BE417" s="144">
        <f>IF(N417="základní",J417,0)</f>
        <v>8674.43</v>
      </c>
      <c r="BF417" s="144">
        <f>IF(N417="snížená",J417,0)</f>
        <v>0</v>
      </c>
      <c r="BG417" s="144">
        <f>IF(N417="zákl. přenesená",J417,0)</f>
        <v>0</v>
      </c>
      <c r="BH417" s="144">
        <f>IF(N417="sníž. přenesená",J417,0)</f>
        <v>0</v>
      </c>
      <c r="BI417" s="144">
        <f>IF(N417="nulová",J417,0)</f>
        <v>0</v>
      </c>
      <c r="BJ417" s="13" t="s">
        <v>77</v>
      </c>
      <c r="BK417" s="144">
        <f>ROUND(I417*H417,2)</f>
        <v>8674.43</v>
      </c>
      <c r="BL417" s="13" t="s">
        <v>109</v>
      </c>
      <c r="BM417" s="13" t="s">
        <v>1263</v>
      </c>
    </row>
    <row r="418" spans="2:65" s="1" customFormat="1" ht="39">
      <c r="B418" s="27"/>
      <c r="C418" s="28"/>
      <c r="D418" s="167" t="s">
        <v>1116</v>
      </c>
      <c r="E418" s="28"/>
      <c r="F418" s="168" t="s">
        <v>1227</v>
      </c>
      <c r="G418" s="28"/>
      <c r="H418" s="28"/>
      <c r="I418" s="28"/>
      <c r="J418" s="28"/>
      <c r="K418" s="28"/>
      <c r="L418" s="31"/>
      <c r="M418" s="169"/>
      <c r="N418" s="54"/>
      <c r="O418" s="54"/>
      <c r="P418" s="54"/>
      <c r="Q418" s="54"/>
      <c r="R418" s="54"/>
      <c r="S418" s="54"/>
      <c r="T418" s="55"/>
      <c r="AT418" s="13" t="s">
        <v>1116</v>
      </c>
      <c r="AU418" s="13" t="s">
        <v>79</v>
      </c>
    </row>
    <row r="419" spans="2:65" s="1" customFormat="1" ht="19.5">
      <c r="B419" s="27"/>
      <c r="C419" s="28"/>
      <c r="D419" s="167" t="s">
        <v>1172</v>
      </c>
      <c r="E419" s="28"/>
      <c r="F419" s="168" t="s">
        <v>1188</v>
      </c>
      <c r="G419" s="28"/>
      <c r="H419" s="28"/>
      <c r="I419" s="28"/>
      <c r="J419" s="28"/>
      <c r="K419" s="28"/>
      <c r="L419" s="31"/>
      <c r="M419" s="169"/>
      <c r="N419" s="54"/>
      <c r="O419" s="54"/>
      <c r="P419" s="54"/>
      <c r="Q419" s="54"/>
      <c r="R419" s="54"/>
      <c r="S419" s="54"/>
      <c r="T419" s="55"/>
      <c r="AT419" s="13" t="s">
        <v>1172</v>
      </c>
      <c r="AU419" s="13" t="s">
        <v>79</v>
      </c>
    </row>
    <row r="420" spans="2:65" s="1" customFormat="1" ht="45" customHeight="1">
      <c r="B420" s="27"/>
      <c r="C420" s="160" t="s">
        <v>1264</v>
      </c>
      <c r="D420" s="160" t="s">
        <v>1111</v>
      </c>
      <c r="E420" s="161" t="s">
        <v>1265</v>
      </c>
      <c r="F420" s="162" t="s">
        <v>1266</v>
      </c>
      <c r="G420" s="163" t="s">
        <v>144</v>
      </c>
      <c r="H420" s="164">
        <v>1</v>
      </c>
      <c r="I420" s="165">
        <v>13452.43</v>
      </c>
      <c r="J420" s="165">
        <f>ROUND(I420*H420,2)</f>
        <v>13452.43</v>
      </c>
      <c r="K420" s="162" t="s">
        <v>106</v>
      </c>
      <c r="L420" s="31"/>
      <c r="M420" s="53" t="s">
        <v>31</v>
      </c>
      <c r="N420" s="166" t="s">
        <v>43</v>
      </c>
      <c r="O420" s="142">
        <v>24.32</v>
      </c>
      <c r="P420" s="142">
        <f>O420*H420</f>
        <v>24.32</v>
      </c>
      <c r="Q420" s="142">
        <v>0</v>
      </c>
      <c r="R420" s="142">
        <f>Q420*H420</f>
        <v>0</v>
      </c>
      <c r="S420" s="142">
        <v>0</v>
      </c>
      <c r="T420" s="143">
        <f>S420*H420</f>
        <v>0</v>
      </c>
      <c r="AR420" s="13" t="s">
        <v>109</v>
      </c>
      <c r="AT420" s="13" t="s">
        <v>1111</v>
      </c>
      <c r="AU420" s="13" t="s">
        <v>79</v>
      </c>
      <c r="AY420" s="13" t="s">
        <v>108</v>
      </c>
      <c r="BE420" s="144">
        <f>IF(N420="základní",J420,0)</f>
        <v>13452.43</v>
      </c>
      <c r="BF420" s="144">
        <f>IF(N420="snížená",J420,0)</f>
        <v>0</v>
      </c>
      <c r="BG420" s="144">
        <f>IF(N420="zákl. přenesená",J420,0)</f>
        <v>0</v>
      </c>
      <c r="BH420" s="144">
        <f>IF(N420="sníž. přenesená",J420,0)</f>
        <v>0</v>
      </c>
      <c r="BI420" s="144">
        <f>IF(N420="nulová",J420,0)</f>
        <v>0</v>
      </c>
      <c r="BJ420" s="13" t="s">
        <v>77</v>
      </c>
      <c r="BK420" s="144">
        <f>ROUND(I420*H420,2)</f>
        <v>13452.43</v>
      </c>
      <c r="BL420" s="13" t="s">
        <v>109</v>
      </c>
      <c r="BM420" s="13" t="s">
        <v>1267</v>
      </c>
    </row>
    <row r="421" spans="2:65" s="1" customFormat="1" ht="39">
      <c r="B421" s="27"/>
      <c r="C421" s="28"/>
      <c r="D421" s="167" t="s">
        <v>1116</v>
      </c>
      <c r="E421" s="28"/>
      <c r="F421" s="168" t="s">
        <v>1227</v>
      </c>
      <c r="G421" s="28"/>
      <c r="H421" s="28"/>
      <c r="I421" s="28"/>
      <c r="J421" s="28"/>
      <c r="K421" s="28"/>
      <c r="L421" s="31"/>
      <c r="M421" s="169"/>
      <c r="N421" s="54"/>
      <c r="O421" s="54"/>
      <c r="P421" s="54"/>
      <c r="Q421" s="54"/>
      <c r="R421" s="54"/>
      <c r="S421" s="54"/>
      <c r="T421" s="55"/>
      <c r="AT421" s="13" t="s">
        <v>1116</v>
      </c>
      <c r="AU421" s="13" t="s">
        <v>79</v>
      </c>
    </row>
    <row r="422" spans="2:65" s="1" customFormat="1" ht="19.5">
      <c r="B422" s="27"/>
      <c r="C422" s="28"/>
      <c r="D422" s="167" t="s">
        <v>1172</v>
      </c>
      <c r="E422" s="28"/>
      <c r="F422" s="168" t="s">
        <v>1193</v>
      </c>
      <c r="G422" s="28"/>
      <c r="H422" s="28"/>
      <c r="I422" s="28"/>
      <c r="J422" s="28"/>
      <c r="K422" s="28"/>
      <c r="L422" s="31"/>
      <c r="M422" s="169"/>
      <c r="N422" s="54"/>
      <c r="O422" s="54"/>
      <c r="P422" s="54"/>
      <c r="Q422" s="54"/>
      <c r="R422" s="54"/>
      <c r="S422" s="54"/>
      <c r="T422" s="55"/>
      <c r="AT422" s="13" t="s">
        <v>1172</v>
      </c>
      <c r="AU422" s="13" t="s">
        <v>79</v>
      </c>
    </row>
    <row r="423" spans="2:65" s="1" customFormat="1" ht="45" customHeight="1">
      <c r="B423" s="27"/>
      <c r="C423" s="160" t="s">
        <v>1268</v>
      </c>
      <c r="D423" s="160" t="s">
        <v>1111</v>
      </c>
      <c r="E423" s="161" t="s">
        <v>1269</v>
      </c>
      <c r="F423" s="162" t="s">
        <v>1270</v>
      </c>
      <c r="G423" s="163" t="s">
        <v>144</v>
      </c>
      <c r="H423" s="164">
        <v>1</v>
      </c>
      <c r="I423" s="165">
        <v>22790.23</v>
      </c>
      <c r="J423" s="165">
        <f>ROUND(I423*H423,2)</f>
        <v>22790.23</v>
      </c>
      <c r="K423" s="162" t="s">
        <v>106</v>
      </c>
      <c r="L423" s="31"/>
      <c r="M423" s="53" t="s">
        <v>31</v>
      </c>
      <c r="N423" s="166" t="s">
        <v>43</v>
      </c>
      <c r="O423" s="142">
        <v>41.19</v>
      </c>
      <c r="P423" s="142">
        <f>O423*H423</f>
        <v>41.19</v>
      </c>
      <c r="Q423" s="142">
        <v>0</v>
      </c>
      <c r="R423" s="142">
        <f>Q423*H423</f>
        <v>0</v>
      </c>
      <c r="S423" s="142">
        <v>0</v>
      </c>
      <c r="T423" s="143">
        <f>S423*H423</f>
        <v>0</v>
      </c>
      <c r="AR423" s="13" t="s">
        <v>109</v>
      </c>
      <c r="AT423" s="13" t="s">
        <v>1111</v>
      </c>
      <c r="AU423" s="13" t="s">
        <v>79</v>
      </c>
      <c r="AY423" s="13" t="s">
        <v>108</v>
      </c>
      <c r="BE423" s="144">
        <f>IF(N423="základní",J423,0)</f>
        <v>22790.23</v>
      </c>
      <c r="BF423" s="144">
        <f>IF(N423="snížená",J423,0)</f>
        <v>0</v>
      </c>
      <c r="BG423" s="144">
        <f>IF(N423="zákl. přenesená",J423,0)</f>
        <v>0</v>
      </c>
      <c r="BH423" s="144">
        <f>IF(N423="sníž. přenesená",J423,0)</f>
        <v>0</v>
      </c>
      <c r="BI423" s="144">
        <f>IF(N423="nulová",J423,0)</f>
        <v>0</v>
      </c>
      <c r="BJ423" s="13" t="s">
        <v>77</v>
      </c>
      <c r="BK423" s="144">
        <f>ROUND(I423*H423,2)</f>
        <v>22790.23</v>
      </c>
      <c r="BL423" s="13" t="s">
        <v>109</v>
      </c>
      <c r="BM423" s="13" t="s">
        <v>1271</v>
      </c>
    </row>
    <row r="424" spans="2:65" s="1" customFormat="1" ht="39">
      <c r="B424" s="27"/>
      <c r="C424" s="28"/>
      <c r="D424" s="167" t="s">
        <v>1116</v>
      </c>
      <c r="E424" s="28"/>
      <c r="F424" s="168" t="s">
        <v>1227</v>
      </c>
      <c r="G424" s="28"/>
      <c r="H424" s="28"/>
      <c r="I424" s="28"/>
      <c r="J424" s="28"/>
      <c r="K424" s="28"/>
      <c r="L424" s="31"/>
      <c r="M424" s="169"/>
      <c r="N424" s="54"/>
      <c r="O424" s="54"/>
      <c r="P424" s="54"/>
      <c r="Q424" s="54"/>
      <c r="R424" s="54"/>
      <c r="S424" s="54"/>
      <c r="T424" s="55"/>
      <c r="AT424" s="13" t="s">
        <v>1116</v>
      </c>
      <c r="AU424" s="13" t="s">
        <v>79</v>
      </c>
    </row>
    <row r="425" spans="2:65" s="1" customFormat="1" ht="19.5">
      <c r="B425" s="27"/>
      <c r="C425" s="28"/>
      <c r="D425" s="167" t="s">
        <v>1172</v>
      </c>
      <c r="E425" s="28"/>
      <c r="F425" s="168" t="s">
        <v>1198</v>
      </c>
      <c r="G425" s="28"/>
      <c r="H425" s="28"/>
      <c r="I425" s="28"/>
      <c r="J425" s="28"/>
      <c r="K425" s="28"/>
      <c r="L425" s="31"/>
      <c r="M425" s="169"/>
      <c r="N425" s="54"/>
      <c r="O425" s="54"/>
      <c r="P425" s="54"/>
      <c r="Q425" s="54"/>
      <c r="R425" s="54"/>
      <c r="S425" s="54"/>
      <c r="T425" s="55"/>
      <c r="AT425" s="13" t="s">
        <v>1172</v>
      </c>
      <c r="AU425" s="13" t="s">
        <v>79</v>
      </c>
    </row>
    <row r="426" spans="2:65" s="1" customFormat="1" ht="45" customHeight="1">
      <c r="B426" s="27"/>
      <c r="C426" s="160" t="s">
        <v>1272</v>
      </c>
      <c r="D426" s="160" t="s">
        <v>1111</v>
      </c>
      <c r="E426" s="161" t="s">
        <v>1273</v>
      </c>
      <c r="F426" s="162" t="s">
        <v>1274</v>
      </c>
      <c r="G426" s="163" t="s">
        <v>144</v>
      </c>
      <c r="H426" s="164">
        <v>1</v>
      </c>
      <c r="I426" s="165">
        <v>834.98</v>
      </c>
      <c r="J426" s="165">
        <f>ROUND(I426*H426,2)</f>
        <v>834.98</v>
      </c>
      <c r="K426" s="162" t="s">
        <v>106</v>
      </c>
      <c r="L426" s="31"/>
      <c r="M426" s="53" t="s">
        <v>31</v>
      </c>
      <c r="N426" s="166" t="s">
        <v>43</v>
      </c>
      <c r="O426" s="142">
        <v>1.5109999999999999</v>
      </c>
      <c r="P426" s="142">
        <f>O426*H426</f>
        <v>1.5109999999999999</v>
      </c>
      <c r="Q426" s="142">
        <v>0</v>
      </c>
      <c r="R426" s="142">
        <f>Q426*H426</f>
        <v>0</v>
      </c>
      <c r="S426" s="142">
        <v>0</v>
      </c>
      <c r="T426" s="143">
        <f>S426*H426</f>
        <v>0</v>
      </c>
      <c r="AR426" s="13" t="s">
        <v>109</v>
      </c>
      <c r="AT426" s="13" t="s">
        <v>1111</v>
      </c>
      <c r="AU426" s="13" t="s">
        <v>79</v>
      </c>
      <c r="AY426" s="13" t="s">
        <v>108</v>
      </c>
      <c r="BE426" s="144">
        <f>IF(N426="základní",J426,0)</f>
        <v>834.98</v>
      </c>
      <c r="BF426" s="144">
        <f>IF(N426="snížená",J426,0)</f>
        <v>0</v>
      </c>
      <c r="BG426" s="144">
        <f>IF(N426="zákl. přenesená",J426,0)</f>
        <v>0</v>
      </c>
      <c r="BH426" s="144">
        <f>IF(N426="sníž. přenesená",J426,0)</f>
        <v>0</v>
      </c>
      <c r="BI426" s="144">
        <f>IF(N426="nulová",J426,0)</f>
        <v>0</v>
      </c>
      <c r="BJ426" s="13" t="s">
        <v>77</v>
      </c>
      <c r="BK426" s="144">
        <f>ROUND(I426*H426,2)</f>
        <v>834.98</v>
      </c>
      <c r="BL426" s="13" t="s">
        <v>109</v>
      </c>
      <c r="BM426" s="13" t="s">
        <v>1275</v>
      </c>
    </row>
    <row r="427" spans="2:65" s="1" customFormat="1" ht="39">
      <c r="B427" s="27"/>
      <c r="C427" s="28"/>
      <c r="D427" s="167" t="s">
        <v>1116</v>
      </c>
      <c r="E427" s="28"/>
      <c r="F427" s="168" t="s">
        <v>1227</v>
      </c>
      <c r="G427" s="28"/>
      <c r="H427" s="28"/>
      <c r="I427" s="28"/>
      <c r="J427" s="28"/>
      <c r="K427" s="28"/>
      <c r="L427" s="31"/>
      <c r="M427" s="169"/>
      <c r="N427" s="54"/>
      <c r="O427" s="54"/>
      <c r="P427" s="54"/>
      <c r="Q427" s="54"/>
      <c r="R427" s="54"/>
      <c r="S427" s="54"/>
      <c r="T427" s="55"/>
      <c r="AT427" s="13" t="s">
        <v>1116</v>
      </c>
      <c r="AU427" s="13" t="s">
        <v>79</v>
      </c>
    </row>
    <row r="428" spans="2:65" s="1" customFormat="1" ht="19.5">
      <c r="B428" s="27"/>
      <c r="C428" s="28"/>
      <c r="D428" s="167" t="s">
        <v>1172</v>
      </c>
      <c r="E428" s="28"/>
      <c r="F428" s="168" t="s">
        <v>1173</v>
      </c>
      <c r="G428" s="28"/>
      <c r="H428" s="28"/>
      <c r="I428" s="28"/>
      <c r="J428" s="28"/>
      <c r="K428" s="28"/>
      <c r="L428" s="31"/>
      <c r="M428" s="169"/>
      <c r="N428" s="54"/>
      <c r="O428" s="54"/>
      <c r="P428" s="54"/>
      <c r="Q428" s="54"/>
      <c r="R428" s="54"/>
      <c r="S428" s="54"/>
      <c r="T428" s="55"/>
      <c r="AT428" s="13" t="s">
        <v>1172</v>
      </c>
      <c r="AU428" s="13" t="s">
        <v>79</v>
      </c>
    </row>
    <row r="429" spans="2:65" s="1" customFormat="1" ht="45" customHeight="1">
      <c r="B429" s="27"/>
      <c r="C429" s="160" t="s">
        <v>1276</v>
      </c>
      <c r="D429" s="160" t="s">
        <v>1111</v>
      </c>
      <c r="E429" s="161" t="s">
        <v>1277</v>
      </c>
      <c r="F429" s="162" t="s">
        <v>1278</v>
      </c>
      <c r="G429" s="163" t="s">
        <v>144</v>
      </c>
      <c r="H429" s="164">
        <v>1</v>
      </c>
      <c r="I429" s="165">
        <v>1064.3900000000001</v>
      </c>
      <c r="J429" s="165">
        <f>ROUND(I429*H429,2)</f>
        <v>1064.3900000000001</v>
      </c>
      <c r="K429" s="162" t="s">
        <v>106</v>
      </c>
      <c r="L429" s="31"/>
      <c r="M429" s="53" t="s">
        <v>31</v>
      </c>
      <c r="N429" s="166" t="s">
        <v>43</v>
      </c>
      <c r="O429" s="142">
        <v>1.91</v>
      </c>
      <c r="P429" s="142">
        <f>O429*H429</f>
        <v>1.91</v>
      </c>
      <c r="Q429" s="142">
        <v>0</v>
      </c>
      <c r="R429" s="142">
        <f>Q429*H429</f>
        <v>0</v>
      </c>
      <c r="S429" s="142">
        <v>0</v>
      </c>
      <c r="T429" s="143">
        <f>S429*H429</f>
        <v>0</v>
      </c>
      <c r="AR429" s="13" t="s">
        <v>109</v>
      </c>
      <c r="AT429" s="13" t="s">
        <v>1111</v>
      </c>
      <c r="AU429" s="13" t="s">
        <v>79</v>
      </c>
      <c r="AY429" s="13" t="s">
        <v>108</v>
      </c>
      <c r="BE429" s="144">
        <f>IF(N429="základní",J429,0)</f>
        <v>1064.3900000000001</v>
      </c>
      <c r="BF429" s="144">
        <f>IF(N429="snížená",J429,0)</f>
        <v>0</v>
      </c>
      <c r="BG429" s="144">
        <f>IF(N429="zákl. přenesená",J429,0)</f>
        <v>0</v>
      </c>
      <c r="BH429" s="144">
        <f>IF(N429="sníž. přenesená",J429,0)</f>
        <v>0</v>
      </c>
      <c r="BI429" s="144">
        <f>IF(N429="nulová",J429,0)</f>
        <v>0</v>
      </c>
      <c r="BJ429" s="13" t="s">
        <v>77</v>
      </c>
      <c r="BK429" s="144">
        <f>ROUND(I429*H429,2)</f>
        <v>1064.3900000000001</v>
      </c>
      <c r="BL429" s="13" t="s">
        <v>109</v>
      </c>
      <c r="BM429" s="13" t="s">
        <v>1279</v>
      </c>
    </row>
    <row r="430" spans="2:65" s="1" customFormat="1" ht="39">
      <c r="B430" s="27"/>
      <c r="C430" s="28"/>
      <c r="D430" s="167" t="s">
        <v>1116</v>
      </c>
      <c r="E430" s="28"/>
      <c r="F430" s="168" t="s">
        <v>1227</v>
      </c>
      <c r="G430" s="28"/>
      <c r="H430" s="28"/>
      <c r="I430" s="28"/>
      <c r="J430" s="28"/>
      <c r="K430" s="28"/>
      <c r="L430" s="31"/>
      <c r="M430" s="169"/>
      <c r="N430" s="54"/>
      <c r="O430" s="54"/>
      <c r="P430" s="54"/>
      <c r="Q430" s="54"/>
      <c r="R430" s="54"/>
      <c r="S430" s="54"/>
      <c r="T430" s="55"/>
      <c r="AT430" s="13" t="s">
        <v>1116</v>
      </c>
      <c r="AU430" s="13" t="s">
        <v>79</v>
      </c>
    </row>
    <row r="431" spans="2:65" s="1" customFormat="1" ht="19.5">
      <c r="B431" s="27"/>
      <c r="C431" s="28"/>
      <c r="D431" s="167" t="s">
        <v>1172</v>
      </c>
      <c r="E431" s="28"/>
      <c r="F431" s="168" t="s">
        <v>1178</v>
      </c>
      <c r="G431" s="28"/>
      <c r="H431" s="28"/>
      <c r="I431" s="28"/>
      <c r="J431" s="28"/>
      <c r="K431" s="28"/>
      <c r="L431" s="31"/>
      <c r="M431" s="169"/>
      <c r="N431" s="54"/>
      <c r="O431" s="54"/>
      <c r="P431" s="54"/>
      <c r="Q431" s="54"/>
      <c r="R431" s="54"/>
      <c r="S431" s="54"/>
      <c r="T431" s="55"/>
      <c r="AT431" s="13" t="s">
        <v>1172</v>
      </c>
      <c r="AU431" s="13" t="s">
        <v>79</v>
      </c>
    </row>
    <row r="432" spans="2:65" s="1" customFormat="1" ht="45" customHeight="1">
      <c r="B432" s="27"/>
      <c r="C432" s="160" t="s">
        <v>1280</v>
      </c>
      <c r="D432" s="160" t="s">
        <v>1111</v>
      </c>
      <c r="E432" s="161" t="s">
        <v>1281</v>
      </c>
      <c r="F432" s="162" t="s">
        <v>1282</v>
      </c>
      <c r="G432" s="163" t="s">
        <v>144</v>
      </c>
      <c r="H432" s="164">
        <v>1</v>
      </c>
      <c r="I432" s="165">
        <v>2672.4</v>
      </c>
      <c r="J432" s="165">
        <f>ROUND(I432*H432,2)</f>
        <v>2672.4</v>
      </c>
      <c r="K432" s="162" t="s">
        <v>106</v>
      </c>
      <c r="L432" s="31"/>
      <c r="M432" s="53" t="s">
        <v>31</v>
      </c>
      <c r="N432" s="166" t="s">
        <v>43</v>
      </c>
      <c r="O432" s="142">
        <v>4.83</v>
      </c>
      <c r="P432" s="142">
        <f>O432*H432</f>
        <v>4.83</v>
      </c>
      <c r="Q432" s="142">
        <v>0</v>
      </c>
      <c r="R432" s="142">
        <f>Q432*H432</f>
        <v>0</v>
      </c>
      <c r="S432" s="142">
        <v>0</v>
      </c>
      <c r="T432" s="143">
        <f>S432*H432</f>
        <v>0</v>
      </c>
      <c r="AR432" s="13" t="s">
        <v>109</v>
      </c>
      <c r="AT432" s="13" t="s">
        <v>1111</v>
      </c>
      <c r="AU432" s="13" t="s">
        <v>79</v>
      </c>
      <c r="AY432" s="13" t="s">
        <v>108</v>
      </c>
      <c r="BE432" s="144">
        <f>IF(N432="základní",J432,0)</f>
        <v>2672.4</v>
      </c>
      <c r="BF432" s="144">
        <f>IF(N432="snížená",J432,0)</f>
        <v>0</v>
      </c>
      <c r="BG432" s="144">
        <f>IF(N432="zákl. přenesená",J432,0)</f>
        <v>0</v>
      </c>
      <c r="BH432" s="144">
        <f>IF(N432="sníž. přenesená",J432,0)</f>
        <v>0</v>
      </c>
      <c r="BI432" s="144">
        <f>IF(N432="nulová",J432,0)</f>
        <v>0</v>
      </c>
      <c r="BJ432" s="13" t="s">
        <v>77</v>
      </c>
      <c r="BK432" s="144">
        <f>ROUND(I432*H432,2)</f>
        <v>2672.4</v>
      </c>
      <c r="BL432" s="13" t="s">
        <v>109</v>
      </c>
      <c r="BM432" s="13" t="s">
        <v>1283</v>
      </c>
    </row>
    <row r="433" spans="2:65" s="1" customFormat="1" ht="39">
      <c r="B433" s="27"/>
      <c r="C433" s="28"/>
      <c r="D433" s="167" t="s">
        <v>1116</v>
      </c>
      <c r="E433" s="28"/>
      <c r="F433" s="168" t="s">
        <v>1227</v>
      </c>
      <c r="G433" s="28"/>
      <c r="H433" s="28"/>
      <c r="I433" s="28"/>
      <c r="J433" s="28"/>
      <c r="K433" s="28"/>
      <c r="L433" s="31"/>
      <c r="M433" s="169"/>
      <c r="N433" s="54"/>
      <c r="O433" s="54"/>
      <c r="P433" s="54"/>
      <c r="Q433" s="54"/>
      <c r="R433" s="54"/>
      <c r="S433" s="54"/>
      <c r="T433" s="55"/>
      <c r="AT433" s="13" t="s">
        <v>1116</v>
      </c>
      <c r="AU433" s="13" t="s">
        <v>79</v>
      </c>
    </row>
    <row r="434" spans="2:65" s="1" customFormat="1" ht="19.5">
      <c r="B434" s="27"/>
      <c r="C434" s="28"/>
      <c r="D434" s="167" t="s">
        <v>1172</v>
      </c>
      <c r="E434" s="28"/>
      <c r="F434" s="168" t="s">
        <v>1183</v>
      </c>
      <c r="G434" s="28"/>
      <c r="H434" s="28"/>
      <c r="I434" s="28"/>
      <c r="J434" s="28"/>
      <c r="K434" s="28"/>
      <c r="L434" s="31"/>
      <c r="M434" s="169"/>
      <c r="N434" s="54"/>
      <c r="O434" s="54"/>
      <c r="P434" s="54"/>
      <c r="Q434" s="54"/>
      <c r="R434" s="54"/>
      <c r="S434" s="54"/>
      <c r="T434" s="55"/>
      <c r="AT434" s="13" t="s">
        <v>1172</v>
      </c>
      <c r="AU434" s="13" t="s">
        <v>79</v>
      </c>
    </row>
    <row r="435" spans="2:65" s="1" customFormat="1" ht="45" customHeight="1">
      <c r="B435" s="27"/>
      <c r="C435" s="160" t="s">
        <v>1284</v>
      </c>
      <c r="D435" s="160" t="s">
        <v>1111</v>
      </c>
      <c r="E435" s="161" t="s">
        <v>1285</v>
      </c>
      <c r="F435" s="162" t="s">
        <v>1286</v>
      </c>
      <c r="G435" s="163" t="s">
        <v>144</v>
      </c>
      <c r="H435" s="164">
        <v>1</v>
      </c>
      <c r="I435" s="165">
        <v>4457.8500000000004</v>
      </c>
      <c r="J435" s="165">
        <f>ROUND(I435*H435,2)</f>
        <v>4457.8500000000004</v>
      </c>
      <c r="K435" s="162" t="s">
        <v>106</v>
      </c>
      <c r="L435" s="31"/>
      <c r="M435" s="53" t="s">
        <v>31</v>
      </c>
      <c r="N435" s="166" t="s">
        <v>43</v>
      </c>
      <c r="O435" s="142">
        <v>8.06</v>
      </c>
      <c r="P435" s="142">
        <f>O435*H435</f>
        <v>8.06</v>
      </c>
      <c r="Q435" s="142">
        <v>0</v>
      </c>
      <c r="R435" s="142">
        <f>Q435*H435</f>
        <v>0</v>
      </c>
      <c r="S435" s="142">
        <v>0</v>
      </c>
      <c r="T435" s="143">
        <f>S435*H435</f>
        <v>0</v>
      </c>
      <c r="AR435" s="13" t="s">
        <v>109</v>
      </c>
      <c r="AT435" s="13" t="s">
        <v>1111</v>
      </c>
      <c r="AU435" s="13" t="s">
        <v>79</v>
      </c>
      <c r="AY435" s="13" t="s">
        <v>108</v>
      </c>
      <c r="BE435" s="144">
        <f>IF(N435="základní",J435,0)</f>
        <v>4457.8500000000004</v>
      </c>
      <c r="BF435" s="144">
        <f>IF(N435="snížená",J435,0)</f>
        <v>0</v>
      </c>
      <c r="BG435" s="144">
        <f>IF(N435="zákl. přenesená",J435,0)</f>
        <v>0</v>
      </c>
      <c r="BH435" s="144">
        <f>IF(N435="sníž. přenesená",J435,0)</f>
        <v>0</v>
      </c>
      <c r="BI435" s="144">
        <f>IF(N435="nulová",J435,0)</f>
        <v>0</v>
      </c>
      <c r="BJ435" s="13" t="s">
        <v>77</v>
      </c>
      <c r="BK435" s="144">
        <f>ROUND(I435*H435,2)</f>
        <v>4457.8500000000004</v>
      </c>
      <c r="BL435" s="13" t="s">
        <v>109</v>
      </c>
      <c r="BM435" s="13" t="s">
        <v>1287</v>
      </c>
    </row>
    <row r="436" spans="2:65" s="1" customFormat="1" ht="39">
      <c r="B436" s="27"/>
      <c r="C436" s="28"/>
      <c r="D436" s="167" t="s">
        <v>1116</v>
      </c>
      <c r="E436" s="28"/>
      <c r="F436" s="168" t="s">
        <v>1227</v>
      </c>
      <c r="G436" s="28"/>
      <c r="H436" s="28"/>
      <c r="I436" s="28"/>
      <c r="J436" s="28"/>
      <c r="K436" s="28"/>
      <c r="L436" s="31"/>
      <c r="M436" s="169"/>
      <c r="N436" s="54"/>
      <c r="O436" s="54"/>
      <c r="P436" s="54"/>
      <c r="Q436" s="54"/>
      <c r="R436" s="54"/>
      <c r="S436" s="54"/>
      <c r="T436" s="55"/>
      <c r="AT436" s="13" t="s">
        <v>1116</v>
      </c>
      <c r="AU436" s="13" t="s">
        <v>79</v>
      </c>
    </row>
    <row r="437" spans="2:65" s="1" customFormat="1" ht="19.5">
      <c r="B437" s="27"/>
      <c r="C437" s="28"/>
      <c r="D437" s="167" t="s">
        <v>1172</v>
      </c>
      <c r="E437" s="28"/>
      <c r="F437" s="168" t="s">
        <v>1188</v>
      </c>
      <c r="G437" s="28"/>
      <c r="H437" s="28"/>
      <c r="I437" s="28"/>
      <c r="J437" s="28"/>
      <c r="K437" s="28"/>
      <c r="L437" s="31"/>
      <c r="M437" s="169"/>
      <c r="N437" s="54"/>
      <c r="O437" s="54"/>
      <c r="P437" s="54"/>
      <c r="Q437" s="54"/>
      <c r="R437" s="54"/>
      <c r="S437" s="54"/>
      <c r="T437" s="55"/>
      <c r="AT437" s="13" t="s">
        <v>1172</v>
      </c>
      <c r="AU437" s="13" t="s">
        <v>79</v>
      </c>
    </row>
    <row r="438" spans="2:65" s="1" customFormat="1" ht="45" customHeight="1">
      <c r="B438" s="27"/>
      <c r="C438" s="160" t="s">
        <v>1288</v>
      </c>
      <c r="D438" s="160" t="s">
        <v>1111</v>
      </c>
      <c r="E438" s="161" t="s">
        <v>1289</v>
      </c>
      <c r="F438" s="162" t="s">
        <v>1290</v>
      </c>
      <c r="G438" s="163" t="s">
        <v>144</v>
      </c>
      <c r="H438" s="164">
        <v>1</v>
      </c>
      <c r="I438" s="165">
        <v>6918.48</v>
      </c>
      <c r="J438" s="165">
        <f>ROUND(I438*H438,2)</f>
        <v>6918.48</v>
      </c>
      <c r="K438" s="162" t="s">
        <v>106</v>
      </c>
      <c r="L438" s="31"/>
      <c r="M438" s="53" t="s">
        <v>31</v>
      </c>
      <c r="N438" s="166" t="s">
        <v>43</v>
      </c>
      <c r="O438" s="142">
        <v>12.506</v>
      </c>
      <c r="P438" s="142">
        <f>O438*H438</f>
        <v>12.506</v>
      </c>
      <c r="Q438" s="142">
        <v>0</v>
      </c>
      <c r="R438" s="142">
        <f>Q438*H438</f>
        <v>0</v>
      </c>
      <c r="S438" s="142">
        <v>0</v>
      </c>
      <c r="T438" s="143">
        <f>S438*H438</f>
        <v>0</v>
      </c>
      <c r="AR438" s="13" t="s">
        <v>109</v>
      </c>
      <c r="AT438" s="13" t="s">
        <v>1111</v>
      </c>
      <c r="AU438" s="13" t="s">
        <v>79</v>
      </c>
      <c r="AY438" s="13" t="s">
        <v>108</v>
      </c>
      <c r="BE438" s="144">
        <f>IF(N438="základní",J438,0)</f>
        <v>6918.48</v>
      </c>
      <c r="BF438" s="144">
        <f>IF(N438="snížená",J438,0)</f>
        <v>0</v>
      </c>
      <c r="BG438" s="144">
        <f>IF(N438="zákl. přenesená",J438,0)</f>
        <v>0</v>
      </c>
      <c r="BH438" s="144">
        <f>IF(N438="sníž. přenesená",J438,0)</f>
        <v>0</v>
      </c>
      <c r="BI438" s="144">
        <f>IF(N438="nulová",J438,0)</f>
        <v>0</v>
      </c>
      <c r="BJ438" s="13" t="s">
        <v>77</v>
      </c>
      <c r="BK438" s="144">
        <f>ROUND(I438*H438,2)</f>
        <v>6918.48</v>
      </c>
      <c r="BL438" s="13" t="s">
        <v>109</v>
      </c>
      <c r="BM438" s="13" t="s">
        <v>1291</v>
      </c>
    </row>
    <row r="439" spans="2:65" s="1" customFormat="1" ht="39">
      <c r="B439" s="27"/>
      <c r="C439" s="28"/>
      <c r="D439" s="167" t="s">
        <v>1116</v>
      </c>
      <c r="E439" s="28"/>
      <c r="F439" s="168" t="s">
        <v>1227</v>
      </c>
      <c r="G439" s="28"/>
      <c r="H439" s="28"/>
      <c r="I439" s="28"/>
      <c r="J439" s="28"/>
      <c r="K439" s="28"/>
      <c r="L439" s="31"/>
      <c r="M439" s="169"/>
      <c r="N439" s="54"/>
      <c r="O439" s="54"/>
      <c r="P439" s="54"/>
      <c r="Q439" s="54"/>
      <c r="R439" s="54"/>
      <c r="S439" s="54"/>
      <c r="T439" s="55"/>
      <c r="AT439" s="13" t="s">
        <v>1116</v>
      </c>
      <c r="AU439" s="13" t="s">
        <v>79</v>
      </c>
    </row>
    <row r="440" spans="2:65" s="1" customFormat="1" ht="19.5">
      <c r="B440" s="27"/>
      <c r="C440" s="28"/>
      <c r="D440" s="167" t="s">
        <v>1172</v>
      </c>
      <c r="E440" s="28"/>
      <c r="F440" s="168" t="s">
        <v>1193</v>
      </c>
      <c r="G440" s="28"/>
      <c r="H440" s="28"/>
      <c r="I440" s="28"/>
      <c r="J440" s="28"/>
      <c r="K440" s="28"/>
      <c r="L440" s="31"/>
      <c r="M440" s="169"/>
      <c r="N440" s="54"/>
      <c r="O440" s="54"/>
      <c r="P440" s="54"/>
      <c r="Q440" s="54"/>
      <c r="R440" s="54"/>
      <c r="S440" s="54"/>
      <c r="T440" s="55"/>
      <c r="AT440" s="13" t="s">
        <v>1172</v>
      </c>
      <c r="AU440" s="13" t="s">
        <v>79</v>
      </c>
    </row>
    <row r="441" spans="2:65" s="1" customFormat="1" ht="45" customHeight="1">
      <c r="B441" s="27"/>
      <c r="C441" s="160" t="s">
        <v>1292</v>
      </c>
      <c r="D441" s="160" t="s">
        <v>1111</v>
      </c>
      <c r="E441" s="161" t="s">
        <v>1293</v>
      </c>
      <c r="F441" s="162" t="s">
        <v>1294</v>
      </c>
      <c r="G441" s="163" t="s">
        <v>144</v>
      </c>
      <c r="H441" s="164">
        <v>1</v>
      </c>
      <c r="I441" s="165">
        <v>11721.33</v>
      </c>
      <c r="J441" s="165">
        <f>ROUND(I441*H441,2)</f>
        <v>11721.33</v>
      </c>
      <c r="K441" s="162" t="s">
        <v>106</v>
      </c>
      <c r="L441" s="31"/>
      <c r="M441" s="53" t="s">
        <v>31</v>
      </c>
      <c r="N441" s="166" t="s">
        <v>43</v>
      </c>
      <c r="O441" s="142">
        <v>21.187999999999999</v>
      </c>
      <c r="P441" s="142">
        <f>O441*H441</f>
        <v>21.187999999999999</v>
      </c>
      <c r="Q441" s="142">
        <v>0</v>
      </c>
      <c r="R441" s="142">
        <f>Q441*H441</f>
        <v>0</v>
      </c>
      <c r="S441" s="142">
        <v>0</v>
      </c>
      <c r="T441" s="143">
        <f>S441*H441</f>
        <v>0</v>
      </c>
      <c r="AR441" s="13" t="s">
        <v>109</v>
      </c>
      <c r="AT441" s="13" t="s">
        <v>1111</v>
      </c>
      <c r="AU441" s="13" t="s">
        <v>79</v>
      </c>
      <c r="AY441" s="13" t="s">
        <v>108</v>
      </c>
      <c r="BE441" s="144">
        <f>IF(N441="základní",J441,0)</f>
        <v>11721.33</v>
      </c>
      <c r="BF441" s="144">
        <f>IF(N441="snížená",J441,0)</f>
        <v>0</v>
      </c>
      <c r="BG441" s="144">
        <f>IF(N441="zákl. přenesená",J441,0)</f>
        <v>0</v>
      </c>
      <c r="BH441" s="144">
        <f>IF(N441="sníž. přenesená",J441,0)</f>
        <v>0</v>
      </c>
      <c r="BI441" s="144">
        <f>IF(N441="nulová",J441,0)</f>
        <v>0</v>
      </c>
      <c r="BJ441" s="13" t="s">
        <v>77</v>
      </c>
      <c r="BK441" s="144">
        <f>ROUND(I441*H441,2)</f>
        <v>11721.33</v>
      </c>
      <c r="BL441" s="13" t="s">
        <v>109</v>
      </c>
      <c r="BM441" s="13" t="s">
        <v>1295</v>
      </c>
    </row>
    <row r="442" spans="2:65" s="1" customFormat="1" ht="39">
      <c r="B442" s="27"/>
      <c r="C442" s="28"/>
      <c r="D442" s="167" t="s">
        <v>1116</v>
      </c>
      <c r="E442" s="28"/>
      <c r="F442" s="168" t="s">
        <v>1227</v>
      </c>
      <c r="G442" s="28"/>
      <c r="H442" s="28"/>
      <c r="I442" s="28"/>
      <c r="J442" s="28"/>
      <c r="K442" s="28"/>
      <c r="L442" s="31"/>
      <c r="M442" s="169"/>
      <c r="N442" s="54"/>
      <c r="O442" s="54"/>
      <c r="P442" s="54"/>
      <c r="Q442" s="54"/>
      <c r="R442" s="54"/>
      <c r="S442" s="54"/>
      <c r="T442" s="55"/>
      <c r="AT442" s="13" t="s">
        <v>1116</v>
      </c>
      <c r="AU442" s="13" t="s">
        <v>79</v>
      </c>
    </row>
    <row r="443" spans="2:65" s="1" customFormat="1" ht="19.5">
      <c r="B443" s="27"/>
      <c r="C443" s="28"/>
      <c r="D443" s="167" t="s">
        <v>1172</v>
      </c>
      <c r="E443" s="28"/>
      <c r="F443" s="168" t="s">
        <v>1198</v>
      </c>
      <c r="G443" s="28"/>
      <c r="H443" s="28"/>
      <c r="I443" s="28"/>
      <c r="J443" s="28"/>
      <c r="K443" s="28"/>
      <c r="L443" s="31"/>
      <c r="M443" s="169"/>
      <c r="N443" s="54"/>
      <c r="O443" s="54"/>
      <c r="P443" s="54"/>
      <c r="Q443" s="54"/>
      <c r="R443" s="54"/>
      <c r="S443" s="54"/>
      <c r="T443" s="55"/>
      <c r="AT443" s="13" t="s">
        <v>1172</v>
      </c>
      <c r="AU443" s="13" t="s">
        <v>79</v>
      </c>
    </row>
    <row r="444" spans="2:65" s="1" customFormat="1" ht="45" customHeight="1">
      <c r="B444" s="27"/>
      <c r="C444" s="160" t="s">
        <v>1296</v>
      </c>
      <c r="D444" s="160" t="s">
        <v>1111</v>
      </c>
      <c r="E444" s="161" t="s">
        <v>1297</v>
      </c>
      <c r="F444" s="162" t="s">
        <v>1298</v>
      </c>
      <c r="G444" s="163" t="s">
        <v>144</v>
      </c>
      <c r="H444" s="164">
        <v>1</v>
      </c>
      <c r="I444" s="165">
        <v>1298.3</v>
      </c>
      <c r="J444" s="165">
        <f>ROUND(I444*H444,2)</f>
        <v>1298.3</v>
      </c>
      <c r="K444" s="162" t="s">
        <v>106</v>
      </c>
      <c r="L444" s="31"/>
      <c r="M444" s="53" t="s">
        <v>31</v>
      </c>
      <c r="N444" s="166" t="s">
        <v>43</v>
      </c>
      <c r="O444" s="142">
        <v>2.35</v>
      </c>
      <c r="P444" s="142">
        <f>O444*H444</f>
        <v>2.35</v>
      </c>
      <c r="Q444" s="142">
        <v>0</v>
      </c>
      <c r="R444" s="142">
        <f>Q444*H444</f>
        <v>0</v>
      </c>
      <c r="S444" s="142">
        <v>0</v>
      </c>
      <c r="T444" s="143">
        <f>S444*H444</f>
        <v>0</v>
      </c>
      <c r="AR444" s="13" t="s">
        <v>109</v>
      </c>
      <c r="AT444" s="13" t="s">
        <v>1111</v>
      </c>
      <c r="AU444" s="13" t="s">
        <v>79</v>
      </c>
      <c r="AY444" s="13" t="s">
        <v>108</v>
      </c>
      <c r="BE444" s="144">
        <f>IF(N444="základní",J444,0)</f>
        <v>1298.3</v>
      </c>
      <c r="BF444" s="144">
        <f>IF(N444="snížená",J444,0)</f>
        <v>0</v>
      </c>
      <c r="BG444" s="144">
        <f>IF(N444="zákl. přenesená",J444,0)</f>
        <v>0</v>
      </c>
      <c r="BH444" s="144">
        <f>IF(N444="sníž. přenesená",J444,0)</f>
        <v>0</v>
      </c>
      <c r="BI444" s="144">
        <f>IF(N444="nulová",J444,0)</f>
        <v>0</v>
      </c>
      <c r="BJ444" s="13" t="s">
        <v>77</v>
      </c>
      <c r="BK444" s="144">
        <f>ROUND(I444*H444,2)</f>
        <v>1298.3</v>
      </c>
      <c r="BL444" s="13" t="s">
        <v>109</v>
      </c>
      <c r="BM444" s="13" t="s">
        <v>1299</v>
      </c>
    </row>
    <row r="445" spans="2:65" s="1" customFormat="1" ht="39">
      <c r="B445" s="27"/>
      <c r="C445" s="28"/>
      <c r="D445" s="167" t="s">
        <v>1116</v>
      </c>
      <c r="E445" s="28"/>
      <c r="F445" s="168" t="s">
        <v>1227</v>
      </c>
      <c r="G445" s="28"/>
      <c r="H445" s="28"/>
      <c r="I445" s="28"/>
      <c r="J445" s="28"/>
      <c r="K445" s="28"/>
      <c r="L445" s="31"/>
      <c r="M445" s="169"/>
      <c r="N445" s="54"/>
      <c r="O445" s="54"/>
      <c r="P445" s="54"/>
      <c r="Q445" s="54"/>
      <c r="R445" s="54"/>
      <c r="S445" s="54"/>
      <c r="T445" s="55"/>
      <c r="AT445" s="13" t="s">
        <v>1116</v>
      </c>
      <c r="AU445" s="13" t="s">
        <v>79</v>
      </c>
    </row>
    <row r="446" spans="2:65" s="1" customFormat="1" ht="19.5">
      <c r="B446" s="27"/>
      <c r="C446" s="28"/>
      <c r="D446" s="167" t="s">
        <v>1172</v>
      </c>
      <c r="E446" s="28"/>
      <c r="F446" s="168" t="s">
        <v>1173</v>
      </c>
      <c r="G446" s="28"/>
      <c r="H446" s="28"/>
      <c r="I446" s="28"/>
      <c r="J446" s="28"/>
      <c r="K446" s="28"/>
      <c r="L446" s="31"/>
      <c r="M446" s="169"/>
      <c r="N446" s="54"/>
      <c r="O446" s="54"/>
      <c r="P446" s="54"/>
      <c r="Q446" s="54"/>
      <c r="R446" s="54"/>
      <c r="S446" s="54"/>
      <c r="T446" s="55"/>
      <c r="AT446" s="13" t="s">
        <v>1172</v>
      </c>
      <c r="AU446" s="13" t="s">
        <v>79</v>
      </c>
    </row>
    <row r="447" spans="2:65" s="1" customFormat="1" ht="45" customHeight="1">
      <c r="B447" s="27"/>
      <c r="C447" s="160" t="s">
        <v>1300</v>
      </c>
      <c r="D447" s="160" t="s">
        <v>1111</v>
      </c>
      <c r="E447" s="161" t="s">
        <v>1301</v>
      </c>
      <c r="F447" s="162" t="s">
        <v>1302</v>
      </c>
      <c r="G447" s="163" t="s">
        <v>144</v>
      </c>
      <c r="H447" s="164">
        <v>1</v>
      </c>
      <c r="I447" s="165">
        <v>1654.13</v>
      </c>
      <c r="J447" s="165">
        <f>ROUND(I447*H447,2)</f>
        <v>1654.13</v>
      </c>
      <c r="K447" s="162" t="s">
        <v>106</v>
      </c>
      <c r="L447" s="31"/>
      <c r="M447" s="53" t="s">
        <v>31</v>
      </c>
      <c r="N447" s="166" t="s">
        <v>43</v>
      </c>
      <c r="O447" s="142">
        <v>2.99</v>
      </c>
      <c r="P447" s="142">
        <f>O447*H447</f>
        <v>2.99</v>
      </c>
      <c r="Q447" s="142">
        <v>0</v>
      </c>
      <c r="R447" s="142">
        <f>Q447*H447</f>
        <v>0</v>
      </c>
      <c r="S447" s="142">
        <v>0</v>
      </c>
      <c r="T447" s="143">
        <f>S447*H447</f>
        <v>0</v>
      </c>
      <c r="AR447" s="13" t="s">
        <v>109</v>
      </c>
      <c r="AT447" s="13" t="s">
        <v>1111</v>
      </c>
      <c r="AU447" s="13" t="s">
        <v>79</v>
      </c>
      <c r="AY447" s="13" t="s">
        <v>108</v>
      </c>
      <c r="BE447" s="144">
        <f>IF(N447="základní",J447,0)</f>
        <v>1654.13</v>
      </c>
      <c r="BF447" s="144">
        <f>IF(N447="snížená",J447,0)</f>
        <v>0</v>
      </c>
      <c r="BG447" s="144">
        <f>IF(N447="zákl. přenesená",J447,0)</f>
        <v>0</v>
      </c>
      <c r="BH447" s="144">
        <f>IF(N447="sníž. přenesená",J447,0)</f>
        <v>0</v>
      </c>
      <c r="BI447" s="144">
        <f>IF(N447="nulová",J447,0)</f>
        <v>0</v>
      </c>
      <c r="BJ447" s="13" t="s">
        <v>77</v>
      </c>
      <c r="BK447" s="144">
        <f>ROUND(I447*H447,2)</f>
        <v>1654.13</v>
      </c>
      <c r="BL447" s="13" t="s">
        <v>109</v>
      </c>
      <c r="BM447" s="13" t="s">
        <v>1303</v>
      </c>
    </row>
    <row r="448" spans="2:65" s="1" customFormat="1" ht="39">
      <c r="B448" s="27"/>
      <c r="C448" s="28"/>
      <c r="D448" s="167" t="s">
        <v>1116</v>
      </c>
      <c r="E448" s="28"/>
      <c r="F448" s="168" t="s">
        <v>1227</v>
      </c>
      <c r="G448" s="28"/>
      <c r="H448" s="28"/>
      <c r="I448" s="28"/>
      <c r="J448" s="28"/>
      <c r="K448" s="28"/>
      <c r="L448" s="31"/>
      <c r="M448" s="169"/>
      <c r="N448" s="54"/>
      <c r="O448" s="54"/>
      <c r="P448" s="54"/>
      <c r="Q448" s="54"/>
      <c r="R448" s="54"/>
      <c r="S448" s="54"/>
      <c r="T448" s="55"/>
      <c r="AT448" s="13" t="s">
        <v>1116</v>
      </c>
      <c r="AU448" s="13" t="s">
        <v>79</v>
      </c>
    </row>
    <row r="449" spans="2:65" s="1" customFormat="1" ht="19.5">
      <c r="B449" s="27"/>
      <c r="C449" s="28"/>
      <c r="D449" s="167" t="s">
        <v>1172</v>
      </c>
      <c r="E449" s="28"/>
      <c r="F449" s="168" t="s">
        <v>1178</v>
      </c>
      <c r="G449" s="28"/>
      <c r="H449" s="28"/>
      <c r="I449" s="28"/>
      <c r="J449" s="28"/>
      <c r="K449" s="28"/>
      <c r="L449" s="31"/>
      <c r="M449" s="169"/>
      <c r="N449" s="54"/>
      <c r="O449" s="54"/>
      <c r="P449" s="54"/>
      <c r="Q449" s="54"/>
      <c r="R449" s="54"/>
      <c r="S449" s="54"/>
      <c r="T449" s="55"/>
      <c r="AT449" s="13" t="s">
        <v>1172</v>
      </c>
      <c r="AU449" s="13" t="s">
        <v>79</v>
      </c>
    </row>
    <row r="450" spans="2:65" s="1" customFormat="1" ht="45" customHeight="1">
      <c r="B450" s="27"/>
      <c r="C450" s="160" t="s">
        <v>1304</v>
      </c>
      <c r="D450" s="160" t="s">
        <v>1111</v>
      </c>
      <c r="E450" s="161" t="s">
        <v>1305</v>
      </c>
      <c r="F450" s="162" t="s">
        <v>1306</v>
      </c>
      <c r="G450" s="163" t="s">
        <v>144</v>
      </c>
      <c r="H450" s="164">
        <v>1</v>
      </c>
      <c r="I450" s="165">
        <v>4153.84</v>
      </c>
      <c r="J450" s="165">
        <f>ROUND(I450*H450,2)</f>
        <v>4153.84</v>
      </c>
      <c r="K450" s="162" t="s">
        <v>106</v>
      </c>
      <c r="L450" s="31"/>
      <c r="M450" s="53" t="s">
        <v>31</v>
      </c>
      <c r="N450" s="166" t="s">
        <v>43</v>
      </c>
      <c r="O450" s="142">
        <v>7.51</v>
      </c>
      <c r="P450" s="142">
        <f>O450*H450</f>
        <v>7.51</v>
      </c>
      <c r="Q450" s="142">
        <v>0</v>
      </c>
      <c r="R450" s="142">
        <f>Q450*H450</f>
        <v>0</v>
      </c>
      <c r="S450" s="142">
        <v>0</v>
      </c>
      <c r="T450" s="143">
        <f>S450*H450</f>
        <v>0</v>
      </c>
      <c r="AR450" s="13" t="s">
        <v>109</v>
      </c>
      <c r="AT450" s="13" t="s">
        <v>1111</v>
      </c>
      <c r="AU450" s="13" t="s">
        <v>79</v>
      </c>
      <c r="AY450" s="13" t="s">
        <v>108</v>
      </c>
      <c r="BE450" s="144">
        <f>IF(N450="základní",J450,0)</f>
        <v>4153.84</v>
      </c>
      <c r="BF450" s="144">
        <f>IF(N450="snížená",J450,0)</f>
        <v>0</v>
      </c>
      <c r="BG450" s="144">
        <f>IF(N450="zákl. přenesená",J450,0)</f>
        <v>0</v>
      </c>
      <c r="BH450" s="144">
        <f>IF(N450="sníž. přenesená",J450,0)</f>
        <v>0</v>
      </c>
      <c r="BI450" s="144">
        <f>IF(N450="nulová",J450,0)</f>
        <v>0</v>
      </c>
      <c r="BJ450" s="13" t="s">
        <v>77</v>
      </c>
      <c r="BK450" s="144">
        <f>ROUND(I450*H450,2)</f>
        <v>4153.84</v>
      </c>
      <c r="BL450" s="13" t="s">
        <v>109</v>
      </c>
      <c r="BM450" s="13" t="s">
        <v>1307</v>
      </c>
    </row>
    <row r="451" spans="2:65" s="1" customFormat="1" ht="39">
      <c r="B451" s="27"/>
      <c r="C451" s="28"/>
      <c r="D451" s="167" t="s">
        <v>1116</v>
      </c>
      <c r="E451" s="28"/>
      <c r="F451" s="168" t="s">
        <v>1227</v>
      </c>
      <c r="G451" s="28"/>
      <c r="H451" s="28"/>
      <c r="I451" s="28"/>
      <c r="J451" s="28"/>
      <c r="K451" s="28"/>
      <c r="L451" s="31"/>
      <c r="M451" s="169"/>
      <c r="N451" s="54"/>
      <c r="O451" s="54"/>
      <c r="P451" s="54"/>
      <c r="Q451" s="54"/>
      <c r="R451" s="54"/>
      <c r="S451" s="54"/>
      <c r="T451" s="55"/>
      <c r="AT451" s="13" t="s">
        <v>1116</v>
      </c>
      <c r="AU451" s="13" t="s">
        <v>79</v>
      </c>
    </row>
    <row r="452" spans="2:65" s="1" customFormat="1" ht="19.5">
      <c r="B452" s="27"/>
      <c r="C452" s="28"/>
      <c r="D452" s="167" t="s">
        <v>1172</v>
      </c>
      <c r="E452" s="28"/>
      <c r="F452" s="168" t="s">
        <v>1183</v>
      </c>
      <c r="G452" s="28"/>
      <c r="H452" s="28"/>
      <c r="I452" s="28"/>
      <c r="J452" s="28"/>
      <c r="K452" s="28"/>
      <c r="L452" s="31"/>
      <c r="M452" s="169"/>
      <c r="N452" s="54"/>
      <c r="O452" s="54"/>
      <c r="P452" s="54"/>
      <c r="Q452" s="54"/>
      <c r="R452" s="54"/>
      <c r="S452" s="54"/>
      <c r="T452" s="55"/>
      <c r="AT452" s="13" t="s">
        <v>1172</v>
      </c>
      <c r="AU452" s="13" t="s">
        <v>79</v>
      </c>
    </row>
    <row r="453" spans="2:65" s="1" customFormat="1" ht="45" customHeight="1">
      <c r="B453" s="27"/>
      <c r="C453" s="160" t="s">
        <v>1308</v>
      </c>
      <c r="D453" s="160" t="s">
        <v>1111</v>
      </c>
      <c r="E453" s="161" t="s">
        <v>1309</v>
      </c>
      <c r="F453" s="162" t="s">
        <v>1310</v>
      </c>
      <c r="G453" s="163" t="s">
        <v>144</v>
      </c>
      <c r="H453" s="164">
        <v>1</v>
      </c>
      <c r="I453" s="165">
        <v>6936.34</v>
      </c>
      <c r="J453" s="165">
        <f>ROUND(I453*H453,2)</f>
        <v>6936.34</v>
      </c>
      <c r="K453" s="162" t="s">
        <v>106</v>
      </c>
      <c r="L453" s="31"/>
      <c r="M453" s="53" t="s">
        <v>31</v>
      </c>
      <c r="N453" s="166" t="s">
        <v>43</v>
      </c>
      <c r="O453" s="142">
        <v>12.54</v>
      </c>
      <c r="P453" s="142">
        <f>O453*H453</f>
        <v>12.54</v>
      </c>
      <c r="Q453" s="142">
        <v>0</v>
      </c>
      <c r="R453" s="142">
        <f>Q453*H453</f>
        <v>0</v>
      </c>
      <c r="S453" s="142">
        <v>0</v>
      </c>
      <c r="T453" s="143">
        <f>S453*H453</f>
        <v>0</v>
      </c>
      <c r="AR453" s="13" t="s">
        <v>109</v>
      </c>
      <c r="AT453" s="13" t="s">
        <v>1111</v>
      </c>
      <c r="AU453" s="13" t="s">
        <v>79</v>
      </c>
      <c r="AY453" s="13" t="s">
        <v>108</v>
      </c>
      <c r="BE453" s="144">
        <f>IF(N453="základní",J453,0)</f>
        <v>6936.34</v>
      </c>
      <c r="BF453" s="144">
        <f>IF(N453="snížená",J453,0)</f>
        <v>0</v>
      </c>
      <c r="BG453" s="144">
        <f>IF(N453="zákl. přenesená",J453,0)</f>
        <v>0</v>
      </c>
      <c r="BH453" s="144">
        <f>IF(N453="sníž. přenesená",J453,0)</f>
        <v>0</v>
      </c>
      <c r="BI453" s="144">
        <f>IF(N453="nulová",J453,0)</f>
        <v>0</v>
      </c>
      <c r="BJ453" s="13" t="s">
        <v>77</v>
      </c>
      <c r="BK453" s="144">
        <f>ROUND(I453*H453,2)</f>
        <v>6936.34</v>
      </c>
      <c r="BL453" s="13" t="s">
        <v>109</v>
      </c>
      <c r="BM453" s="13" t="s">
        <v>1311</v>
      </c>
    </row>
    <row r="454" spans="2:65" s="1" customFormat="1" ht="39">
      <c r="B454" s="27"/>
      <c r="C454" s="28"/>
      <c r="D454" s="167" t="s">
        <v>1116</v>
      </c>
      <c r="E454" s="28"/>
      <c r="F454" s="168" t="s">
        <v>1227</v>
      </c>
      <c r="G454" s="28"/>
      <c r="H454" s="28"/>
      <c r="I454" s="28"/>
      <c r="J454" s="28"/>
      <c r="K454" s="28"/>
      <c r="L454" s="31"/>
      <c r="M454" s="169"/>
      <c r="N454" s="54"/>
      <c r="O454" s="54"/>
      <c r="P454" s="54"/>
      <c r="Q454" s="54"/>
      <c r="R454" s="54"/>
      <c r="S454" s="54"/>
      <c r="T454" s="55"/>
      <c r="AT454" s="13" t="s">
        <v>1116</v>
      </c>
      <c r="AU454" s="13" t="s">
        <v>79</v>
      </c>
    </row>
    <row r="455" spans="2:65" s="1" customFormat="1" ht="19.5">
      <c r="B455" s="27"/>
      <c r="C455" s="28"/>
      <c r="D455" s="167" t="s">
        <v>1172</v>
      </c>
      <c r="E455" s="28"/>
      <c r="F455" s="168" t="s">
        <v>1188</v>
      </c>
      <c r="G455" s="28"/>
      <c r="H455" s="28"/>
      <c r="I455" s="28"/>
      <c r="J455" s="28"/>
      <c r="K455" s="28"/>
      <c r="L455" s="31"/>
      <c r="M455" s="169"/>
      <c r="N455" s="54"/>
      <c r="O455" s="54"/>
      <c r="P455" s="54"/>
      <c r="Q455" s="54"/>
      <c r="R455" s="54"/>
      <c r="S455" s="54"/>
      <c r="T455" s="55"/>
      <c r="AT455" s="13" t="s">
        <v>1172</v>
      </c>
      <c r="AU455" s="13" t="s">
        <v>79</v>
      </c>
    </row>
    <row r="456" spans="2:65" s="1" customFormat="1" ht="45" customHeight="1">
      <c r="B456" s="27"/>
      <c r="C456" s="160" t="s">
        <v>1312</v>
      </c>
      <c r="D456" s="160" t="s">
        <v>1111</v>
      </c>
      <c r="E456" s="161" t="s">
        <v>1313</v>
      </c>
      <c r="F456" s="162" t="s">
        <v>1314</v>
      </c>
      <c r="G456" s="163" t="s">
        <v>144</v>
      </c>
      <c r="H456" s="164">
        <v>1</v>
      </c>
      <c r="I456" s="165">
        <v>10755.49</v>
      </c>
      <c r="J456" s="165">
        <f>ROUND(I456*H456,2)</f>
        <v>10755.49</v>
      </c>
      <c r="K456" s="162" t="s">
        <v>106</v>
      </c>
      <c r="L456" s="31"/>
      <c r="M456" s="53" t="s">
        <v>31</v>
      </c>
      <c r="N456" s="166" t="s">
        <v>43</v>
      </c>
      <c r="O456" s="142">
        <v>19.448</v>
      </c>
      <c r="P456" s="142">
        <f>O456*H456</f>
        <v>19.448</v>
      </c>
      <c r="Q456" s="142">
        <v>0</v>
      </c>
      <c r="R456" s="142">
        <f>Q456*H456</f>
        <v>0</v>
      </c>
      <c r="S456" s="142">
        <v>0</v>
      </c>
      <c r="T456" s="143">
        <f>S456*H456</f>
        <v>0</v>
      </c>
      <c r="AR456" s="13" t="s">
        <v>109</v>
      </c>
      <c r="AT456" s="13" t="s">
        <v>1111</v>
      </c>
      <c r="AU456" s="13" t="s">
        <v>79</v>
      </c>
      <c r="AY456" s="13" t="s">
        <v>108</v>
      </c>
      <c r="BE456" s="144">
        <f>IF(N456="základní",J456,0)</f>
        <v>10755.49</v>
      </c>
      <c r="BF456" s="144">
        <f>IF(N456="snížená",J456,0)</f>
        <v>0</v>
      </c>
      <c r="BG456" s="144">
        <f>IF(N456="zákl. přenesená",J456,0)</f>
        <v>0</v>
      </c>
      <c r="BH456" s="144">
        <f>IF(N456="sníž. přenesená",J456,0)</f>
        <v>0</v>
      </c>
      <c r="BI456" s="144">
        <f>IF(N456="nulová",J456,0)</f>
        <v>0</v>
      </c>
      <c r="BJ456" s="13" t="s">
        <v>77</v>
      </c>
      <c r="BK456" s="144">
        <f>ROUND(I456*H456,2)</f>
        <v>10755.49</v>
      </c>
      <c r="BL456" s="13" t="s">
        <v>109</v>
      </c>
      <c r="BM456" s="13" t="s">
        <v>1315</v>
      </c>
    </row>
    <row r="457" spans="2:65" s="1" customFormat="1" ht="39">
      <c r="B457" s="27"/>
      <c r="C457" s="28"/>
      <c r="D457" s="167" t="s">
        <v>1116</v>
      </c>
      <c r="E457" s="28"/>
      <c r="F457" s="168" t="s">
        <v>1227</v>
      </c>
      <c r="G457" s="28"/>
      <c r="H457" s="28"/>
      <c r="I457" s="28"/>
      <c r="J457" s="28"/>
      <c r="K457" s="28"/>
      <c r="L457" s="31"/>
      <c r="M457" s="169"/>
      <c r="N457" s="54"/>
      <c r="O457" s="54"/>
      <c r="P457" s="54"/>
      <c r="Q457" s="54"/>
      <c r="R457" s="54"/>
      <c r="S457" s="54"/>
      <c r="T457" s="55"/>
      <c r="AT457" s="13" t="s">
        <v>1116</v>
      </c>
      <c r="AU457" s="13" t="s">
        <v>79</v>
      </c>
    </row>
    <row r="458" spans="2:65" s="1" customFormat="1" ht="19.5">
      <c r="B458" s="27"/>
      <c r="C458" s="28"/>
      <c r="D458" s="167" t="s">
        <v>1172</v>
      </c>
      <c r="E458" s="28"/>
      <c r="F458" s="168" t="s">
        <v>1193</v>
      </c>
      <c r="G458" s="28"/>
      <c r="H458" s="28"/>
      <c r="I458" s="28"/>
      <c r="J458" s="28"/>
      <c r="K458" s="28"/>
      <c r="L458" s="31"/>
      <c r="M458" s="169"/>
      <c r="N458" s="54"/>
      <c r="O458" s="54"/>
      <c r="P458" s="54"/>
      <c r="Q458" s="54"/>
      <c r="R458" s="54"/>
      <c r="S458" s="54"/>
      <c r="T458" s="55"/>
      <c r="AT458" s="13" t="s">
        <v>1172</v>
      </c>
      <c r="AU458" s="13" t="s">
        <v>79</v>
      </c>
    </row>
    <row r="459" spans="2:65" s="1" customFormat="1" ht="45" customHeight="1">
      <c r="B459" s="27"/>
      <c r="C459" s="160" t="s">
        <v>1316</v>
      </c>
      <c r="D459" s="160" t="s">
        <v>1111</v>
      </c>
      <c r="E459" s="161" t="s">
        <v>1317</v>
      </c>
      <c r="F459" s="162" t="s">
        <v>1318</v>
      </c>
      <c r="G459" s="163" t="s">
        <v>144</v>
      </c>
      <c r="H459" s="164">
        <v>1</v>
      </c>
      <c r="I459" s="165">
        <v>18234</v>
      </c>
      <c r="J459" s="165">
        <f>ROUND(I459*H459,2)</f>
        <v>18234</v>
      </c>
      <c r="K459" s="162" t="s">
        <v>106</v>
      </c>
      <c r="L459" s="31"/>
      <c r="M459" s="53" t="s">
        <v>31</v>
      </c>
      <c r="N459" s="166" t="s">
        <v>43</v>
      </c>
      <c r="O459" s="142">
        <v>32.959000000000003</v>
      </c>
      <c r="P459" s="142">
        <f>O459*H459</f>
        <v>32.959000000000003</v>
      </c>
      <c r="Q459" s="142">
        <v>0</v>
      </c>
      <c r="R459" s="142">
        <f>Q459*H459</f>
        <v>0</v>
      </c>
      <c r="S459" s="142">
        <v>0</v>
      </c>
      <c r="T459" s="143">
        <f>S459*H459</f>
        <v>0</v>
      </c>
      <c r="AR459" s="13" t="s">
        <v>109</v>
      </c>
      <c r="AT459" s="13" t="s">
        <v>1111</v>
      </c>
      <c r="AU459" s="13" t="s">
        <v>79</v>
      </c>
      <c r="AY459" s="13" t="s">
        <v>108</v>
      </c>
      <c r="BE459" s="144">
        <f>IF(N459="základní",J459,0)</f>
        <v>18234</v>
      </c>
      <c r="BF459" s="144">
        <f>IF(N459="snížená",J459,0)</f>
        <v>0</v>
      </c>
      <c r="BG459" s="144">
        <f>IF(N459="zákl. přenesená",J459,0)</f>
        <v>0</v>
      </c>
      <c r="BH459" s="144">
        <f>IF(N459="sníž. přenesená",J459,0)</f>
        <v>0</v>
      </c>
      <c r="BI459" s="144">
        <f>IF(N459="nulová",J459,0)</f>
        <v>0</v>
      </c>
      <c r="BJ459" s="13" t="s">
        <v>77</v>
      </c>
      <c r="BK459" s="144">
        <f>ROUND(I459*H459,2)</f>
        <v>18234</v>
      </c>
      <c r="BL459" s="13" t="s">
        <v>109</v>
      </c>
      <c r="BM459" s="13" t="s">
        <v>1319</v>
      </c>
    </row>
    <row r="460" spans="2:65" s="1" customFormat="1" ht="39">
      <c r="B460" s="27"/>
      <c r="C460" s="28"/>
      <c r="D460" s="167" t="s">
        <v>1116</v>
      </c>
      <c r="E460" s="28"/>
      <c r="F460" s="168" t="s">
        <v>1227</v>
      </c>
      <c r="G460" s="28"/>
      <c r="H460" s="28"/>
      <c r="I460" s="28"/>
      <c r="J460" s="28"/>
      <c r="K460" s="28"/>
      <c r="L460" s="31"/>
      <c r="M460" s="169"/>
      <c r="N460" s="54"/>
      <c r="O460" s="54"/>
      <c r="P460" s="54"/>
      <c r="Q460" s="54"/>
      <c r="R460" s="54"/>
      <c r="S460" s="54"/>
      <c r="T460" s="55"/>
      <c r="AT460" s="13" t="s">
        <v>1116</v>
      </c>
      <c r="AU460" s="13" t="s">
        <v>79</v>
      </c>
    </row>
    <row r="461" spans="2:65" s="1" customFormat="1" ht="19.5">
      <c r="B461" s="27"/>
      <c r="C461" s="28"/>
      <c r="D461" s="167" t="s">
        <v>1172</v>
      </c>
      <c r="E461" s="28"/>
      <c r="F461" s="168" t="s">
        <v>1198</v>
      </c>
      <c r="G461" s="28"/>
      <c r="H461" s="28"/>
      <c r="I461" s="28"/>
      <c r="J461" s="28"/>
      <c r="K461" s="28"/>
      <c r="L461" s="31"/>
      <c r="M461" s="169"/>
      <c r="N461" s="54"/>
      <c r="O461" s="54"/>
      <c r="P461" s="54"/>
      <c r="Q461" s="54"/>
      <c r="R461" s="54"/>
      <c r="S461" s="54"/>
      <c r="T461" s="55"/>
      <c r="AT461" s="13" t="s">
        <v>1172</v>
      </c>
      <c r="AU461" s="13" t="s">
        <v>79</v>
      </c>
    </row>
    <row r="462" spans="2:65" s="1" customFormat="1" ht="33.75" customHeight="1">
      <c r="B462" s="27"/>
      <c r="C462" s="160" t="s">
        <v>1320</v>
      </c>
      <c r="D462" s="160" t="s">
        <v>1111</v>
      </c>
      <c r="E462" s="161" t="s">
        <v>1321</v>
      </c>
      <c r="F462" s="162" t="s">
        <v>1322</v>
      </c>
      <c r="G462" s="163" t="s">
        <v>1160</v>
      </c>
      <c r="H462" s="164">
        <v>1</v>
      </c>
      <c r="I462" s="165">
        <v>2422.75</v>
      </c>
      <c r="J462" s="165">
        <f>ROUND(I462*H462,2)</f>
        <v>2422.75</v>
      </c>
      <c r="K462" s="162" t="s">
        <v>106</v>
      </c>
      <c r="L462" s="31"/>
      <c r="M462" s="53" t="s">
        <v>31</v>
      </c>
      <c r="N462" s="166" t="s">
        <v>43</v>
      </c>
      <c r="O462" s="142">
        <v>0.65</v>
      </c>
      <c r="P462" s="142">
        <f>O462*H462</f>
        <v>0.65</v>
      </c>
      <c r="Q462" s="142">
        <v>0</v>
      </c>
      <c r="R462" s="142">
        <f>Q462*H462</f>
        <v>0</v>
      </c>
      <c r="S462" s="142">
        <v>0</v>
      </c>
      <c r="T462" s="143">
        <f>S462*H462</f>
        <v>0</v>
      </c>
      <c r="AR462" s="13" t="s">
        <v>109</v>
      </c>
      <c r="AT462" s="13" t="s">
        <v>1111</v>
      </c>
      <c r="AU462" s="13" t="s">
        <v>79</v>
      </c>
      <c r="AY462" s="13" t="s">
        <v>108</v>
      </c>
      <c r="BE462" s="144">
        <f>IF(N462="základní",J462,0)</f>
        <v>2422.75</v>
      </c>
      <c r="BF462" s="144">
        <f>IF(N462="snížená",J462,0)</f>
        <v>0</v>
      </c>
      <c r="BG462" s="144">
        <f>IF(N462="zákl. přenesená",J462,0)</f>
        <v>0</v>
      </c>
      <c r="BH462" s="144">
        <f>IF(N462="sníž. přenesená",J462,0)</f>
        <v>0</v>
      </c>
      <c r="BI462" s="144">
        <f>IF(N462="nulová",J462,0)</f>
        <v>0</v>
      </c>
      <c r="BJ462" s="13" t="s">
        <v>77</v>
      </c>
      <c r="BK462" s="144">
        <f>ROUND(I462*H462,2)</f>
        <v>2422.75</v>
      </c>
      <c r="BL462" s="13" t="s">
        <v>109</v>
      </c>
      <c r="BM462" s="13" t="s">
        <v>1323</v>
      </c>
    </row>
    <row r="463" spans="2:65" s="1" customFormat="1" ht="29.25">
      <c r="B463" s="27"/>
      <c r="C463" s="28"/>
      <c r="D463" s="167" t="s">
        <v>1116</v>
      </c>
      <c r="E463" s="28"/>
      <c r="F463" s="168" t="s">
        <v>1324</v>
      </c>
      <c r="G463" s="28"/>
      <c r="H463" s="28"/>
      <c r="I463" s="28"/>
      <c r="J463" s="28"/>
      <c r="K463" s="28"/>
      <c r="L463" s="31"/>
      <c r="M463" s="169"/>
      <c r="N463" s="54"/>
      <c r="O463" s="54"/>
      <c r="P463" s="54"/>
      <c r="Q463" s="54"/>
      <c r="R463" s="54"/>
      <c r="S463" s="54"/>
      <c r="T463" s="55"/>
      <c r="AT463" s="13" t="s">
        <v>1116</v>
      </c>
      <c r="AU463" s="13" t="s">
        <v>79</v>
      </c>
    </row>
    <row r="464" spans="2:65" s="1" customFormat="1" ht="33.75" customHeight="1">
      <c r="B464" s="27"/>
      <c r="C464" s="160" t="s">
        <v>1325</v>
      </c>
      <c r="D464" s="160" t="s">
        <v>1111</v>
      </c>
      <c r="E464" s="161" t="s">
        <v>1326</v>
      </c>
      <c r="F464" s="162" t="s">
        <v>1327</v>
      </c>
      <c r="G464" s="163" t="s">
        <v>1160</v>
      </c>
      <c r="H464" s="164">
        <v>1</v>
      </c>
      <c r="I464" s="165">
        <v>2666.98</v>
      </c>
      <c r="J464" s="165">
        <f>ROUND(I464*H464,2)</f>
        <v>2666.98</v>
      </c>
      <c r="K464" s="162" t="s">
        <v>106</v>
      </c>
      <c r="L464" s="31"/>
      <c r="M464" s="53" t="s">
        <v>31</v>
      </c>
      <c r="N464" s="166" t="s">
        <v>43</v>
      </c>
      <c r="O464" s="142">
        <v>0.72</v>
      </c>
      <c r="P464" s="142">
        <f>O464*H464</f>
        <v>0.72</v>
      </c>
      <c r="Q464" s="142">
        <v>0</v>
      </c>
      <c r="R464" s="142">
        <f>Q464*H464</f>
        <v>0</v>
      </c>
      <c r="S464" s="142">
        <v>0</v>
      </c>
      <c r="T464" s="143">
        <f>S464*H464</f>
        <v>0</v>
      </c>
      <c r="AR464" s="13" t="s">
        <v>109</v>
      </c>
      <c r="AT464" s="13" t="s">
        <v>1111</v>
      </c>
      <c r="AU464" s="13" t="s">
        <v>79</v>
      </c>
      <c r="AY464" s="13" t="s">
        <v>108</v>
      </c>
      <c r="BE464" s="144">
        <f>IF(N464="základní",J464,0)</f>
        <v>2666.98</v>
      </c>
      <c r="BF464" s="144">
        <f>IF(N464="snížená",J464,0)</f>
        <v>0</v>
      </c>
      <c r="BG464" s="144">
        <f>IF(N464="zákl. přenesená",J464,0)</f>
        <v>0</v>
      </c>
      <c r="BH464" s="144">
        <f>IF(N464="sníž. přenesená",J464,0)</f>
        <v>0</v>
      </c>
      <c r="BI464" s="144">
        <f>IF(N464="nulová",J464,0)</f>
        <v>0</v>
      </c>
      <c r="BJ464" s="13" t="s">
        <v>77</v>
      </c>
      <c r="BK464" s="144">
        <f>ROUND(I464*H464,2)</f>
        <v>2666.98</v>
      </c>
      <c r="BL464" s="13" t="s">
        <v>109</v>
      </c>
      <c r="BM464" s="13" t="s">
        <v>1328</v>
      </c>
    </row>
    <row r="465" spans="2:65" s="1" customFormat="1" ht="29.25">
      <c r="B465" s="27"/>
      <c r="C465" s="28"/>
      <c r="D465" s="167" t="s">
        <v>1116</v>
      </c>
      <c r="E465" s="28"/>
      <c r="F465" s="168" t="s">
        <v>1324</v>
      </c>
      <c r="G465" s="28"/>
      <c r="H465" s="28"/>
      <c r="I465" s="28"/>
      <c r="J465" s="28"/>
      <c r="K465" s="28"/>
      <c r="L465" s="31"/>
      <c r="M465" s="169"/>
      <c r="N465" s="54"/>
      <c r="O465" s="54"/>
      <c r="P465" s="54"/>
      <c r="Q465" s="54"/>
      <c r="R465" s="54"/>
      <c r="S465" s="54"/>
      <c r="T465" s="55"/>
      <c r="AT465" s="13" t="s">
        <v>1116</v>
      </c>
      <c r="AU465" s="13" t="s">
        <v>79</v>
      </c>
    </row>
    <row r="466" spans="2:65" s="1" customFormat="1" ht="33.75" customHeight="1">
      <c r="B466" s="27"/>
      <c r="C466" s="160" t="s">
        <v>1329</v>
      </c>
      <c r="D466" s="160" t="s">
        <v>1111</v>
      </c>
      <c r="E466" s="161" t="s">
        <v>1330</v>
      </c>
      <c r="F466" s="162" t="s">
        <v>1331</v>
      </c>
      <c r="G466" s="163" t="s">
        <v>757</v>
      </c>
      <c r="H466" s="164">
        <v>1</v>
      </c>
      <c r="I466" s="165">
        <v>57.49</v>
      </c>
      <c r="J466" s="165">
        <f>ROUND(I466*H466,2)</f>
        <v>57.49</v>
      </c>
      <c r="K466" s="162" t="s">
        <v>106</v>
      </c>
      <c r="L466" s="31"/>
      <c r="M466" s="53" t="s">
        <v>31</v>
      </c>
      <c r="N466" s="166" t="s">
        <v>43</v>
      </c>
      <c r="O466" s="142">
        <v>0.16</v>
      </c>
      <c r="P466" s="142">
        <f>O466*H466</f>
        <v>0.16</v>
      </c>
      <c r="Q466" s="142">
        <v>0</v>
      </c>
      <c r="R466" s="142">
        <f>Q466*H466</f>
        <v>0</v>
      </c>
      <c r="S466" s="142">
        <v>0</v>
      </c>
      <c r="T466" s="143">
        <f>S466*H466</f>
        <v>0</v>
      </c>
      <c r="AR466" s="13" t="s">
        <v>109</v>
      </c>
      <c r="AT466" s="13" t="s">
        <v>1111</v>
      </c>
      <c r="AU466" s="13" t="s">
        <v>79</v>
      </c>
      <c r="AY466" s="13" t="s">
        <v>108</v>
      </c>
      <c r="BE466" s="144">
        <f>IF(N466="základní",J466,0)</f>
        <v>57.49</v>
      </c>
      <c r="BF466" s="144">
        <f>IF(N466="snížená",J466,0)</f>
        <v>0</v>
      </c>
      <c r="BG466" s="144">
        <f>IF(N466="zákl. přenesená",J466,0)</f>
        <v>0</v>
      </c>
      <c r="BH466" s="144">
        <f>IF(N466="sníž. přenesená",J466,0)</f>
        <v>0</v>
      </c>
      <c r="BI466" s="144">
        <f>IF(N466="nulová",J466,0)</f>
        <v>0</v>
      </c>
      <c r="BJ466" s="13" t="s">
        <v>77</v>
      </c>
      <c r="BK466" s="144">
        <f>ROUND(I466*H466,2)</f>
        <v>57.49</v>
      </c>
      <c r="BL466" s="13" t="s">
        <v>109</v>
      </c>
      <c r="BM466" s="13" t="s">
        <v>1332</v>
      </c>
    </row>
    <row r="467" spans="2:65" s="1" customFormat="1" ht="29.25">
      <c r="B467" s="27"/>
      <c r="C467" s="28"/>
      <c r="D467" s="167" t="s">
        <v>1116</v>
      </c>
      <c r="E467" s="28"/>
      <c r="F467" s="168" t="s">
        <v>1333</v>
      </c>
      <c r="G467" s="28"/>
      <c r="H467" s="28"/>
      <c r="I467" s="28"/>
      <c r="J467" s="28"/>
      <c r="K467" s="28"/>
      <c r="L467" s="31"/>
      <c r="M467" s="169"/>
      <c r="N467" s="54"/>
      <c r="O467" s="54"/>
      <c r="P467" s="54"/>
      <c r="Q467" s="54"/>
      <c r="R467" s="54"/>
      <c r="S467" s="54"/>
      <c r="T467" s="55"/>
      <c r="AT467" s="13" t="s">
        <v>1116</v>
      </c>
      <c r="AU467" s="13" t="s">
        <v>79</v>
      </c>
    </row>
    <row r="468" spans="2:65" s="1" customFormat="1" ht="33.75" customHeight="1">
      <c r="B468" s="27"/>
      <c r="C468" s="160" t="s">
        <v>1334</v>
      </c>
      <c r="D468" s="160" t="s">
        <v>1111</v>
      </c>
      <c r="E468" s="161" t="s">
        <v>1335</v>
      </c>
      <c r="F468" s="162" t="s">
        <v>1336</v>
      </c>
      <c r="G468" s="163" t="s">
        <v>757</v>
      </c>
      <c r="H468" s="164">
        <v>1</v>
      </c>
      <c r="I468" s="165">
        <v>77.52</v>
      </c>
      <c r="J468" s="165">
        <f>ROUND(I468*H468,2)</f>
        <v>77.52</v>
      </c>
      <c r="K468" s="162" t="s">
        <v>106</v>
      </c>
      <c r="L468" s="31"/>
      <c r="M468" s="53" t="s">
        <v>31</v>
      </c>
      <c r="N468" s="166" t="s">
        <v>43</v>
      </c>
      <c r="O468" s="142">
        <v>0.18</v>
      </c>
      <c r="P468" s="142">
        <f>O468*H468</f>
        <v>0.18</v>
      </c>
      <c r="Q468" s="142">
        <v>0</v>
      </c>
      <c r="R468" s="142">
        <f>Q468*H468</f>
        <v>0</v>
      </c>
      <c r="S468" s="142">
        <v>0</v>
      </c>
      <c r="T468" s="143">
        <f>S468*H468</f>
        <v>0</v>
      </c>
      <c r="AR468" s="13" t="s">
        <v>109</v>
      </c>
      <c r="AT468" s="13" t="s">
        <v>1111</v>
      </c>
      <c r="AU468" s="13" t="s">
        <v>79</v>
      </c>
      <c r="AY468" s="13" t="s">
        <v>108</v>
      </c>
      <c r="BE468" s="144">
        <f>IF(N468="základní",J468,0)</f>
        <v>77.52</v>
      </c>
      <c r="BF468" s="144">
        <f>IF(N468="snížená",J468,0)</f>
        <v>0</v>
      </c>
      <c r="BG468" s="144">
        <f>IF(N468="zákl. přenesená",J468,0)</f>
        <v>0</v>
      </c>
      <c r="BH468" s="144">
        <f>IF(N468="sníž. přenesená",J468,0)</f>
        <v>0</v>
      </c>
      <c r="BI468" s="144">
        <f>IF(N468="nulová",J468,0)</f>
        <v>0</v>
      </c>
      <c r="BJ468" s="13" t="s">
        <v>77</v>
      </c>
      <c r="BK468" s="144">
        <f>ROUND(I468*H468,2)</f>
        <v>77.52</v>
      </c>
      <c r="BL468" s="13" t="s">
        <v>109</v>
      </c>
      <c r="BM468" s="13" t="s">
        <v>1337</v>
      </c>
    </row>
    <row r="469" spans="2:65" s="1" customFormat="1" ht="39">
      <c r="B469" s="27"/>
      <c r="C469" s="28"/>
      <c r="D469" s="167" t="s">
        <v>1116</v>
      </c>
      <c r="E469" s="28"/>
      <c r="F469" s="168" t="s">
        <v>1338</v>
      </c>
      <c r="G469" s="28"/>
      <c r="H469" s="28"/>
      <c r="I469" s="28"/>
      <c r="J469" s="28"/>
      <c r="K469" s="28"/>
      <c r="L469" s="31"/>
      <c r="M469" s="169"/>
      <c r="N469" s="54"/>
      <c r="O469" s="54"/>
      <c r="P469" s="54"/>
      <c r="Q469" s="54"/>
      <c r="R469" s="54"/>
      <c r="S469" s="54"/>
      <c r="T469" s="55"/>
      <c r="AT469" s="13" t="s">
        <v>1116</v>
      </c>
      <c r="AU469" s="13" t="s">
        <v>79</v>
      </c>
    </row>
    <row r="470" spans="2:65" s="1" customFormat="1" ht="33.75" customHeight="1">
      <c r="B470" s="27"/>
      <c r="C470" s="160" t="s">
        <v>1339</v>
      </c>
      <c r="D470" s="160" t="s">
        <v>1111</v>
      </c>
      <c r="E470" s="161" t="s">
        <v>1340</v>
      </c>
      <c r="F470" s="162" t="s">
        <v>1341</v>
      </c>
      <c r="G470" s="163" t="s">
        <v>757</v>
      </c>
      <c r="H470" s="164">
        <v>1</v>
      </c>
      <c r="I470" s="165">
        <v>90.44</v>
      </c>
      <c r="J470" s="165">
        <f>ROUND(I470*H470,2)</f>
        <v>90.44</v>
      </c>
      <c r="K470" s="162" t="s">
        <v>106</v>
      </c>
      <c r="L470" s="31"/>
      <c r="M470" s="53" t="s">
        <v>31</v>
      </c>
      <c r="N470" s="166" t="s">
        <v>43</v>
      </c>
      <c r="O470" s="142">
        <v>0.21</v>
      </c>
      <c r="P470" s="142">
        <f>O470*H470</f>
        <v>0.21</v>
      </c>
      <c r="Q470" s="142">
        <v>0</v>
      </c>
      <c r="R470" s="142">
        <f>Q470*H470</f>
        <v>0</v>
      </c>
      <c r="S470" s="142">
        <v>0</v>
      </c>
      <c r="T470" s="143">
        <f>S470*H470</f>
        <v>0</v>
      </c>
      <c r="AR470" s="13" t="s">
        <v>109</v>
      </c>
      <c r="AT470" s="13" t="s">
        <v>1111</v>
      </c>
      <c r="AU470" s="13" t="s">
        <v>79</v>
      </c>
      <c r="AY470" s="13" t="s">
        <v>108</v>
      </c>
      <c r="BE470" s="144">
        <f>IF(N470="základní",J470,0)</f>
        <v>90.44</v>
      </c>
      <c r="BF470" s="144">
        <f>IF(N470="snížená",J470,0)</f>
        <v>0</v>
      </c>
      <c r="BG470" s="144">
        <f>IF(N470="zákl. přenesená",J470,0)</f>
        <v>0</v>
      </c>
      <c r="BH470" s="144">
        <f>IF(N470="sníž. přenesená",J470,0)</f>
        <v>0</v>
      </c>
      <c r="BI470" s="144">
        <f>IF(N470="nulová",J470,0)</f>
        <v>0</v>
      </c>
      <c r="BJ470" s="13" t="s">
        <v>77</v>
      </c>
      <c r="BK470" s="144">
        <f>ROUND(I470*H470,2)</f>
        <v>90.44</v>
      </c>
      <c r="BL470" s="13" t="s">
        <v>109</v>
      </c>
      <c r="BM470" s="13" t="s">
        <v>1342</v>
      </c>
    </row>
    <row r="471" spans="2:65" s="1" customFormat="1" ht="39">
      <c r="B471" s="27"/>
      <c r="C471" s="28"/>
      <c r="D471" s="167" t="s">
        <v>1116</v>
      </c>
      <c r="E471" s="28"/>
      <c r="F471" s="168" t="s">
        <v>1338</v>
      </c>
      <c r="G471" s="28"/>
      <c r="H471" s="28"/>
      <c r="I471" s="28"/>
      <c r="J471" s="28"/>
      <c r="K471" s="28"/>
      <c r="L471" s="31"/>
      <c r="M471" s="169"/>
      <c r="N471" s="54"/>
      <c r="O471" s="54"/>
      <c r="P471" s="54"/>
      <c r="Q471" s="54"/>
      <c r="R471" s="54"/>
      <c r="S471" s="54"/>
      <c r="T471" s="55"/>
      <c r="AT471" s="13" t="s">
        <v>1116</v>
      </c>
      <c r="AU471" s="13" t="s">
        <v>79</v>
      </c>
    </row>
    <row r="472" spans="2:65" s="1" customFormat="1" ht="33.75" customHeight="1">
      <c r="B472" s="27"/>
      <c r="C472" s="160" t="s">
        <v>1343</v>
      </c>
      <c r="D472" s="160" t="s">
        <v>1111</v>
      </c>
      <c r="E472" s="161" t="s">
        <v>1344</v>
      </c>
      <c r="F472" s="162" t="s">
        <v>1345</v>
      </c>
      <c r="G472" s="163" t="s">
        <v>757</v>
      </c>
      <c r="H472" s="164">
        <v>1</v>
      </c>
      <c r="I472" s="165">
        <v>132.94999999999999</v>
      </c>
      <c r="J472" s="165">
        <f>ROUND(I472*H472,2)</f>
        <v>132.94999999999999</v>
      </c>
      <c r="K472" s="162" t="s">
        <v>106</v>
      </c>
      <c r="L472" s="31"/>
      <c r="M472" s="53" t="s">
        <v>31</v>
      </c>
      <c r="N472" s="166" t="s">
        <v>43</v>
      </c>
      <c r="O472" s="142">
        <v>0.37</v>
      </c>
      <c r="P472" s="142">
        <f>O472*H472</f>
        <v>0.37</v>
      </c>
      <c r="Q472" s="142">
        <v>0</v>
      </c>
      <c r="R472" s="142">
        <f>Q472*H472</f>
        <v>0</v>
      </c>
      <c r="S472" s="142">
        <v>0</v>
      </c>
      <c r="T472" s="143">
        <f>S472*H472</f>
        <v>0</v>
      </c>
      <c r="AR472" s="13" t="s">
        <v>109</v>
      </c>
      <c r="AT472" s="13" t="s">
        <v>1111</v>
      </c>
      <c r="AU472" s="13" t="s">
        <v>79</v>
      </c>
      <c r="AY472" s="13" t="s">
        <v>108</v>
      </c>
      <c r="BE472" s="144">
        <f>IF(N472="základní",J472,0)</f>
        <v>132.94999999999999</v>
      </c>
      <c r="BF472" s="144">
        <f>IF(N472="snížená",J472,0)</f>
        <v>0</v>
      </c>
      <c r="BG472" s="144">
        <f>IF(N472="zákl. přenesená",J472,0)</f>
        <v>0</v>
      </c>
      <c r="BH472" s="144">
        <f>IF(N472="sníž. přenesená",J472,0)</f>
        <v>0</v>
      </c>
      <c r="BI472" s="144">
        <f>IF(N472="nulová",J472,0)</f>
        <v>0</v>
      </c>
      <c r="BJ472" s="13" t="s">
        <v>77</v>
      </c>
      <c r="BK472" s="144">
        <f>ROUND(I472*H472,2)</f>
        <v>132.94999999999999</v>
      </c>
      <c r="BL472" s="13" t="s">
        <v>109</v>
      </c>
      <c r="BM472" s="13" t="s">
        <v>1346</v>
      </c>
    </row>
    <row r="473" spans="2:65" s="1" customFormat="1" ht="39">
      <c r="B473" s="27"/>
      <c r="C473" s="28"/>
      <c r="D473" s="167" t="s">
        <v>1116</v>
      </c>
      <c r="E473" s="28"/>
      <c r="F473" s="168" t="s">
        <v>1338</v>
      </c>
      <c r="G473" s="28"/>
      <c r="H473" s="28"/>
      <c r="I473" s="28"/>
      <c r="J473" s="28"/>
      <c r="K473" s="28"/>
      <c r="L473" s="31"/>
      <c r="M473" s="169"/>
      <c r="N473" s="54"/>
      <c r="O473" s="54"/>
      <c r="P473" s="54"/>
      <c r="Q473" s="54"/>
      <c r="R473" s="54"/>
      <c r="S473" s="54"/>
      <c r="T473" s="55"/>
      <c r="AT473" s="13" t="s">
        <v>1116</v>
      </c>
      <c r="AU473" s="13" t="s">
        <v>79</v>
      </c>
    </row>
    <row r="474" spans="2:65" s="1" customFormat="1" ht="22.5" customHeight="1">
      <c r="B474" s="27"/>
      <c r="C474" s="160" t="s">
        <v>1347</v>
      </c>
      <c r="D474" s="160" t="s">
        <v>1111</v>
      </c>
      <c r="E474" s="161" t="s">
        <v>1348</v>
      </c>
      <c r="F474" s="162" t="s">
        <v>1349</v>
      </c>
      <c r="G474" s="163" t="s">
        <v>757</v>
      </c>
      <c r="H474" s="164">
        <v>1</v>
      </c>
      <c r="I474" s="165">
        <v>27.09</v>
      </c>
      <c r="J474" s="165">
        <f>ROUND(I474*H474,2)</f>
        <v>27.09</v>
      </c>
      <c r="K474" s="162" t="s">
        <v>106</v>
      </c>
      <c r="L474" s="31"/>
      <c r="M474" s="53" t="s">
        <v>31</v>
      </c>
      <c r="N474" s="166" t="s">
        <v>43</v>
      </c>
      <c r="O474" s="142">
        <v>0.02</v>
      </c>
      <c r="P474" s="142">
        <f>O474*H474</f>
        <v>0.02</v>
      </c>
      <c r="Q474" s="142">
        <v>0</v>
      </c>
      <c r="R474" s="142">
        <f>Q474*H474</f>
        <v>0</v>
      </c>
      <c r="S474" s="142">
        <v>0</v>
      </c>
      <c r="T474" s="143">
        <f>S474*H474</f>
        <v>0</v>
      </c>
      <c r="AR474" s="13" t="s">
        <v>109</v>
      </c>
      <c r="AT474" s="13" t="s">
        <v>1111</v>
      </c>
      <c r="AU474" s="13" t="s">
        <v>79</v>
      </c>
      <c r="AY474" s="13" t="s">
        <v>108</v>
      </c>
      <c r="BE474" s="144">
        <f>IF(N474="základní",J474,0)</f>
        <v>27.09</v>
      </c>
      <c r="BF474" s="144">
        <f>IF(N474="snížená",J474,0)</f>
        <v>0</v>
      </c>
      <c r="BG474" s="144">
        <f>IF(N474="zákl. přenesená",J474,0)</f>
        <v>0</v>
      </c>
      <c r="BH474" s="144">
        <f>IF(N474="sníž. přenesená",J474,0)</f>
        <v>0</v>
      </c>
      <c r="BI474" s="144">
        <f>IF(N474="nulová",J474,0)</f>
        <v>0</v>
      </c>
      <c r="BJ474" s="13" t="s">
        <v>77</v>
      </c>
      <c r="BK474" s="144">
        <f>ROUND(I474*H474,2)</f>
        <v>27.09</v>
      </c>
      <c r="BL474" s="13" t="s">
        <v>109</v>
      </c>
      <c r="BM474" s="13" t="s">
        <v>1350</v>
      </c>
    </row>
    <row r="475" spans="2:65" s="1" customFormat="1" ht="29.25">
      <c r="B475" s="27"/>
      <c r="C475" s="28"/>
      <c r="D475" s="167" t="s">
        <v>1116</v>
      </c>
      <c r="E475" s="28"/>
      <c r="F475" s="168" t="s">
        <v>1351</v>
      </c>
      <c r="G475" s="28"/>
      <c r="H475" s="28"/>
      <c r="I475" s="28"/>
      <c r="J475" s="28"/>
      <c r="K475" s="28"/>
      <c r="L475" s="31"/>
      <c r="M475" s="169"/>
      <c r="N475" s="54"/>
      <c r="O475" s="54"/>
      <c r="P475" s="54"/>
      <c r="Q475" s="54"/>
      <c r="R475" s="54"/>
      <c r="S475" s="54"/>
      <c r="T475" s="55"/>
      <c r="AT475" s="13" t="s">
        <v>1116</v>
      </c>
      <c r="AU475" s="13" t="s">
        <v>79</v>
      </c>
    </row>
    <row r="476" spans="2:65" s="1" customFormat="1" ht="22.5" customHeight="1">
      <c r="B476" s="27"/>
      <c r="C476" s="160" t="s">
        <v>1352</v>
      </c>
      <c r="D476" s="160" t="s">
        <v>1111</v>
      </c>
      <c r="E476" s="161" t="s">
        <v>1353</v>
      </c>
      <c r="F476" s="162" t="s">
        <v>1354</v>
      </c>
      <c r="G476" s="163" t="s">
        <v>757</v>
      </c>
      <c r="H476" s="164">
        <v>1</v>
      </c>
      <c r="I476" s="165">
        <v>31.72</v>
      </c>
      <c r="J476" s="165">
        <f>ROUND(I476*H476,2)</f>
        <v>31.72</v>
      </c>
      <c r="K476" s="162" t="s">
        <v>106</v>
      </c>
      <c r="L476" s="31"/>
      <c r="M476" s="53" t="s">
        <v>31</v>
      </c>
      <c r="N476" s="166" t="s">
        <v>43</v>
      </c>
      <c r="O476" s="142">
        <v>0.02</v>
      </c>
      <c r="P476" s="142">
        <f>O476*H476</f>
        <v>0.02</v>
      </c>
      <c r="Q476" s="142">
        <v>0</v>
      </c>
      <c r="R476" s="142">
        <f>Q476*H476</f>
        <v>0</v>
      </c>
      <c r="S476" s="142">
        <v>0</v>
      </c>
      <c r="T476" s="143">
        <f>S476*H476</f>
        <v>0</v>
      </c>
      <c r="AR476" s="13" t="s">
        <v>109</v>
      </c>
      <c r="AT476" s="13" t="s">
        <v>1111</v>
      </c>
      <c r="AU476" s="13" t="s">
        <v>79</v>
      </c>
      <c r="AY476" s="13" t="s">
        <v>108</v>
      </c>
      <c r="BE476" s="144">
        <f>IF(N476="základní",J476,0)</f>
        <v>31.72</v>
      </c>
      <c r="BF476" s="144">
        <f>IF(N476="snížená",J476,0)</f>
        <v>0</v>
      </c>
      <c r="BG476" s="144">
        <f>IF(N476="zákl. přenesená",J476,0)</f>
        <v>0</v>
      </c>
      <c r="BH476" s="144">
        <f>IF(N476="sníž. přenesená",J476,0)</f>
        <v>0</v>
      </c>
      <c r="BI476" s="144">
        <f>IF(N476="nulová",J476,0)</f>
        <v>0</v>
      </c>
      <c r="BJ476" s="13" t="s">
        <v>77</v>
      </c>
      <c r="BK476" s="144">
        <f>ROUND(I476*H476,2)</f>
        <v>31.72</v>
      </c>
      <c r="BL476" s="13" t="s">
        <v>109</v>
      </c>
      <c r="BM476" s="13" t="s">
        <v>1355</v>
      </c>
    </row>
    <row r="477" spans="2:65" s="1" customFormat="1" ht="29.25">
      <c r="B477" s="27"/>
      <c r="C477" s="28"/>
      <c r="D477" s="167" t="s">
        <v>1116</v>
      </c>
      <c r="E477" s="28"/>
      <c r="F477" s="168" t="s">
        <v>1351</v>
      </c>
      <c r="G477" s="28"/>
      <c r="H477" s="28"/>
      <c r="I477" s="28"/>
      <c r="J477" s="28"/>
      <c r="K477" s="28"/>
      <c r="L477" s="31"/>
      <c r="M477" s="169"/>
      <c r="N477" s="54"/>
      <c r="O477" s="54"/>
      <c r="P477" s="54"/>
      <c r="Q477" s="54"/>
      <c r="R477" s="54"/>
      <c r="S477" s="54"/>
      <c r="T477" s="55"/>
      <c r="AT477" s="13" t="s">
        <v>1116</v>
      </c>
      <c r="AU477" s="13" t="s">
        <v>79</v>
      </c>
    </row>
    <row r="478" spans="2:65" s="1" customFormat="1" ht="33.75" customHeight="1">
      <c r="B478" s="27"/>
      <c r="C478" s="160" t="s">
        <v>1356</v>
      </c>
      <c r="D478" s="160" t="s">
        <v>1111</v>
      </c>
      <c r="E478" s="161" t="s">
        <v>1357</v>
      </c>
      <c r="F478" s="162" t="s">
        <v>1358</v>
      </c>
      <c r="G478" s="163" t="s">
        <v>757</v>
      </c>
      <c r="H478" s="164">
        <v>1</v>
      </c>
      <c r="I478" s="165">
        <v>4.9400000000000004</v>
      </c>
      <c r="J478" s="165">
        <f>ROUND(I478*H478,2)</f>
        <v>4.9400000000000004</v>
      </c>
      <c r="K478" s="162" t="s">
        <v>106</v>
      </c>
      <c r="L478" s="31"/>
      <c r="M478" s="53" t="s">
        <v>31</v>
      </c>
      <c r="N478" s="166" t="s">
        <v>43</v>
      </c>
      <c r="O478" s="142">
        <v>3.0000000000000001E-3</v>
      </c>
      <c r="P478" s="142">
        <f>O478*H478</f>
        <v>3.0000000000000001E-3</v>
      </c>
      <c r="Q478" s="142">
        <v>0</v>
      </c>
      <c r="R478" s="142">
        <f>Q478*H478</f>
        <v>0</v>
      </c>
      <c r="S478" s="142">
        <v>0</v>
      </c>
      <c r="T478" s="143">
        <f>S478*H478</f>
        <v>0</v>
      </c>
      <c r="AR478" s="13" t="s">
        <v>109</v>
      </c>
      <c r="AT478" s="13" t="s">
        <v>1111</v>
      </c>
      <c r="AU478" s="13" t="s">
        <v>79</v>
      </c>
      <c r="AY478" s="13" t="s">
        <v>108</v>
      </c>
      <c r="BE478" s="144">
        <f>IF(N478="základní",J478,0)</f>
        <v>4.9400000000000004</v>
      </c>
      <c r="BF478" s="144">
        <f>IF(N478="snížená",J478,0)</f>
        <v>0</v>
      </c>
      <c r="BG478" s="144">
        <f>IF(N478="zákl. přenesená",J478,0)</f>
        <v>0</v>
      </c>
      <c r="BH478" s="144">
        <f>IF(N478="sníž. přenesená",J478,0)</f>
        <v>0</v>
      </c>
      <c r="BI478" s="144">
        <f>IF(N478="nulová",J478,0)</f>
        <v>0</v>
      </c>
      <c r="BJ478" s="13" t="s">
        <v>77</v>
      </c>
      <c r="BK478" s="144">
        <f>ROUND(I478*H478,2)</f>
        <v>4.9400000000000004</v>
      </c>
      <c r="BL478" s="13" t="s">
        <v>109</v>
      </c>
      <c r="BM478" s="13" t="s">
        <v>1359</v>
      </c>
    </row>
    <row r="479" spans="2:65" s="1" customFormat="1" ht="29.25">
      <c r="B479" s="27"/>
      <c r="C479" s="28"/>
      <c r="D479" s="167" t="s">
        <v>1116</v>
      </c>
      <c r="E479" s="28"/>
      <c r="F479" s="168" t="s">
        <v>1360</v>
      </c>
      <c r="G479" s="28"/>
      <c r="H479" s="28"/>
      <c r="I479" s="28"/>
      <c r="J479" s="28"/>
      <c r="K479" s="28"/>
      <c r="L479" s="31"/>
      <c r="M479" s="169"/>
      <c r="N479" s="54"/>
      <c r="O479" s="54"/>
      <c r="P479" s="54"/>
      <c r="Q479" s="54"/>
      <c r="R479" s="54"/>
      <c r="S479" s="54"/>
      <c r="T479" s="55"/>
      <c r="AT479" s="13" t="s">
        <v>1116</v>
      </c>
      <c r="AU479" s="13" t="s">
        <v>79</v>
      </c>
    </row>
    <row r="480" spans="2:65" s="1" customFormat="1" ht="33.75" customHeight="1">
      <c r="B480" s="27"/>
      <c r="C480" s="160" t="s">
        <v>1361</v>
      </c>
      <c r="D480" s="160" t="s">
        <v>1111</v>
      </c>
      <c r="E480" s="161" t="s">
        <v>1362</v>
      </c>
      <c r="F480" s="162" t="s">
        <v>1363</v>
      </c>
      <c r="G480" s="163" t="s">
        <v>757</v>
      </c>
      <c r="H480" s="164">
        <v>1</v>
      </c>
      <c r="I480" s="165">
        <v>6.34</v>
      </c>
      <c r="J480" s="165">
        <f>ROUND(I480*H480,2)</f>
        <v>6.34</v>
      </c>
      <c r="K480" s="162" t="s">
        <v>106</v>
      </c>
      <c r="L480" s="31"/>
      <c r="M480" s="53" t="s">
        <v>31</v>
      </c>
      <c r="N480" s="166" t="s">
        <v>43</v>
      </c>
      <c r="O480" s="142">
        <v>4.0000000000000001E-3</v>
      </c>
      <c r="P480" s="142">
        <f>O480*H480</f>
        <v>4.0000000000000001E-3</v>
      </c>
      <c r="Q480" s="142">
        <v>0</v>
      </c>
      <c r="R480" s="142">
        <f>Q480*H480</f>
        <v>0</v>
      </c>
      <c r="S480" s="142">
        <v>0</v>
      </c>
      <c r="T480" s="143">
        <f>S480*H480</f>
        <v>0</v>
      </c>
      <c r="AR480" s="13" t="s">
        <v>109</v>
      </c>
      <c r="AT480" s="13" t="s">
        <v>1111</v>
      </c>
      <c r="AU480" s="13" t="s">
        <v>79</v>
      </c>
      <c r="AY480" s="13" t="s">
        <v>108</v>
      </c>
      <c r="BE480" s="144">
        <f>IF(N480="základní",J480,0)</f>
        <v>6.34</v>
      </c>
      <c r="BF480" s="144">
        <f>IF(N480="snížená",J480,0)</f>
        <v>0</v>
      </c>
      <c r="BG480" s="144">
        <f>IF(N480="zákl. přenesená",J480,0)</f>
        <v>0</v>
      </c>
      <c r="BH480" s="144">
        <f>IF(N480="sníž. přenesená",J480,0)</f>
        <v>0</v>
      </c>
      <c r="BI480" s="144">
        <f>IF(N480="nulová",J480,0)</f>
        <v>0</v>
      </c>
      <c r="BJ480" s="13" t="s">
        <v>77</v>
      </c>
      <c r="BK480" s="144">
        <f>ROUND(I480*H480,2)</f>
        <v>6.34</v>
      </c>
      <c r="BL480" s="13" t="s">
        <v>109</v>
      </c>
      <c r="BM480" s="13" t="s">
        <v>1364</v>
      </c>
    </row>
    <row r="481" spans="2:65" s="1" customFormat="1" ht="29.25">
      <c r="B481" s="27"/>
      <c r="C481" s="28"/>
      <c r="D481" s="167" t="s">
        <v>1116</v>
      </c>
      <c r="E481" s="28"/>
      <c r="F481" s="168" t="s">
        <v>1360</v>
      </c>
      <c r="G481" s="28"/>
      <c r="H481" s="28"/>
      <c r="I481" s="28"/>
      <c r="J481" s="28"/>
      <c r="K481" s="28"/>
      <c r="L481" s="31"/>
      <c r="M481" s="169"/>
      <c r="N481" s="54"/>
      <c r="O481" s="54"/>
      <c r="P481" s="54"/>
      <c r="Q481" s="54"/>
      <c r="R481" s="54"/>
      <c r="S481" s="54"/>
      <c r="T481" s="55"/>
      <c r="AT481" s="13" t="s">
        <v>1116</v>
      </c>
      <c r="AU481" s="13" t="s">
        <v>79</v>
      </c>
    </row>
    <row r="482" spans="2:65" s="1" customFormat="1" ht="33.75" customHeight="1">
      <c r="B482" s="27"/>
      <c r="C482" s="160" t="s">
        <v>1365</v>
      </c>
      <c r="D482" s="160" t="s">
        <v>1111</v>
      </c>
      <c r="E482" s="161" t="s">
        <v>1366</v>
      </c>
      <c r="F482" s="162" t="s">
        <v>1367</v>
      </c>
      <c r="G482" s="163" t="s">
        <v>757</v>
      </c>
      <c r="H482" s="164">
        <v>1</v>
      </c>
      <c r="I482" s="165">
        <v>7.75</v>
      </c>
      <c r="J482" s="165">
        <f>ROUND(I482*H482,2)</f>
        <v>7.75</v>
      </c>
      <c r="K482" s="162" t="s">
        <v>106</v>
      </c>
      <c r="L482" s="31"/>
      <c r="M482" s="53" t="s">
        <v>31</v>
      </c>
      <c r="N482" s="166" t="s">
        <v>43</v>
      </c>
      <c r="O482" s="142">
        <v>5.0000000000000001E-3</v>
      </c>
      <c r="P482" s="142">
        <f>O482*H482</f>
        <v>5.0000000000000001E-3</v>
      </c>
      <c r="Q482" s="142">
        <v>0</v>
      </c>
      <c r="R482" s="142">
        <f>Q482*H482</f>
        <v>0</v>
      </c>
      <c r="S482" s="142">
        <v>0</v>
      </c>
      <c r="T482" s="143">
        <f>S482*H482</f>
        <v>0</v>
      </c>
      <c r="AR482" s="13" t="s">
        <v>109</v>
      </c>
      <c r="AT482" s="13" t="s">
        <v>1111</v>
      </c>
      <c r="AU482" s="13" t="s">
        <v>79</v>
      </c>
      <c r="AY482" s="13" t="s">
        <v>108</v>
      </c>
      <c r="BE482" s="144">
        <f>IF(N482="základní",J482,0)</f>
        <v>7.75</v>
      </c>
      <c r="BF482" s="144">
        <f>IF(N482="snížená",J482,0)</f>
        <v>0</v>
      </c>
      <c r="BG482" s="144">
        <f>IF(N482="zákl. přenesená",J482,0)</f>
        <v>0</v>
      </c>
      <c r="BH482" s="144">
        <f>IF(N482="sníž. přenesená",J482,0)</f>
        <v>0</v>
      </c>
      <c r="BI482" s="144">
        <f>IF(N482="nulová",J482,0)</f>
        <v>0</v>
      </c>
      <c r="BJ482" s="13" t="s">
        <v>77</v>
      </c>
      <c r="BK482" s="144">
        <f>ROUND(I482*H482,2)</f>
        <v>7.75</v>
      </c>
      <c r="BL482" s="13" t="s">
        <v>109</v>
      </c>
      <c r="BM482" s="13" t="s">
        <v>1368</v>
      </c>
    </row>
    <row r="483" spans="2:65" s="1" customFormat="1" ht="29.25">
      <c r="B483" s="27"/>
      <c r="C483" s="28"/>
      <c r="D483" s="167" t="s">
        <v>1116</v>
      </c>
      <c r="E483" s="28"/>
      <c r="F483" s="168" t="s">
        <v>1360</v>
      </c>
      <c r="G483" s="28"/>
      <c r="H483" s="28"/>
      <c r="I483" s="28"/>
      <c r="J483" s="28"/>
      <c r="K483" s="28"/>
      <c r="L483" s="31"/>
      <c r="M483" s="169"/>
      <c r="N483" s="54"/>
      <c r="O483" s="54"/>
      <c r="P483" s="54"/>
      <c r="Q483" s="54"/>
      <c r="R483" s="54"/>
      <c r="S483" s="54"/>
      <c r="T483" s="55"/>
      <c r="AT483" s="13" t="s">
        <v>1116</v>
      </c>
      <c r="AU483" s="13" t="s">
        <v>79</v>
      </c>
    </row>
    <row r="484" spans="2:65" s="1" customFormat="1" ht="33.75" customHeight="1">
      <c r="B484" s="27"/>
      <c r="C484" s="160" t="s">
        <v>1369</v>
      </c>
      <c r="D484" s="160" t="s">
        <v>1111</v>
      </c>
      <c r="E484" s="161" t="s">
        <v>1370</v>
      </c>
      <c r="F484" s="162" t="s">
        <v>1371</v>
      </c>
      <c r="G484" s="163" t="s">
        <v>176</v>
      </c>
      <c r="H484" s="164">
        <v>1</v>
      </c>
      <c r="I484" s="165">
        <v>322.41000000000003</v>
      </c>
      <c r="J484" s="165">
        <f>ROUND(I484*H484,2)</f>
        <v>322.41000000000003</v>
      </c>
      <c r="K484" s="162" t="s">
        <v>106</v>
      </c>
      <c r="L484" s="31"/>
      <c r="M484" s="53" t="s">
        <v>31</v>
      </c>
      <c r="N484" s="166" t="s">
        <v>43</v>
      </c>
      <c r="O484" s="142">
        <v>0.1</v>
      </c>
      <c r="P484" s="142">
        <f>O484*H484</f>
        <v>0.1</v>
      </c>
      <c r="Q484" s="142">
        <v>0</v>
      </c>
      <c r="R484" s="142">
        <f>Q484*H484</f>
        <v>0</v>
      </c>
      <c r="S484" s="142">
        <v>0</v>
      </c>
      <c r="T484" s="143">
        <f>S484*H484</f>
        <v>0</v>
      </c>
      <c r="AR484" s="13" t="s">
        <v>109</v>
      </c>
      <c r="AT484" s="13" t="s">
        <v>1111</v>
      </c>
      <c r="AU484" s="13" t="s">
        <v>79</v>
      </c>
      <c r="AY484" s="13" t="s">
        <v>108</v>
      </c>
      <c r="BE484" s="144">
        <f>IF(N484="základní",J484,0)</f>
        <v>322.41000000000003</v>
      </c>
      <c r="BF484" s="144">
        <f>IF(N484="snížená",J484,0)</f>
        <v>0</v>
      </c>
      <c r="BG484" s="144">
        <f>IF(N484="zákl. přenesená",J484,0)</f>
        <v>0</v>
      </c>
      <c r="BH484" s="144">
        <f>IF(N484="sníž. přenesená",J484,0)</f>
        <v>0</v>
      </c>
      <c r="BI484" s="144">
        <f>IF(N484="nulová",J484,0)</f>
        <v>0</v>
      </c>
      <c r="BJ484" s="13" t="s">
        <v>77</v>
      </c>
      <c r="BK484" s="144">
        <f>ROUND(I484*H484,2)</f>
        <v>322.41000000000003</v>
      </c>
      <c r="BL484" s="13" t="s">
        <v>109</v>
      </c>
      <c r="BM484" s="13" t="s">
        <v>1372</v>
      </c>
    </row>
    <row r="485" spans="2:65" s="1" customFormat="1" ht="39">
      <c r="B485" s="27"/>
      <c r="C485" s="28"/>
      <c r="D485" s="167" t="s">
        <v>1116</v>
      </c>
      <c r="E485" s="28"/>
      <c r="F485" s="168" t="s">
        <v>1373</v>
      </c>
      <c r="G485" s="28"/>
      <c r="H485" s="28"/>
      <c r="I485" s="28"/>
      <c r="J485" s="28"/>
      <c r="K485" s="28"/>
      <c r="L485" s="31"/>
      <c r="M485" s="169"/>
      <c r="N485" s="54"/>
      <c r="O485" s="54"/>
      <c r="P485" s="54"/>
      <c r="Q485" s="54"/>
      <c r="R485" s="54"/>
      <c r="S485" s="54"/>
      <c r="T485" s="55"/>
      <c r="AT485" s="13" t="s">
        <v>1116</v>
      </c>
      <c r="AU485" s="13" t="s">
        <v>79</v>
      </c>
    </row>
    <row r="486" spans="2:65" s="1" customFormat="1" ht="33.75" customHeight="1">
      <c r="B486" s="27"/>
      <c r="C486" s="160" t="s">
        <v>1374</v>
      </c>
      <c r="D486" s="160" t="s">
        <v>1111</v>
      </c>
      <c r="E486" s="161" t="s">
        <v>1375</v>
      </c>
      <c r="F486" s="162" t="s">
        <v>1376</v>
      </c>
      <c r="G486" s="163" t="s">
        <v>176</v>
      </c>
      <c r="H486" s="164">
        <v>1</v>
      </c>
      <c r="I486" s="165">
        <v>468.74</v>
      </c>
      <c r="J486" s="165">
        <f>ROUND(I486*H486,2)</f>
        <v>468.74</v>
      </c>
      <c r="K486" s="162" t="s">
        <v>106</v>
      </c>
      <c r="L486" s="31"/>
      <c r="M486" s="53" t="s">
        <v>31</v>
      </c>
      <c r="N486" s="166" t="s">
        <v>43</v>
      </c>
      <c r="O486" s="142">
        <v>0.4</v>
      </c>
      <c r="P486" s="142">
        <f>O486*H486</f>
        <v>0.4</v>
      </c>
      <c r="Q486" s="142">
        <v>0</v>
      </c>
      <c r="R486" s="142">
        <f>Q486*H486</f>
        <v>0</v>
      </c>
      <c r="S486" s="142">
        <v>0</v>
      </c>
      <c r="T486" s="143">
        <f>S486*H486</f>
        <v>0</v>
      </c>
      <c r="AR486" s="13" t="s">
        <v>109</v>
      </c>
      <c r="AT486" s="13" t="s">
        <v>1111</v>
      </c>
      <c r="AU486" s="13" t="s">
        <v>79</v>
      </c>
      <c r="AY486" s="13" t="s">
        <v>108</v>
      </c>
      <c r="BE486" s="144">
        <f>IF(N486="základní",J486,0)</f>
        <v>468.74</v>
      </c>
      <c r="BF486" s="144">
        <f>IF(N486="snížená",J486,0)</f>
        <v>0</v>
      </c>
      <c r="BG486" s="144">
        <f>IF(N486="zákl. přenesená",J486,0)</f>
        <v>0</v>
      </c>
      <c r="BH486" s="144">
        <f>IF(N486="sníž. přenesená",J486,0)</f>
        <v>0</v>
      </c>
      <c r="BI486" s="144">
        <f>IF(N486="nulová",J486,0)</f>
        <v>0</v>
      </c>
      <c r="BJ486" s="13" t="s">
        <v>77</v>
      </c>
      <c r="BK486" s="144">
        <f>ROUND(I486*H486,2)</f>
        <v>468.74</v>
      </c>
      <c r="BL486" s="13" t="s">
        <v>109</v>
      </c>
      <c r="BM486" s="13" t="s">
        <v>1377</v>
      </c>
    </row>
    <row r="487" spans="2:65" s="1" customFormat="1" ht="39">
      <c r="B487" s="27"/>
      <c r="C487" s="28"/>
      <c r="D487" s="167" t="s">
        <v>1116</v>
      </c>
      <c r="E487" s="28"/>
      <c r="F487" s="168" t="s">
        <v>1373</v>
      </c>
      <c r="G487" s="28"/>
      <c r="H487" s="28"/>
      <c r="I487" s="28"/>
      <c r="J487" s="28"/>
      <c r="K487" s="28"/>
      <c r="L487" s="31"/>
      <c r="M487" s="169"/>
      <c r="N487" s="54"/>
      <c r="O487" s="54"/>
      <c r="P487" s="54"/>
      <c r="Q487" s="54"/>
      <c r="R487" s="54"/>
      <c r="S487" s="54"/>
      <c r="T487" s="55"/>
      <c r="AT487" s="13" t="s">
        <v>1116</v>
      </c>
      <c r="AU487" s="13" t="s">
        <v>79</v>
      </c>
    </row>
    <row r="488" spans="2:65" s="1" customFormat="1" ht="56.25" customHeight="1">
      <c r="B488" s="27"/>
      <c r="C488" s="160" t="s">
        <v>1378</v>
      </c>
      <c r="D488" s="160" t="s">
        <v>1111</v>
      </c>
      <c r="E488" s="161" t="s">
        <v>1379</v>
      </c>
      <c r="F488" s="162" t="s">
        <v>1380</v>
      </c>
      <c r="G488" s="163" t="s">
        <v>176</v>
      </c>
      <c r="H488" s="164">
        <v>1</v>
      </c>
      <c r="I488" s="165">
        <v>697.65</v>
      </c>
      <c r="J488" s="165">
        <f>ROUND(I488*H488,2)</f>
        <v>697.65</v>
      </c>
      <c r="K488" s="162" t="s">
        <v>106</v>
      </c>
      <c r="L488" s="31"/>
      <c r="M488" s="53" t="s">
        <v>31</v>
      </c>
      <c r="N488" s="166" t="s">
        <v>43</v>
      </c>
      <c r="O488" s="142">
        <v>1.62</v>
      </c>
      <c r="P488" s="142">
        <f>O488*H488</f>
        <v>1.62</v>
      </c>
      <c r="Q488" s="142">
        <v>0</v>
      </c>
      <c r="R488" s="142">
        <f>Q488*H488</f>
        <v>0</v>
      </c>
      <c r="S488" s="142">
        <v>0</v>
      </c>
      <c r="T488" s="143">
        <f>S488*H488</f>
        <v>0</v>
      </c>
      <c r="AR488" s="13" t="s">
        <v>109</v>
      </c>
      <c r="AT488" s="13" t="s">
        <v>1111</v>
      </c>
      <c r="AU488" s="13" t="s">
        <v>79</v>
      </c>
      <c r="AY488" s="13" t="s">
        <v>108</v>
      </c>
      <c r="BE488" s="144">
        <f>IF(N488="základní",J488,0)</f>
        <v>697.65</v>
      </c>
      <c r="BF488" s="144">
        <f>IF(N488="snížená",J488,0)</f>
        <v>0</v>
      </c>
      <c r="BG488" s="144">
        <f>IF(N488="zákl. přenesená",J488,0)</f>
        <v>0</v>
      </c>
      <c r="BH488" s="144">
        <f>IF(N488="sníž. přenesená",J488,0)</f>
        <v>0</v>
      </c>
      <c r="BI488" s="144">
        <f>IF(N488="nulová",J488,0)</f>
        <v>0</v>
      </c>
      <c r="BJ488" s="13" t="s">
        <v>77</v>
      </c>
      <c r="BK488" s="144">
        <f>ROUND(I488*H488,2)</f>
        <v>697.65</v>
      </c>
      <c r="BL488" s="13" t="s">
        <v>109</v>
      </c>
      <c r="BM488" s="13" t="s">
        <v>1381</v>
      </c>
    </row>
    <row r="489" spans="2:65" s="1" customFormat="1" ht="48.75">
      <c r="B489" s="27"/>
      <c r="C489" s="28"/>
      <c r="D489" s="167" t="s">
        <v>1116</v>
      </c>
      <c r="E489" s="28"/>
      <c r="F489" s="168" t="s">
        <v>1382</v>
      </c>
      <c r="G489" s="28"/>
      <c r="H489" s="28"/>
      <c r="I489" s="28"/>
      <c r="J489" s="28"/>
      <c r="K489" s="28"/>
      <c r="L489" s="31"/>
      <c r="M489" s="169"/>
      <c r="N489" s="54"/>
      <c r="O489" s="54"/>
      <c r="P489" s="54"/>
      <c r="Q489" s="54"/>
      <c r="R489" s="54"/>
      <c r="S489" s="54"/>
      <c r="T489" s="55"/>
      <c r="AT489" s="13" t="s">
        <v>1116</v>
      </c>
      <c r="AU489" s="13" t="s">
        <v>79</v>
      </c>
    </row>
    <row r="490" spans="2:65" s="1" customFormat="1" ht="56.25" customHeight="1">
      <c r="B490" s="27"/>
      <c r="C490" s="160" t="s">
        <v>1383</v>
      </c>
      <c r="D490" s="160" t="s">
        <v>1111</v>
      </c>
      <c r="E490" s="161" t="s">
        <v>1384</v>
      </c>
      <c r="F490" s="162" t="s">
        <v>1385</v>
      </c>
      <c r="G490" s="163" t="s">
        <v>176</v>
      </c>
      <c r="H490" s="164">
        <v>1</v>
      </c>
      <c r="I490" s="165">
        <v>749.33</v>
      </c>
      <c r="J490" s="165">
        <f>ROUND(I490*H490,2)</f>
        <v>749.33</v>
      </c>
      <c r="K490" s="162" t="s">
        <v>106</v>
      </c>
      <c r="L490" s="31"/>
      <c r="M490" s="53" t="s">
        <v>31</v>
      </c>
      <c r="N490" s="166" t="s">
        <v>43</v>
      </c>
      <c r="O490" s="142">
        <v>1.74</v>
      </c>
      <c r="P490" s="142">
        <f>O490*H490</f>
        <v>1.74</v>
      </c>
      <c r="Q490" s="142">
        <v>0</v>
      </c>
      <c r="R490" s="142">
        <f>Q490*H490</f>
        <v>0</v>
      </c>
      <c r="S490" s="142">
        <v>0</v>
      </c>
      <c r="T490" s="143">
        <f>S490*H490</f>
        <v>0</v>
      </c>
      <c r="AR490" s="13" t="s">
        <v>109</v>
      </c>
      <c r="AT490" s="13" t="s">
        <v>1111</v>
      </c>
      <c r="AU490" s="13" t="s">
        <v>79</v>
      </c>
      <c r="AY490" s="13" t="s">
        <v>108</v>
      </c>
      <c r="BE490" s="144">
        <f>IF(N490="základní",J490,0)</f>
        <v>749.33</v>
      </c>
      <c r="BF490" s="144">
        <f>IF(N490="snížená",J490,0)</f>
        <v>0</v>
      </c>
      <c r="BG490" s="144">
        <f>IF(N490="zákl. přenesená",J490,0)</f>
        <v>0</v>
      </c>
      <c r="BH490" s="144">
        <f>IF(N490="sníž. přenesená",J490,0)</f>
        <v>0</v>
      </c>
      <c r="BI490" s="144">
        <f>IF(N490="nulová",J490,0)</f>
        <v>0</v>
      </c>
      <c r="BJ490" s="13" t="s">
        <v>77</v>
      </c>
      <c r="BK490" s="144">
        <f>ROUND(I490*H490,2)</f>
        <v>749.33</v>
      </c>
      <c r="BL490" s="13" t="s">
        <v>109</v>
      </c>
      <c r="BM490" s="13" t="s">
        <v>1386</v>
      </c>
    </row>
    <row r="491" spans="2:65" s="1" customFormat="1" ht="48.75">
      <c r="B491" s="27"/>
      <c r="C491" s="28"/>
      <c r="D491" s="167" t="s">
        <v>1116</v>
      </c>
      <c r="E491" s="28"/>
      <c r="F491" s="168" t="s">
        <v>1382</v>
      </c>
      <c r="G491" s="28"/>
      <c r="H491" s="28"/>
      <c r="I491" s="28"/>
      <c r="J491" s="28"/>
      <c r="K491" s="28"/>
      <c r="L491" s="31"/>
      <c r="M491" s="169"/>
      <c r="N491" s="54"/>
      <c r="O491" s="54"/>
      <c r="P491" s="54"/>
      <c r="Q491" s="54"/>
      <c r="R491" s="54"/>
      <c r="S491" s="54"/>
      <c r="T491" s="55"/>
      <c r="AT491" s="13" t="s">
        <v>1116</v>
      </c>
      <c r="AU491" s="13" t="s">
        <v>79</v>
      </c>
    </row>
    <row r="492" spans="2:65" s="1" customFormat="1" ht="56.25" customHeight="1">
      <c r="B492" s="27"/>
      <c r="C492" s="160" t="s">
        <v>1387</v>
      </c>
      <c r="D492" s="160" t="s">
        <v>1111</v>
      </c>
      <c r="E492" s="161" t="s">
        <v>1388</v>
      </c>
      <c r="F492" s="162" t="s">
        <v>1389</v>
      </c>
      <c r="G492" s="163" t="s">
        <v>176</v>
      </c>
      <c r="H492" s="164">
        <v>1</v>
      </c>
      <c r="I492" s="165">
        <v>796.7</v>
      </c>
      <c r="J492" s="165">
        <f>ROUND(I492*H492,2)</f>
        <v>796.7</v>
      </c>
      <c r="K492" s="162" t="s">
        <v>106</v>
      </c>
      <c r="L492" s="31"/>
      <c r="M492" s="53" t="s">
        <v>31</v>
      </c>
      <c r="N492" s="166" t="s">
        <v>43</v>
      </c>
      <c r="O492" s="142">
        <v>1.85</v>
      </c>
      <c r="P492" s="142">
        <f>O492*H492</f>
        <v>1.85</v>
      </c>
      <c r="Q492" s="142">
        <v>0</v>
      </c>
      <c r="R492" s="142">
        <f>Q492*H492</f>
        <v>0</v>
      </c>
      <c r="S492" s="142">
        <v>0</v>
      </c>
      <c r="T492" s="143">
        <f>S492*H492</f>
        <v>0</v>
      </c>
      <c r="AR492" s="13" t="s">
        <v>109</v>
      </c>
      <c r="AT492" s="13" t="s">
        <v>1111</v>
      </c>
      <c r="AU492" s="13" t="s">
        <v>79</v>
      </c>
      <c r="AY492" s="13" t="s">
        <v>108</v>
      </c>
      <c r="BE492" s="144">
        <f>IF(N492="základní",J492,0)</f>
        <v>796.7</v>
      </c>
      <c r="BF492" s="144">
        <f>IF(N492="snížená",J492,0)</f>
        <v>0</v>
      </c>
      <c r="BG492" s="144">
        <f>IF(N492="zákl. přenesená",J492,0)</f>
        <v>0</v>
      </c>
      <c r="BH492" s="144">
        <f>IF(N492="sníž. přenesená",J492,0)</f>
        <v>0</v>
      </c>
      <c r="BI492" s="144">
        <f>IF(N492="nulová",J492,0)</f>
        <v>0</v>
      </c>
      <c r="BJ492" s="13" t="s">
        <v>77</v>
      </c>
      <c r="BK492" s="144">
        <f>ROUND(I492*H492,2)</f>
        <v>796.7</v>
      </c>
      <c r="BL492" s="13" t="s">
        <v>109</v>
      </c>
      <c r="BM492" s="13" t="s">
        <v>1390</v>
      </c>
    </row>
    <row r="493" spans="2:65" s="1" customFormat="1" ht="48.75">
      <c r="B493" s="27"/>
      <c r="C493" s="28"/>
      <c r="D493" s="167" t="s">
        <v>1116</v>
      </c>
      <c r="E493" s="28"/>
      <c r="F493" s="168" t="s">
        <v>1382</v>
      </c>
      <c r="G493" s="28"/>
      <c r="H493" s="28"/>
      <c r="I493" s="28"/>
      <c r="J493" s="28"/>
      <c r="K493" s="28"/>
      <c r="L493" s="31"/>
      <c r="M493" s="169"/>
      <c r="N493" s="54"/>
      <c r="O493" s="54"/>
      <c r="P493" s="54"/>
      <c r="Q493" s="54"/>
      <c r="R493" s="54"/>
      <c r="S493" s="54"/>
      <c r="T493" s="55"/>
      <c r="AT493" s="13" t="s">
        <v>1116</v>
      </c>
      <c r="AU493" s="13" t="s">
        <v>79</v>
      </c>
    </row>
    <row r="494" spans="2:65" s="1" customFormat="1" ht="56.25" customHeight="1">
      <c r="B494" s="27"/>
      <c r="C494" s="160" t="s">
        <v>1391</v>
      </c>
      <c r="D494" s="160" t="s">
        <v>1111</v>
      </c>
      <c r="E494" s="161" t="s">
        <v>1392</v>
      </c>
      <c r="F494" s="162" t="s">
        <v>1393</v>
      </c>
      <c r="G494" s="163" t="s">
        <v>176</v>
      </c>
      <c r="H494" s="164">
        <v>1</v>
      </c>
      <c r="I494" s="165">
        <v>925.89</v>
      </c>
      <c r="J494" s="165">
        <f>ROUND(I494*H494,2)</f>
        <v>925.89</v>
      </c>
      <c r="K494" s="162" t="s">
        <v>106</v>
      </c>
      <c r="L494" s="31"/>
      <c r="M494" s="53" t="s">
        <v>31</v>
      </c>
      <c r="N494" s="166" t="s">
        <v>43</v>
      </c>
      <c r="O494" s="142">
        <v>2.15</v>
      </c>
      <c r="P494" s="142">
        <f>O494*H494</f>
        <v>2.15</v>
      </c>
      <c r="Q494" s="142">
        <v>0</v>
      </c>
      <c r="R494" s="142">
        <f>Q494*H494</f>
        <v>0</v>
      </c>
      <c r="S494" s="142">
        <v>0</v>
      </c>
      <c r="T494" s="143">
        <f>S494*H494</f>
        <v>0</v>
      </c>
      <c r="AR494" s="13" t="s">
        <v>109</v>
      </c>
      <c r="AT494" s="13" t="s">
        <v>1111</v>
      </c>
      <c r="AU494" s="13" t="s">
        <v>79</v>
      </c>
      <c r="AY494" s="13" t="s">
        <v>108</v>
      </c>
      <c r="BE494" s="144">
        <f>IF(N494="základní",J494,0)</f>
        <v>925.89</v>
      </c>
      <c r="BF494" s="144">
        <f>IF(N494="snížená",J494,0)</f>
        <v>0</v>
      </c>
      <c r="BG494" s="144">
        <f>IF(N494="zákl. přenesená",J494,0)</f>
        <v>0</v>
      </c>
      <c r="BH494" s="144">
        <f>IF(N494="sníž. přenesená",J494,0)</f>
        <v>0</v>
      </c>
      <c r="BI494" s="144">
        <f>IF(N494="nulová",J494,0)</f>
        <v>0</v>
      </c>
      <c r="BJ494" s="13" t="s">
        <v>77</v>
      </c>
      <c r="BK494" s="144">
        <f>ROUND(I494*H494,2)</f>
        <v>925.89</v>
      </c>
      <c r="BL494" s="13" t="s">
        <v>109</v>
      </c>
      <c r="BM494" s="13" t="s">
        <v>1394</v>
      </c>
    </row>
    <row r="495" spans="2:65" s="1" customFormat="1" ht="48.75">
      <c r="B495" s="27"/>
      <c r="C495" s="28"/>
      <c r="D495" s="167" t="s">
        <v>1116</v>
      </c>
      <c r="E495" s="28"/>
      <c r="F495" s="168" t="s">
        <v>1382</v>
      </c>
      <c r="G495" s="28"/>
      <c r="H495" s="28"/>
      <c r="I495" s="28"/>
      <c r="J495" s="28"/>
      <c r="K495" s="28"/>
      <c r="L495" s="31"/>
      <c r="M495" s="169"/>
      <c r="N495" s="54"/>
      <c r="O495" s="54"/>
      <c r="P495" s="54"/>
      <c r="Q495" s="54"/>
      <c r="R495" s="54"/>
      <c r="S495" s="54"/>
      <c r="T495" s="55"/>
      <c r="AT495" s="13" t="s">
        <v>1116</v>
      </c>
      <c r="AU495" s="13" t="s">
        <v>79</v>
      </c>
    </row>
    <row r="496" spans="2:65" s="1" customFormat="1" ht="56.25" customHeight="1">
      <c r="B496" s="27"/>
      <c r="C496" s="160" t="s">
        <v>1395</v>
      </c>
      <c r="D496" s="160" t="s">
        <v>1111</v>
      </c>
      <c r="E496" s="161" t="s">
        <v>1396</v>
      </c>
      <c r="F496" s="162" t="s">
        <v>1397</v>
      </c>
      <c r="G496" s="163" t="s">
        <v>176</v>
      </c>
      <c r="H496" s="164">
        <v>1</v>
      </c>
      <c r="I496" s="165">
        <v>520.78</v>
      </c>
      <c r="J496" s="165">
        <f>ROUND(I496*H496,2)</f>
        <v>520.78</v>
      </c>
      <c r="K496" s="162" t="s">
        <v>106</v>
      </c>
      <c r="L496" s="31"/>
      <c r="M496" s="53" t="s">
        <v>31</v>
      </c>
      <c r="N496" s="166" t="s">
        <v>43</v>
      </c>
      <c r="O496" s="142">
        <v>1.1499999999999999</v>
      </c>
      <c r="P496" s="142">
        <f>O496*H496</f>
        <v>1.1499999999999999</v>
      </c>
      <c r="Q496" s="142">
        <v>0</v>
      </c>
      <c r="R496" s="142">
        <f>Q496*H496</f>
        <v>0</v>
      </c>
      <c r="S496" s="142">
        <v>0</v>
      </c>
      <c r="T496" s="143">
        <f>S496*H496</f>
        <v>0</v>
      </c>
      <c r="AR496" s="13" t="s">
        <v>109</v>
      </c>
      <c r="AT496" s="13" t="s">
        <v>1111</v>
      </c>
      <c r="AU496" s="13" t="s">
        <v>79</v>
      </c>
      <c r="AY496" s="13" t="s">
        <v>108</v>
      </c>
      <c r="BE496" s="144">
        <f>IF(N496="základní",J496,0)</f>
        <v>520.78</v>
      </c>
      <c r="BF496" s="144">
        <f>IF(N496="snížená",J496,0)</f>
        <v>0</v>
      </c>
      <c r="BG496" s="144">
        <f>IF(N496="zákl. přenesená",J496,0)</f>
        <v>0</v>
      </c>
      <c r="BH496" s="144">
        <f>IF(N496="sníž. přenesená",J496,0)</f>
        <v>0</v>
      </c>
      <c r="BI496" s="144">
        <f>IF(N496="nulová",J496,0)</f>
        <v>0</v>
      </c>
      <c r="BJ496" s="13" t="s">
        <v>77</v>
      </c>
      <c r="BK496" s="144">
        <f>ROUND(I496*H496,2)</f>
        <v>520.78</v>
      </c>
      <c r="BL496" s="13" t="s">
        <v>109</v>
      </c>
      <c r="BM496" s="13" t="s">
        <v>1398</v>
      </c>
    </row>
    <row r="497" spans="2:65" s="1" customFormat="1" ht="48.75">
      <c r="B497" s="27"/>
      <c r="C497" s="28"/>
      <c r="D497" s="167" t="s">
        <v>1116</v>
      </c>
      <c r="E497" s="28"/>
      <c r="F497" s="168" t="s">
        <v>1399</v>
      </c>
      <c r="G497" s="28"/>
      <c r="H497" s="28"/>
      <c r="I497" s="28"/>
      <c r="J497" s="28"/>
      <c r="K497" s="28"/>
      <c r="L497" s="31"/>
      <c r="M497" s="169"/>
      <c r="N497" s="54"/>
      <c r="O497" s="54"/>
      <c r="P497" s="54"/>
      <c r="Q497" s="54"/>
      <c r="R497" s="54"/>
      <c r="S497" s="54"/>
      <c r="T497" s="55"/>
      <c r="AT497" s="13" t="s">
        <v>1116</v>
      </c>
      <c r="AU497" s="13" t="s">
        <v>79</v>
      </c>
    </row>
    <row r="498" spans="2:65" s="1" customFormat="1" ht="56.25" customHeight="1">
      <c r="B498" s="27"/>
      <c r="C498" s="160" t="s">
        <v>1400</v>
      </c>
      <c r="D498" s="160" t="s">
        <v>1111</v>
      </c>
      <c r="E498" s="161" t="s">
        <v>1401</v>
      </c>
      <c r="F498" s="162" t="s">
        <v>1402</v>
      </c>
      <c r="G498" s="163" t="s">
        <v>176</v>
      </c>
      <c r="H498" s="164">
        <v>1</v>
      </c>
      <c r="I498" s="165">
        <v>562.64</v>
      </c>
      <c r="J498" s="165">
        <f>ROUND(I498*H498,2)</f>
        <v>562.64</v>
      </c>
      <c r="K498" s="162" t="s">
        <v>106</v>
      </c>
      <c r="L498" s="31"/>
      <c r="M498" s="53" t="s">
        <v>31</v>
      </c>
      <c r="N498" s="166" t="s">
        <v>43</v>
      </c>
      <c r="O498" s="142">
        <v>1.24</v>
      </c>
      <c r="P498" s="142">
        <f>O498*H498</f>
        <v>1.24</v>
      </c>
      <c r="Q498" s="142">
        <v>0</v>
      </c>
      <c r="R498" s="142">
        <f>Q498*H498</f>
        <v>0</v>
      </c>
      <c r="S498" s="142">
        <v>0</v>
      </c>
      <c r="T498" s="143">
        <f>S498*H498</f>
        <v>0</v>
      </c>
      <c r="AR498" s="13" t="s">
        <v>109</v>
      </c>
      <c r="AT498" s="13" t="s">
        <v>1111</v>
      </c>
      <c r="AU498" s="13" t="s">
        <v>79</v>
      </c>
      <c r="AY498" s="13" t="s">
        <v>108</v>
      </c>
      <c r="BE498" s="144">
        <f>IF(N498="základní",J498,0)</f>
        <v>562.64</v>
      </c>
      <c r="BF498" s="144">
        <f>IF(N498="snížená",J498,0)</f>
        <v>0</v>
      </c>
      <c r="BG498" s="144">
        <f>IF(N498="zákl. přenesená",J498,0)</f>
        <v>0</v>
      </c>
      <c r="BH498" s="144">
        <f>IF(N498="sníž. přenesená",J498,0)</f>
        <v>0</v>
      </c>
      <c r="BI498" s="144">
        <f>IF(N498="nulová",J498,0)</f>
        <v>0</v>
      </c>
      <c r="BJ498" s="13" t="s">
        <v>77</v>
      </c>
      <c r="BK498" s="144">
        <f>ROUND(I498*H498,2)</f>
        <v>562.64</v>
      </c>
      <c r="BL498" s="13" t="s">
        <v>109</v>
      </c>
      <c r="BM498" s="13" t="s">
        <v>1403</v>
      </c>
    </row>
    <row r="499" spans="2:65" s="1" customFormat="1" ht="48.75">
      <c r="B499" s="27"/>
      <c r="C499" s="28"/>
      <c r="D499" s="167" t="s">
        <v>1116</v>
      </c>
      <c r="E499" s="28"/>
      <c r="F499" s="168" t="s">
        <v>1399</v>
      </c>
      <c r="G499" s="28"/>
      <c r="H499" s="28"/>
      <c r="I499" s="28"/>
      <c r="J499" s="28"/>
      <c r="K499" s="28"/>
      <c r="L499" s="31"/>
      <c r="M499" s="169"/>
      <c r="N499" s="54"/>
      <c r="O499" s="54"/>
      <c r="P499" s="54"/>
      <c r="Q499" s="54"/>
      <c r="R499" s="54"/>
      <c r="S499" s="54"/>
      <c r="T499" s="55"/>
      <c r="AT499" s="13" t="s">
        <v>1116</v>
      </c>
      <c r="AU499" s="13" t="s">
        <v>79</v>
      </c>
    </row>
    <row r="500" spans="2:65" s="1" customFormat="1" ht="56.25" customHeight="1">
      <c r="B500" s="27"/>
      <c r="C500" s="160" t="s">
        <v>1404</v>
      </c>
      <c r="D500" s="160" t="s">
        <v>1111</v>
      </c>
      <c r="E500" s="161" t="s">
        <v>1405</v>
      </c>
      <c r="F500" s="162" t="s">
        <v>1406</v>
      </c>
      <c r="G500" s="163" t="s">
        <v>176</v>
      </c>
      <c r="H500" s="164">
        <v>1</v>
      </c>
      <c r="I500" s="165">
        <v>592.36</v>
      </c>
      <c r="J500" s="165">
        <f>ROUND(I500*H500,2)</f>
        <v>592.36</v>
      </c>
      <c r="K500" s="162" t="s">
        <v>106</v>
      </c>
      <c r="L500" s="31"/>
      <c r="M500" s="53" t="s">
        <v>31</v>
      </c>
      <c r="N500" s="166" t="s">
        <v>43</v>
      </c>
      <c r="O500" s="142">
        <v>1.3</v>
      </c>
      <c r="P500" s="142">
        <f>O500*H500</f>
        <v>1.3</v>
      </c>
      <c r="Q500" s="142">
        <v>0</v>
      </c>
      <c r="R500" s="142">
        <f>Q500*H500</f>
        <v>0</v>
      </c>
      <c r="S500" s="142">
        <v>0</v>
      </c>
      <c r="T500" s="143">
        <f>S500*H500</f>
        <v>0</v>
      </c>
      <c r="AR500" s="13" t="s">
        <v>109</v>
      </c>
      <c r="AT500" s="13" t="s">
        <v>1111</v>
      </c>
      <c r="AU500" s="13" t="s">
        <v>79</v>
      </c>
      <c r="AY500" s="13" t="s">
        <v>108</v>
      </c>
      <c r="BE500" s="144">
        <f>IF(N500="základní",J500,0)</f>
        <v>592.36</v>
      </c>
      <c r="BF500" s="144">
        <f>IF(N500="snížená",J500,0)</f>
        <v>0</v>
      </c>
      <c r="BG500" s="144">
        <f>IF(N500="zákl. přenesená",J500,0)</f>
        <v>0</v>
      </c>
      <c r="BH500" s="144">
        <f>IF(N500="sníž. přenesená",J500,0)</f>
        <v>0</v>
      </c>
      <c r="BI500" s="144">
        <f>IF(N500="nulová",J500,0)</f>
        <v>0</v>
      </c>
      <c r="BJ500" s="13" t="s">
        <v>77</v>
      </c>
      <c r="BK500" s="144">
        <f>ROUND(I500*H500,2)</f>
        <v>592.36</v>
      </c>
      <c r="BL500" s="13" t="s">
        <v>109</v>
      </c>
      <c r="BM500" s="13" t="s">
        <v>1407</v>
      </c>
    </row>
    <row r="501" spans="2:65" s="1" customFormat="1" ht="48.75">
      <c r="B501" s="27"/>
      <c r="C501" s="28"/>
      <c r="D501" s="167" t="s">
        <v>1116</v>
      </c>
      <c r="E501" s="28"/>
      <c r="F501" s="168" t="s">
        <v>1399</v>
      </c>
      <c r="G501" s="28"/>
      <c r="H501" s="28"/>
      <c r="I501" s="28"/>
      <c r="J501" s="28"/>
      <c r="K501" s="28"/>
      <c r="L501" s="31"/>
      <c r="M501" s="169"/>
      <c r="N501" s="54"/>
      <c r="O501" s="54"/>
      <c r="P501" s="54"/>
      <c r="Q501" s="54"/>
      <c r="R501" s="54"/>
      <c r="S501" s="54"/>
      <c r="T501" s="55"/>
      <c r="AT501" s="13" t="s">
        <v>1116</v>
      </c>
      <c r="AU501" s="13" t="s">
        <v>79</v>
      </c>
    </row>
    <row r="502" spans="2:65" s="1" customFormat="1" ht="56.25" customHeight="1">
      <c r="B502" s="27"/>
      <c r="C502" s="160" t="s">
        <v>1408</v>
      </c>
      <c r="D502" s="160" t="s">
        <v>1111</v>
      </c>
      <c r="E502" s="161" t="s">
        <v>1409</v>
      </c>
      <c r="F502" s="162" t="s">
        <v>1410</v>
      </c>
      <c r="G502" s="163" t="s">
        <v>176</v>
      </c>
      <c r="H502" s="164">
        <v>1</v>
      </c>
      <c r="I502" s="165">
        <v>693.55</v>
      </c>
      <c r="J502" s="165">
        <f>ROUND(I502*H502,2)</f>
        <v>693.55</v>
      </c>
      <c r="K502" s="162" t="s">
        <v>106</v>
      </c>
      <c r="L502" s="31"/>
      <c r="M502" s="53" t="s">
        <v>31</v>
      </c>
      <c r="N502" s="166" t="s">
        <v>43</v>
      </c>
      <c r="O502" s="142">
        <v>1.53</v>
      </c>
      <c r="P502" s="142">
        <f>O502*H502</f>
        <v>1.53</v>
      </c>
      <c r="Q502" s="142">
        <v>0</v>
      </c>
      <c r="R502" s="142">
        <f>Q502*H502</f>
        <v>0</v>
      </c>
      <c r="S502" s="142">
        <v>0</v>
      </c>
      <c r="T502" s="143">
        <f>S502*H502</f>
        <v>0</v>
      </c>
      <c r="AR502" s="13" t="s">
        <v>109</v>
      </c>
      <c r="AT502" s="13" t="s">
        <v>1111</v>
      </c>
      <c r="AU502" s="13" t="s">
        <v>79</v>
      </c>
      <c r="AY502" s="13" t="s">
        <v>108</v>
      </c>
      <c r="BE502" s="144">
        <f>IF(N502="základní",J502,0)</f>
        <v>693.55</v>
      </c>
      <c r="BF502" s="144">
        <f>IF(N502="snížená",J502,0)</f>
        <v>0</v>
      </c>
      <c r="BG502" s="144">
        <f>IF(N502="zákl. přenesená",J502,0)</f>
        <v>0</v>
      </c>
      <c r="BH502" s="144">
        <f>IF(N502="sníž. přenesená",J502,0)</f>
        <v>0</v>
      </c>
      <c r="BI502" s="144">
        <f>IF(N502="nulová",J502,0)</f>
        <v>0</v>
      </c>
      <c r="BJ502" s="13" t="s">
        <v>77</v>
      </c>
      <c r="BK502" s="144">
        <f>ROUND(I502*H502,2)</f>
        <v>693.55</v>
      </c>
      <c r="BL502" s="13" t="s">
        <v>109</v>
      </c>
      <c r="BM502" s="13" t="s">
        <v>1411</v>
      </c>
    </row>
    <row r="503" spans="2:65" s="1" customFormat="1" ht="48.75">
      <c r="B503" s="27"/>
      <c r="C503" s="28"/>
      <c r="D503" s="167" t="s">
        <v>1116</v>
      </c>
      <c r="E503" s="28"/>
      <c r="F503" s="168" t="s">
        <v>1399</v>
      </c>
      <c r="G503" s="28"/>
      <c r="H503" s="28"/>
      <c r="I503" s="28"/>
      <c r="J503" s="28"/>
      <c r="K503" s="28"/>
      <c r="L503" s="31"/>
      <c r="M503" s="169"/>
      <c r="N503" s="54"/>
      <c r="O503" s="54"/>
      <c r="P503" s="54"/>
      <c r="Q503" s="54"/>
      <c r="R503" s="54"/>
      <c r="S503" s="54"/>
      <c r="T503" s="55"/>
      <c r="AT503" s="13" t="s">
        <v>1116</v>
      </c>
      <c r="AU503" s="13" t="s">
        <v>79</v>
      </c>
    </row>
    <row r="504" spans="2:65" s="1" customFormat="1" ht="67.5" customHeight="1">
      <c r="B504" s="27"/>
      <c r="C504" s="160" t="s">
        <v>1412</v>
      </c>
      <c r="D504" s="160" t="s">
        <v>1111</v>
      </c>
      <c r="E504" s="161" t="s">
        <v>1413</v>
      </c>
      <c r="F504" s="162" t="s">
        <v>1414</v>
      </c>
      <c r="G504" s="163" t="s">
        <v>1160</v>
      </c>
      <c r="H504" s="164">
        <v>1</v>
      </c>
      <c r="I504" s="165">
        <v>2670695.86</v>
      </c>
      <c r="J504" s="165">
        <f>ROUND(I504*H504,2)</f>
        <v>2670695.86</v>
      </c>
      <c r="K504" s="162" t="s">
        <v>106</v>
      </c>
      <c r="L504" s="31"/>
      <c r="M504" s="53" t="s">
        <v>31</v>
      </c>
      <c r="N504" s="166" t="s">
        <v>43</v>
      </c>
      <c r="O504" s="142">
        <v>5222.18</v>
      </c>
      <c r="P504" s="142">
        <f>O504*H504</f>
        <v>5222.18</v>
      </c>
      <c r="Q504" s="142">
        <v>0</v>
      </c>
      <c r="R504" s="142">
        <f>Q504*H504</f>
        <v>0</v>
      </c>
      <c r="S504" s="142">
        <v>0</v>
      </c>
      <c r="T504" s="143">
        <f>S504*H504</f>
        <v>0</v>
      </c>
      <c r="AR504" s="13" t="s">
        <v>109</v>
      </c>
      <c r="AT504" s="13" t="s">
        <v>1111</v>
      </c>
      <c r="AU504" s="13" t="s">
        <v>79</v>
      </c>
      <c r="AY504" s="13" t="s">
        <v>108</v>
      </c>
      <c r="BE504" s="144">
        <f>IF(N504="základní",J504,0)</f>
        <v>2670695.86</v>
      </c>
      <c r="BF504" s="144">
        <f>IF(N504="snížená",J504,0)</f>
        <v>0</v>
      </c>
      <c r="BG504" s="144">
        <f>IF(N504="zákl. přenesená",J504,0)</f>
        <v>0</v>
      </c>
      <c r="BH504" s="144">
        <f>IF(N504="sníž. přenesená",J504,0)</f>
        <v>0</v>
      </c>
      <c r="BI504" s="144">
        <f>IF(N504="nulová",J504,0)</f>
        <v>0</v>
      </c>
      <c r="BJ504" s="13" t="s">
        <v>77</v>
      </c>
      <c r="BK504" s="144">
        <f>ROUND(I504*H504,2)</f>
        <v>2670695.86</v>
      </c>
      <c r="BL504" s="13" t="s">
        <v>109</v>
      </c>
      <c r="BM504" s="13" t="s">
        <v>1415</v>
      </c>
    </row>
    <row r="505" spans="2:65" s="1" customFormat="1" ht="58.5">
      <c r="B505" s="27"/>
      <c r="C505" s="28"/>
      <c r="D505" s="167" t="s">
        <v>1116</v>
      </c>
      <c r="E505" s="28"/>
      <c r="F505" s="168" t="s">
        <v>1416</v>
      </c>
      <c r="G505" s="28"/>
      <c r="H505" s="28"/>
      <c r="I505" s="28"/>
      <c r="J505" s="28"/>
      <c r="K505" s="28"/>
      <c r="L505" s="31"/>
      <c r="M505" s="169"/>
      <c r="N505" s="54"/>
      <c r="O505" s="54"/>
      <c r="P505" s="54"/>
      <c r="Q505" s="54"/>
      <c r="R505" s="54"/>
      <c r="S505" s="54"/>
      <c r="T505" s="55"/>
      <c r="AT505" s="13" t="s">
        <v>1116</v>
      </c>
      <c r="AU505" s="13" t="s">
        <v>79</v>
      </c>
    </row>
    <row r="506" spans="2:65" s="1" customFormat="1" ht="67.5" customHeight="1">
      <c r="B506" s="27"/>
      <c r="C506" s="160" t="s">
        <v>1417</v>
      </c>
      <c r="D506" s="160" t="s">
        <v>1111</v>
      </c>
      <c r="E506" s="161" t="s">
        <v>1418</v>
      </c>
      <c r="F506" s="162" t="s">
        <v>1419</v>
      </c>
      <c r="G506" s="163" t="s">
        <v>1160</v>
      </c>
      <c r="H506" s="164">
        <v>1</v>
      </c>
      <c r="I506" s="165">
        <v>2725652.73</v>
      </c>
      <c r="J506" s="165">
        <f>ROUND(I506*H506,2)</f>
        <v>2725652.73</v>
      </c>
      <c r="K506" s="162" t="s">
        <v>106</v>
      </c>
      <c r="L506" s="31"/>
      <c r="M506" s="53" t="s">
        <v>31</v>
      </c>
      <c r="N506" s="166" t="s">
        <v>43</v>
      </c>
      <c r="O506" s="142">
        <v>5367.65</v>
      </c>
      <c r="P506" s="142">
        <f>O506*H506</f>
        <v>5367.65</v>
      </c>
      <c r="Q506" s="142">
        <v>0</v>
      </c>
      <c r="R506" s="142">
        <f>Q506*H506</f>
        <v>0</v>
      </c>
      <c r="S506" s="142">
        <v>0</v>
      </c>
      <c r="T506" s="143">
        <f>S506*H506</f>
        <v>0</v>
      </c>
      <c r="AR506" s="13" t="s">
        <v>109</v>
      </c>
      <c r="AT506" s="13" t="s">
        <v>1111</v>
      </c>
      <c r="AU506" s="13" t="s">
        <v>79</v>
      </c>
      <c r="AY506" s="13" t="s">
        <v>108</v>
      </c>
      <c r="BE506" s="144">
        <f>IF(N506="základní",J506,0)</f>
        <v>2725652.73</v>
      </c>
      <c r="BF506" s="144">
        <f>IF(N506="snížená",J506,0)</f>
        <v>0</v>
      </c>
      <c r="BG506" s="144">
        <f>IF(N506="zákl. přenesená",J506,0)</f>
        <v>0</v>
      </c>
      <c r="BH506" s="144">
        <f>IF(N506="sníž. přenesená",J506,0)</f>
        <v>0</v>
      </c>
      <c r="BI506" s="144">
        <f>IF(N506="nulová",J506,0)</f>
        <v>0</v>
      </c>
      <c r="BJ506" s="13" t="s">
        <v>77</v>
      </c>
      <c r="BK506" s="144">
        <f>ROUND(I506*H506,2)</f>
        <v>2725652.73</v>
      </c>
      <c r="BL506" s="13" t="s">
        <v>109</v>
      </c>
      <c r="BM506" s="13" t="s">
        <v>1420</v>
      </c>
    </row>
    <row r="507" spans="2:65" s="1" customFormat="1" ht="58.5">
      <c r="B507" s="27"/>
      <c r="C507" s="28"/>
      <c r="D507" s="167" t="s">
        <v>1116</v>
      </c>
      <c r="E507" s="28"/>
      <c r="F507" s="168" t="s">
        <v>1416</v>
      </c>
      <c r="G507" s="28"/>
      <c r="H507" s="28"/>
      <c r="I507" s="28"/>
      <c r="J507" s="28"/>
      <c r="K507" s="28"/>
      <c r="L507" s="31"/>
      <c r="M507" s="169"/>
      <c r="N507" s="54"/>
      <c r="O507" s="54"/>
      <c r="P507" s="54"/>
      <c r="Q507" s="54"/>
      <c r="R507" s="54"/>
      <c r="S507" s="54"/>
      <c r="T507" s="55"/>
      <c r="AT507" s="13" t="s">
        <v>1116</v>
      </c>
      <c r="AU507" s="13" t="s">
        <v>79</v>
      </c>
    </row>
    <row r="508" spans="2:65" s="1" customFormat="1" ht="67.5" customHeight="1">
      <c r="B508" s="27"/>
      <c r="C508" s="160" t="s">
        <v>1421</v>
      </c>
      <c r="D508" s="160" t="s">
        <v>1111</v>
      </c>
      <c r="E508" s="161" t="s">
        <v>1422</v>
      </c>
      <c r="F508" s="162" t="s">
        <v>1423</v>
      </c>
      <c r="G508" s="163" t="s">
        <v>1160</v>
      </c>
      <c r="H508" s="164">
        <v>1</v>
      </c>
      <c r="I508" s="165">
        <v>2779104.21</v>
      </c>
      <c r="J508" s="165">
        <f>ROUND(I508*H508,2)</f>
        <v>2779104.21</v>
      </c>
      <c r="K508" s="162" t="s">
        <v>106</v>
      </c>
      <c r="L508" s="31"/>
      <c r="M508" s="53" t="s">
        <v>31</v>
      </c>
      <c r="N508" s="166" t="s">
        <v>43</v>
      </c>
      <c r="O508" s="142">
        <v>5472.06</v>
      </c>
      <c r="P508" s="142">
        <f>O508*H508</f>
        <v>5472.06</v>
      </c>
      <c r="Q508" s="142">
        <v>0</v>
      </c>
      <c r="R508" s="142">
        <f>Q508*H508</f>
        <v>0</v>
      </c>
      <c r="S508" s="142">
        <v>0</v>
      </c>
      <c r="T508" s="143">
        <f>S508*H508</f>
        <v>0</v>
      </c>
      <c r="AR508" s="13" t="s">
        <v>109</v>
      </c>
      <c r="AT508" s="13" t="s">
        <v>1111</v>
      </c>
      <c r="AU508" s="13" t="s">
        <v>79</v>
      </c>
      <c r="AY508" s="13" t="s">
        <v>108</v>
      </c>
      <c r="BE508" s="144">
        <f>IF(N508="základní",J508,0)</f>
        <v>2779104.21</v>
      </c>
      <c r="BF508" s="144">
        <f>IF(N508="snížená",J508,0)</f>
        <v>0</v>
      </c>
      <c r="BG508" s="144">
        <f>IF(N508="zákl. přenesená",J508,0)</f>
        <v>0</v>
      </c>
      <c r="BH508" s="144">
        <f>IF(N508="sníž. přenesená",J508,0)</f>
        <v>0</v>
      </c>
      <c r="BI508" s="144">
        <f>IF(N508="nulová",J508,0)</f>
        <v>0</v>
      </c>
      <c r="BJ508" s="13" t="s">
        <v>77</v>
      </c>
      <c r="BK508" s="144">
        <f>ROUND(I508*H508,2)</f>
        <v>2779104.21</v>
      </c>
      <c r="BL508" s="13" t="s">
        <v>109</v>
      </c>
      <c r="BM508" s="13" t="s">
        <v>1424</v>
      </c>
    </row>
    <row r="509" spans="2:65" s="1" customFormat="1" ht="58.5">
      <c r="B509" s="27"/>
      <c r="C509" s="28"/>
      <c r="D509" s="167" t="s">
        <v>1116</v>
      </c>
      <c r="E509" s="28"/>
      <c r="F509" s="168" t="s">
        <v>1416</v>
      </c>
      <c r="G509" s="28"/>
      <c r="H509" s="28"/>
      <c r="I509" s="28"/>
      <c r="J509" s="28"/>
      <c r="K509" s="28"/>
      <c r="L509" s="31"/>
      <c r="M509" s="169"/>
      <c r="N509" s="54"/>
      <c r="O509" s="54"/>
      <c r="P509" s="54"/>
      <c r="Q509" s="54"/>
      <c r="R509" s="54"/>
      <c r="S509" s="54"/>
      <c r="T509" s="55"/>
      <c r="AT509" s="13" t="s">
        <v>1116</v>
      </c>
      <c r="AU509" s="13" t="s">
        <v>79</v>
      </c>
    </row>
    <row r="510" spans="2:65" s="1" customFormat="1" ht="67.5" customHeight="1">
      <c r="B510" s="27"/>
      <c r="C510" s="160" t="s">
        <v>1425</v>
      </c>
      <c r="D510" s="160" t="s">
        <v>1111</v>
      </c>
      <c r="E510" s="161" t="s">
        <v>1426</v>
      </c>
      <c r="F510" s="162" t="s">
        <v>1427</v>
      </c>
      <c r="G510" s="163" t="s">
        <v>1160</v>
      </c>
      <c r="H510" s="164">
        <v>1</v>
      </c>
      <c r="I510" s="165">
        <v>2777278.01</v>
      </c>
      <c r="J510" s="165">
        <f>ROUND(I510*H510,2)</f>
        <v>2777278.01</v>
      </c>
      <c r="K510" s="162" t="s">
        <v>106</v>
      </c>
      <c r="L510" s="31"/>
      <c r="M510" s="53" t="s">
        <v>31</v>
      </c>
      <c r="N510" s="166" t="s">
        <v>43</v>
      </c>
      <c r="O510" s="142">
        <v>5417.77</v>
      </c>
      <c r="P510" s="142">
        <f>O510*H510</f>
        <v>5417.77</v>
      </c>
      <c r="Q510" s="142">
        <v>0</v>
      </c>
      <c r="R510" s="142">
        <f>Q510*H510</f>
        <v>0</v>
      </c>
      <c r="S510" s="142">
        <v>0</v>
      </c>
      <c r="T510" s="143">
        <f>S510*H510</f>
        <v>0</v>
      </c>
      <c r="AR510" s="13" t="s">
        <v>109</v>
      </c>
      <c r="AT510" s="13" t="s">
        <v>1111</v>
      </c>
      <c r="AU510" s="13" t="s">
        <v>79</v>
      </c>
      <c r="AY510" s="13" t="s">
        <v>108</v>
      </c>
      <c r="BE510" s="144">
        <f>IF(N510="základní",J510,0)</f>
        <v>2777278.01</v>
      </c>
      <c r="BF510" s="144">
        <f>IF(N510="snížená",J510,0)</f>
        <v>0</v>
      </c>
      <c r="BG510" s="144">
        <f>IF(N510="zákl. přenesená",J510,0)</f>
        <v>0</v>
      </c>
      <c r="BH510" s="144">
        <f>IF(N510="sníž. přenesená",J510,0)</f>
        <v>0</v>
      </c>
      <c r="BI510" s="144">
        <f>IF(N510="nulová",J510,0)</f>
        <v>0</v>
      </c>
      <c r="BJ510" s="13" t="s">
        <v>77</v>
      </c>
      <c r="BK510" s="144">
        <f>ROUND(I510*H510,2)</f>
        <v>2777278.01</v>
      </c>
      <c r="BL510" s="13" t="s">
        <v>109</v>
      </c>
      <c r="BM510" s="13" t="s">
        <v>1428</v>
      </c>
    </row>
    <row r="511" spans="2:65" s="1" customFormat="1" ht="58.5">
      <c r="B511" s="27"/>
      <c r="C511" s="28"/>
      <c r="D511" s="167" t="s">
        <v>1116</v>
      </c>
      <c r="E511" s="28"/>
      <c r="F511" s="168" t="s">
        <v>1416</v>
      </c>
      <c r="G511" s="28"/>
      <c r="H511" s="28"/>
      <c r="I511" s="28"/>
      <c r="J511" s="28"/>
      <c r="K511" s="28"/>
      <c r="L511" s="31"/>
      <c r="M511" s="169"/>
      <c r="N511" s="54"/>
      <c r="O511" s="54"/>
      <c r="P511" s="54"/>
      <c r="Q511" s="54"/>
      <c r="R511" s="54"/>
      <c r="S511" s="54"/>
      <c r="T511" s="55"/>
      <c r="AT511" s="13" t="s">
        <v>1116</v>
      </c>
      <c r="AU511" s="13" t="s">
        <v>79</v>
      </c>
    </row>
    <row r="512" spans="2:65" s="1" customFormat="1" ht="67.5" customHeight="1">
      <c r="B512" s="27"/>
      <c r="C512" s="160" t="s">
        <v>1429</v>
      </c>
      <c r="D512" s="160" t="s">
        <v>1111</v>
      </c>
      <c r="E512" s="161" t="s">
        <v>1430</v>
      </c>
      <c r="F512" s="162" t="s">
        <v>1431</v>
      </c>
      <c r="G512" s="163" t="s">
        <v>1160</v>
      </c>
      <c r="H512" s="164">
        <v>1</v>
      </c>
      <c r="I512" s="165">
        <v>2289133.62</v>
      </c>
      <c r="J512" s="165">
        <f>ROUND(I512*H512,2)</f>
        <v>2289133.62</v>
      </c>
      <c r="K512" s="162" t="s">
        <v>106</v>
      </c>
      <c r="L512" s="31"/>
      <c r="M512" s="53" t="s">
        <v>31</v>
      </c>
      <c r="N512" s="166" t="s">
        <v>43</v>
      </c>
      <c r="O512" s="142">
        <v>4529.07</v>
      </c>
      <c r="P512" s="142">
        <f>O512*H512</f>
        <v>4529.07</v>
      </c>
      <c r="Q512" s="142">
        <v>0</v>
      </c>
      <c r="R512" s="142">
        <f>Q512*H512</f>
        <v>0</v>
      </c>
      <c r="S512" s="142">
        <v>0</v>
      </c>
      <c r="T512" s="143">
        <f>S512*H512</f>
        <v>0</v>
      </c>
      <c r="AR512" s="13" t="s">
        <v>109</v>
      </c>
      <c r="AT512" s="13" t="s">
        <v>1111</v>
      </c>
      <c r="AU512" s="13" t="s">
        <v>79</v>
      </c>
      <c r="AY512" s="13" t="s">
        <v>108</v>
      </c>
      <c r="BE512" s="144">
        <f>IF(N512="základní",J512,0)</f>
        <v>2289133.62</v>
      </c>
      <c r="BF512" s="144">
        <f>IF(N512="snížená",J512,0)</f>
        <v>0</v>
      </c>
      <c r="BG512" s="144">
        <f>IF(N512="zákl. přenesená",J512,0)</f>
        <v>0</v>
      </c>
      <c r="BH512" s="144">
        <f>IF(N512="sníž. přenesená",J512,0)</f>
        <v>0</v>
      </c>
      <c r="BI512" s="144">
        <f>IF(N512="nulová",J512,0)</f>
        <v>0</v>
      </c>
      <c r="BJ512" s="13" t="s">
        <v>77</v>
      </c>
      <c r="BK512" s="144">
        <f>ROUND(I512*H512,2)</f>
        <v>2289133.62</v>
      </c>
      <c r="BL512" s="13" t="s">
        <v>109</v>
      </c>
      <c r="BM512" s="13" t="s">
        <v>1432</v>
      </c>
    </row>
    <row r="513" spans="2:65" s="1" customFormat="1" ht="58.5">
      <c r="B513" s="27"/>
      <c r="C513" s="28"/>
      <c r="D513" s="167" t="s">
        <v>1116</v>
      </c>
      <c r="E513" s="28"/>
      <c r="F513" s="168" t="s">
        <v>1416</v>
      </c>
      <c r="G513" s="28"/>
      <c r="H513" s="28"/>
      <c r="I513" s="28"/>
      <c r="J513" s="28"/>
      <c r="K513" s="28"/>
      <c r="L513" s="31"/>
      <c r="M513" s="169"/>
      <c r="N513" s="54"/>
      <c r="O513" s="54"/>
      <c r="P513" s="54"/>
      <c r="Q513" s="54"/>
      <c r="R513" s="54"/>
      <c r="S513" s="54"/>
      <c r="T513" s="55"/>
      <c r="AT513" s="13" t="s">
        <v>1116</v>
      </c>
      <c r="AU513" s="13" t="s">
        <v>79</v>
      </c>
    </row>
    <row r="514" spans="2:65" s="1" customFormat="1" ht="67.5" customHeight="1">
      <c r="B514" s="27"/>
      <c r="C514" s="160" t="s">
        <v>1433</v>
      </c>
      <c r="D514" s="160" t="s">
        <v>1111</v>
      </c>
      <c r="E514" s="161" t="s">
        <v>1434</v>
      </c>
      <c r="F514" s="162" t="s">
        <v>1435</v>
      </c>
      <c r="G514" s="163" t="s">
        <v>1160</v>
      </c>
      <c r="H514" s="164">
        <v>1</v>
      </c>
      <c r="I514" s="165">
        <v>2746814.6</v>
      </c>
      <c r="J514" s="165">
        <f>ROUND(I514*H514,2)</f>
        <v>2746814.6</v>
      </c>
      <c r="K514" s="162" t="s">
        <v>106</v>
      </c>
      <c r="L514" s="31"/>
      <c r="M514" s="53" t="s">
        <v>31</v>
      </c>
      <c r="N514" s="166" t="s">
        <v>43</v>
      </c>
      <c r="O514" s="142">
        <v>5431.1</v>
      </c>
      <c r="P514" s="142">
        <f>O514*H514</f>
        <v>5431.1</v>
      </c>
      <c r="Q514" s="142">
        <v>0</v>
      </c>
      <c r="R514" s="142">
        <f>Q514*H514</f>
        <v>0</v>
      </c>
      <c r="S514" s="142">
        <v>0</v>
      </c>
      <c r="T514" s="143">
        <f>S514*H514</f>
        <v>0</v>
      </c>
      <c r="AR514" s="13" t="s">
        <v>109</v>
      </c>
      <c r="AT514" s="13" t="s">
        <v>1111</v>
      </c>
      <c r="AU514" s="13" t="s">
        <v>79</v>
      </c>
      <c r="AY514" s="13" t="s">
        <v>108</v>
      </c>
      <c r="BE514" s="144">
        <f>IF(N514="základní",J514,0)</f>
        <v>2746814.6</v>
      </c>
      <c r="BF514" s="144">
        <f>IF(N514="snížená",J514,0)</f>
        <v>0</v>
      </c>
      <c r="BG514" s="144">
        <f>IF(N514="zákl. přenesená",J514,0)</f>
        <v>0</v>
      </c>
      <c r="BH514" s="144">
        <f>IF(N514="sníž. přenesená",J514,0)</f>
        <v>0</v>
      </c>
      <c r="BI514" s="144">
        <f>IF(N514="nulová",J514,0)</f>
        <v>0</v>
      </c>
      <c r="BJ514" s="13" t="s">
        <v>77</v>
      </c>
      <c r="BK514" s="144">
        <f>ROUND(I514*H514,2)</f>
        <v>2746814.6</v>
      </c>
      <c r="BL514" s="13" t="s">
        <v>109</v>
      </c>
      <c r="BM514" s="13" t="s">
        <v>1436</v>
      </c>
    </row>
    <row r="515" spans="2:65" s="1" customFormat="1" ht="58.5">
      <c r="B515" s="27"/>
      <c r="C515" s="28"/>
      <c r="D515" s="167" t="s">
        <v>1116</v>
      </c>
      <c r="E515" s="28"/>
      <c r="F515" s="168" t="s">
        <v>1416</v>
      </c>
      <c r="G515" s="28"/>
      <c r="H515" s="28"/>
      <c r="I515" s="28"/>
      <c r="J515" s="28"/>
      <c r="K515" s="28"/>
      <c r="L515" s="31"/>
      <c r="M515" s="169"/>
      <c r="N515" s="54"/>
      <c r="O515" s="54"/>
      <c r="P515" s="54"/>
      <c r="Q515" s="54"/>
      <c r="R515" s="54"/>
      <c r="S515" s="54"/>
      <c r="T515" s="55"/>
      <c r="AT515" s="13" t="s">
        <v>1116</v>
      </c>
      <c r="AU515" s="13" t="s">
        <v>79</v>
      </c>
    </row>
    <row r="516" spans="2:65" s="1" customFormat="1" ht="67.5" customHeight="1">
      <c r="B516" s="27"/>
      <c r="C516" s="160" t="s">
        <v>1437</v>
      </c>
      <c r="D516" s="160" t="s">
        <v>1111</v>
      </c>
      <c r="E516" s="161" t="s">
        <v>1438</v>
      </c>
      <c r="F516" s="162" t="s">
        <v>1439</v>
      </c>
      <c r="G516" s="163" t="s">
        <v>1160</v>
      </c>
      <c r="H516" s="164">
        <v>1</v>
      </c>
      <c r="I516" s="165">
        <v>2800680.33</v>
      </c>
      <c r="J516" s="165">
        <f>ROUND(I516*H516,2)</f>
        <v>2800680.33</v>
      </c>
      <c r="K516" s="162" t="s">
        <v>106</v>
      </c>
      <c r="L516" s="31"/>
      <c r="M516" s="53" t="s">
        <v>31</v>
      </c>
      <c r="N516" s="166" t="s">
        <v>43</v>
      </c>
      <c r="O516" s="142">
        <v>5539.55</v>
      </c>
      <c r="P516" s="142">
        <f>O516*H516</f>
        <v>5539.55</v>
      </c>
      <c r="Q516" s="142">
        <v>0</v>
      </c>
      <c r="R516" s="142">
        <f>Q516*H516</f>
        <v>0</v>
      </c>
      <c r="S516" s="142">
        <v>0</v>
      </c>
      <c r="T516" s="143">
        <f>S516*H516</f>
        <v>0</v>
      </c>
      <c r="AR516" s="13" t="s">
        <v>109</v>
      </c>
      <c r="AT516" s="13" t="s">
        <v>1111</v>
      </c>
      <c r="AU516" s="13" t="s">
        <v>79</v>
      </c>
      <c r="AY516" s="13" t="s">
        <v>108</v>
      </c>
      <c r="BE516" s="144">
        <f>IF(N516="základní",J516,0)</f>
        <v>2800680.33</v>
      </c>
      <c r="BF516" s="144">
        <f>IF(N516="snížená",J516,0)</f>
        <v>0</v>
      </c>
      <c r="BG516" s="144">
        <f>IF(N516="zákl. přenesená",J516,0)</f>
        <v>0</v>
      </c>
      <c r="BH516" s="144">
        <f>IF(N516="sníž. přenesená",J516,0)</f>
        <v>0</v>
      </c>
      <c r="BI516" s="144">
        <f>IF(N516="nulová",J516,0)</f>
        <v>0</v>
      </c>
      <c r="BJ516" s="13" t="s">
        <v>77</v>
      </c>
      <c r="BK516" s="144">
        <f>ROUND(I516*H516,2)</f>
        <v>2800680.33</v>
      </c>
      <c r="BL516" s="13" t="s">
        <v>109</v>
      </c>
      <c r="BM516" s="13" t="s">
        <v>1440</v>
      </c>
    </row>
    <row r="517" spans="2:65" s="1" customFormat="1" ht="58.5">
      <c r="B517" s="27"/>
      <c r="C517" s="28"/>
      <c r="D517" s="167" t="s">
        <v>1116</v>
      </c>
      <c r="E517" s="28"/>
      <c r="F517" s="168" t="s">
        <v>1416</v>
      </c>
      <c r="G517" s="28"/>
      <c r="H517" s="28"/>
      <c r="I517" s="28"/>
      <c r="J517" s="28"/>
      <c r="K517" s="28"/>
      <c r="L517" s="31"/>
      <c r="M517" s="169"/>
      <c r="N517" s="54"/>
      <c r="O517" s="54"/>
      <c r="P517" s="54"/>
      <c r="Q517" s="54"/>
      <c r="R517" s="54"/>
      <c r="S517" s="54"/>
      <c r="T517" s="55"/>
      <c r="AT517" s="13" t="s">
        <v>1116</v>
      </c>
      <c r="AU517" s="13" t="s">
        <v>79</v>
      </c>
    </row>
    <row r="518" spans="2:65" s="1" customFormat="1" ht="67.5" customHeight="1">
      <c r="B518" s="27"/>
      <c r="C518" s="160" t="s">
        <v>1441</v>
      </c>
      <c r="D518" s="160" t="s">
        <v>1111</v>
      </c>
      <c r="E518" s="161" t="s">
        <v>1442</v>
      </c>
      <c r="F518" s="162" t="s">
        <v>1443</v>
      </c>
      <c r="G518" s="163" t="s">
        <v>1160</v>
      </c>
      <c r="H518" s="164">
        <v>1</v>
      </c>
      <c r="I518" s="165">
        <v>2855578.63</v>
      </c>
      <c r="J518" s="165">
        <f>ROUND(I518*H518,2)</f>
        <v>2855578.63</v>
      </c>
      <c r="K518" s="162" t="s">
        <v>106</v>
      </c>
      <c r="L518" s="31"/>
      <c r="M518" s="53" t="s">
        <v>31</v>
      </c>
      <c r="N518" s="166" t="s">
        <v>43</v>
      </c>
      <c r="O518" s="142">
        <v>5674.82</v>
      </c>
      <c r="P518" s="142">
        <f>O518*H518</f>
        <v>5674.82</v>
      </c>
      <c r="Q518" s="142">
        <v>0</v>
      </c>
      <c r="R518" s="142">
        <f>Q518*H518</f>
        <v>0</v>
      </c>
      <c r="S518" s="142">
        <v>0</v>
      </c>
      <c r="T518" s="143">
        <f>S518*H518</f>
        <v>0</v>
      </c>
      <c r="AR518" s="13" t="s">
        <v>109</v>
      </c>
      <c r="AT518" s="13" t="s">
        <v>1111</v>
      </c>
      <c r="AU518" s="13" t="s">
        <v>79</v>
      </c>
      <c r="AY518" s="13" t="s">
        <v>108</v>
      </c>
      <c r="BE518" s="144">
        <f>IF(N518="základní",J518,0)</f>
        <v>2855578.63</v>
      </c>
      <c r="BF518" s="144">
        <f>IF(N518="snížená",J518,0)</f>
        <v>0</v>
      </c>
      <c r="BG518" s="144">
        <f>IF(N518="zákl. přenesená",J518,0)</f>
        <v>0</v>
      </c>
      <c r="BH518" s="144">
        <f>IF(N518="sníž. přenesená",J518,0)</f>
        <v>0</v>
      </c>
      <c r="BI518" s="144">
        <f>IF(N518="nulová",J518,0)</f>
        <v>0</v>
      </c>
      <c r="BJ518" s="13" t="s">
        <v>77</v>
      </c>
      <c r="BK518" s="144">
        <f>ROUND(I518*H518,2)</f>
        <v>2855578.63</v>
      </c>
      <c r="BL518" s="13" t="s">
        <v>109</v>
      </c>
      <c r="BM518" s="13" t="s">
        <v>1444</v>
      </c>
    </row>
    <row r="519" spans="2:65" s="1" customFormat="1" ht="58.5">
      <c r="B519" s="27"/>
      <c r="C519" s="28"/>
      <c r="D519" s="167" t="s">
        <v>1116</v>
      </c>
      <c r="E519" s="28"/>
      <c r="F519" s="168" t="s">
        <v>1416</v>
      </c>
      <c r="G519" s="28"/>
      <c r="H519" s="28"/>
      <c r="I519" s="28"/>
      <c r="J519" s="28"/>
      <c r="K519" s="28"/>
      <c r="L519" s="31"/>
      <c r="M519" s="169"/>
      <c r="N519" s="54"/>
      <c r="O519" s="54"/>
      <c r="P519" s="54"/>
      <c r="Q519" s="54"/>
      <c r="R519" s="54"/>
      <c r="S519" s="54"/>
      <c r="T519" s="55"/>
      <c r="AT519" s="13" t="s">
        <v>1116</v>
      </c>
      <c r="AU519" s="13" t="s">
        <v>79</v>
      </c>
    </row>
    <row r="520" spans="2:65" s="1" customFormat="1" ht="78.75" customHeight="1">
      <c r="B520" s="27"/>
      <c r="C520" s="160" t="s">
        <v>1445</v>
      </c>
      <c r="D520" s="160" t="s">
        <v>1111</v>
      </c>
      <c r="E520" s="161" t="s">
        <v>1446</v>
      </c>
      <c r="F520" s="162" t="s">
        <v>1447</v>
      </c>
      <c r="G520" s="163" t="s">
        <v>1160</v>
      </c>
      <c r="H520" s="164">
        <v>1</v>
      </c>
      <c r="I520" s="165">
        <v>2551906.4900000002</v>
      </c>
      <c r="J520" s="165">
        <f>ROUND(I520*H520,2)</f>
        <v>2551906.4900000002</v>
      </c>
      <c r="K520" s="162" t="s">
        <v>106</v>
      </c>
      <c r="L520" s="31"/>
      <c r="M520" s="53" t="s">
        <v>31</v>
      </c>
      <c r="N520" s="166" t="s">
        <v>43</v>
      </c>
      <c r="O520" s="142">
        <v>3787.35</v>
      </c>
      <c r="P520" s="142">
        <f>O520*H520</f>
        <v>3787.35</v>
      </c>
      <c r="Q520" s="142">
        <v>0</v>
      </c>
      <c r="R520" s="142">
        <f>Q520*H520</f>
        <v>0</v>
      </c>
      <c r="S520" s="142">
        <v>0</v>
      </c>
      <c r="T520" s="143">
        <f>S520*H520</f>
        <v>0</v>
      </c>
      <c r="AR520" s="13" t="s">
        <v>109</v>
      </c>
      <c r="AT520" s="13" t="s">
        <v>1111</v>
      </c>
      <c r="AU520" s="13" t="s">
        <v>79</v>
      </c>
      <c r="AY520" s="13" t="s">
        <v>108</v>
      </c>
      <c r="BE520" s="144">
        <f>IF(N520="základní",J520,0)</f>
        <v>2551906.4900000002</v>
      </c>
      <c r="BF520" s="144">
        <f>IF(N520="snížená",J520,0)</f>
        <v>0</v>
      </c>
      <c r="BG520" s="144">
        <f>IF(N520="zákl. přenesená",J520,0)</f>
        <v>0</v>
      </c>
      <c r="BH520" s="144">
        <f>IF(N520="sníž. přenesená",J520,0)</f>
        <v>0</v>
      </c>
      <c r="BI520" s="144">
        <f>IF(N520="nulová",J520,0)</f>
        <v>0</v>
      </c>
      <c r="BJ520" s="13" t="s">
        <v>77</v>
      </c>
      <c r="BK520" s="144">
        <f>ROUND(I520*H520,2)</f>
        <v>2551906.4900000002</v>
      </c>
      <c r="BL520" s="13" t="s">
        <v>109</v>
      </c>
      <c r="BM520" s="13" t="s">
        <v>1448</v>
      </c>
    </row>
    <row r="521" spans="2:65" s="1" customFormat="1" ht="68.25">
      <c r="B521" s="27"/>
      <c r="C521" s="28"/>
      <c r="D521" s="167" t="s">
        <v>1116</v>
      </c>
      <c r="E521" s="28"/>
      <c r="F521" s="168" t="s">
        <v>1449</v>
      </c>
      <c r="G521" s="28"/>
      <c r="H521" s="28"/>
      <c r="I521" s="28"/>
      <c r="J521" s="28"/>
      <c r="K521" s="28"/>
      <c r="L521" s="31"/>
      <c r="M521" s="169"/>
      <c r="N521" s="54"/>
      <c r="O521" s="54"/>
      <c r="P521" s="54"/>
      <c r="Q521" s="54"/>
      <c r="R521" s="54"/>
      <c r="S521" s="54"/>
      <c r="T521" s="55"/>
      <c r="AT521" s="13" t="s">
        <v>1116</v>
      </c>
      <c r="AU521" s="13" t="s">
        <v>79</v>
      </c>
    </row>
    <row r="522" spans="2:65" s="1" customFormat="1" ht="78.75" customHeight="1">
      <c r="B522" s="27"/>
      <c r="C522" s="160" t="s">
        <v>1450</v>
      </c>
      <c r="D522" s="160" t="s">
        <v>1111</v>
      </c>
      <c r="E522" s="161" t="s">
        <v>1451</v>
      </c>
      <c r="F522" s="162" t="s">
        <v>1452</v>
      </c>
      <c r="G522" s="163" t="s">
        <v>1160</v>
      </c>
      <c r="H522" s="164">
        <v>1</v>
      </c>
      <c r="I522" s="165">
        <v>2545574.63</v>
      </c>
      <c r="J522" s="165">
        <f>ROUND(I522*H522,2)</f>
        <v>2545574.63</v>
      </c>
      <c r="K522" s="162" t="s">
        <v>106</v>
      </c>
      <c r="L522" s="31"/>
      <c r="M522" s="53" t="s">
        <v>31</v>
      </c>
      <c r="N522" s="166" t="s">
        <v>43</v>
      </c>
      <c r="O522" s="142">
        <v>3779.77</v>
      </c>
      <c r="P522" s="142">
        <f>O522*H522</f>
        <v>3779.77</v>
      </c>
      <c r="Q522" s="142">
        <v>0</v>
      </c>
      <c r="R522" s="142">
        <f>Q522*H522</f>
        <v>0</v>
      </c>
      <c r="S522" s="142">
        <v>0</v>
      </c>
      <c r="T522" s="143">
        <f>S522*H522</f>
        <v>0</v>
      </c>
      <c r="AR522" s="13" t="s">
        <v>109</v>
      </c>
      <c r="AT522" s="13" t="s">
        <v>1111</v>
      </c>
      <c r="AU522" s="13" t="s">
        <v>79</v>
      </c>
      <c r="AY522" s="13" t="s">
        <v>108</v>
      </c>
      <c r="BE522" s="144">
        <f>IF(N522="základní",J522,0)</f>
        <v>2545574.63</v>
      </c>
      <c r="BF522" s="144">
        <f>IF(N522="snížená",J522,0)</f>
        <v>0</v>
      </c>
      <c r="BG522" s="144">
        <f>IF(N522="zákl. přenesená",J522,0)</f>
        <v>0</v>
      </c>
      <c r="BH522" s="144">
        <f>IF(N522="sníž. přenesená",J522,0)</f>
        <v>0</v>
      </c>
      <c r="BI522" s="144">
        <f>IF(N522="nulová",J522,0)</f>
        <v>0</v>
      </c>
      <c r="BJ522" s="13" t="s">
        <v>77</v>
      </c>
      <c r="BK522" s="144">
        <f>ROUND(I522*H522,2)</f>
        <v>2545574.63</v>
      </c>
      <c r="BL522" s="13" t="s">
        <v>109</v>
      </c>
      <c r="BM522" s="13" t="s">
        <v>1453</v>
      </c>
    </row>
    <row r="523" spans="2:65" s="1" customFormat="1" ht="68.25">
      <c r="B523" s="27"/>
      <c r="C523" s="28"/>
      <c r="D523" s="167" t="s">
        <v>1116</v>
      </c>
      <c r="E523" s="28"/>
      <c r="F523" s="168" t="s">
        <v>1449</v>
      </c>
      <c r="G523" s="28"/>
      <c r="H523" s="28"/>
      <c r="I523" s="28"/>
      <c r="J523" s="28"/>
      <c r="K523" s="28"/>
      <c r="L523" s="31"/>
      <c r="M523" s="169"/>
      <c r="N523" s="54"/>
      <c r="O523" s="54"/>
      <c r="P523" s="54"/>
      <c r="Q523" s="54"/>
      <c r="R523" s="54"/>
      <c r="S523" s="54"/>
      <c r="T523" s="55"/>
      <c r="AT523" s="13" t="s">
        <v>1116</v>
      </c>
      <c r="AU523" s="13" t="s">
        <v>79</v>
      </c>
    </row>
    <row r="524" spans="2:65" s="1" customFormat="1" ht="78.75" customHeight="1">
      <c r="B524" s="27"/>
      <c r="C524" s="160" t="s">
        <v>1454</v>
      </c>
      <c r="D524" s="160" t="s">
        <v>1111</v>
      </c>
      <c r="E524" s="161" t="s">
        <v>1455</v>
      </c>
      <c r="F524" s="162" t="s">
        <v>1456</v>
      </c>
      <c r="G524" s="163" t="s">
        <v>1160</v>
      </c>
      <c r="H524" s="164">
        <v>1</v>
      </c>
      <c r="I524" s="165">
        <v>2568437.91</v>
      </c>
      <c r="J524" s="165">
        <f>ROUND(I524*H524,2)</f>
        <v>2568437.91</v>
      </c>
      <c r="K524" s="162" t="s">
        <v>106</v>
      </c>
      <c r="L524" s="31"/>
      <c r="M524" s="53" t="s">
        <v>31</v>
      </c>
      <c r="N524" s="166" t="s">
        <v>43</v>
      </c>
      <c r="O524" s="142">
        <v>3813.06</v>
      </c>
      <c r="P524" s="142">
        <f>O524*H524</f>
        <v>3813.06</v>
      </c>
      <c r="Q524" s="142">
        <v>0</v>
      </c>
      <c r="R524" s="142">
        <f>Q524*H524</f>
        <v>0</v>
      </c>
      <c r="S524" s="142">
        <v>0</v>
      </c>
      <c r="T524" s="143">
        <f>S524*H524</f>
        <v>0</v>
      </c>
      <c r="AR524" s="13" t="s">
        <v>109</v>
      </c>
      <c r="AT524" s="13" t="s">
        <v>1111</v>
      </c>
      <c r="AU524" s="13" t="s">
        <v>79</v>
      </c>
      <c r="AY524" s="13" t="s">
        <v>108</v>
      </c>
      <c r="BE524" s="144">
        <f>IF(N524="základní",J524,0)</f>
        <v>2568437.91</v>
      </c>
      <c r="BF524" s="144">
        <f>IF(N524="snížená",J524,0)</f>
        <v>0</v>
      </c>
      <c r="BG524" s="144">
        <f>IF(N524="zákl. přenesená",J524,0)</f>
        <v>0</v>
      </c>
      <c r="BH524" s="144">
        <f>IF(N524="sníž. přenesená",J524,0)</f>
        <v>0</v>
      </c>
      <c r="BI524" s="144">
        <f>IF(N524="nulová",J524,0)</f>
        <v>0</v>
      </c>
      <c r="BJ524" s="13" t="s">
        <v>77</v>
      </c>
      <c r="BK524" s="144">
        <f>ROUND(I524*H524,2)</f>
        <v>2568437.91</v>
      </c>
      <c r="BL524" s="13" t="s">
        <v>109</v>
      </c>
      <c r="BM524" s="13" t="s">
        <v>1457</v>
      </c>
    </row>
    <row r="525" spans="2:65" s="1" customFormat="1" ht="68.25">
      <c r="B525" s="27"/>
      <c r="C525" s="28"/>
      <c r="D525" s="167" t="s">
        <v>1116</v>
      </c>
      <c r="E525" s="28"/>
      <c r="F525" s="168" t="s">
        <v>1449</v>
      </c>
      <c r="G525" s="28"/>
      <c r="H525" s="28"/>
      <c r="I525" s="28"/>
      <c r="J525" s="28"/>
      <c r="K525" s="28"/>
      <c r="L525" s="31"/>
      <c r="M525" s="169"/>
      <c r="N525" s="54"/>
      <c r="O525" s="54"/>
      <c r="P525" s="54"/>
      <c r="Q525" s="54"/>
      <c r="R525" s="54"/>
      <c r="S525" s="54"/>
      <c r="T525" s="55"/>
      <c r="AT525" s="13" t="s">
        <v>1116</v>
      </c>
      <c r="AU525" s="13" t="s">
        <v>79</v>
      </c>
    </row>
    <row r="526" spans="2:65" s="1" customFormat="1" ht="78.75" customHeight="1">
      <c r="B526" s="27"/>
      <c r="C526" s="160" t="s">
        <v>1458</v>
      </c>
      <c r="D526" s="160" t="s">
        <v>1111</v>
      </c>
      <c r="E526" s="161" t="s">
        <v>1459</v>
      </c>
      <c r="F526" s="162" t="s">
        <v>1460</v>
      </c>
      <c r="G526" s="163" t="s">
        <v>1160</v>
      </c>
      <c r="H526" s="164">
        <v>1</v>
      </c>
      <c r="I526" s="165">
        <v>2536460.98</v>
      </c>
      <c r="J526" s="165">
        <f>ROUND(I526*H526,2)</f>
        <v>2536460.98</v>
      </c>
      <c r="K526" s="162" t="s">
        <v>106</v>
      </c>
      <c r="L526" s="31"/>
      <c r="M526" s="53" t="s">
        <v>31</v>
      </c>
      <c r="N526" s="166" t="s">
        <v>43</v>
      </c>
      <c r="O526" s="142">
        <v>3766.95</v>
      </c>
      <c r="P526" s="142">
        <f>O526*H526</f>
        <v>3766.95</v>
      </c>
      <c r="Q526" s="142">
        <v>0</v>
      </c>
      <c r="R526" s="142">
        <f>Q526*H526</f>
        <v>0</v>
      </c>
      <c r="S526" s="142">
        <v>0</v>
      </c>
      <c r="T526" s="143">
        <f>S526*H526</f>
        <v>0</v>
      </c>
      <c r="AR526" s="13" t="s">
        <v>109</v>
      </c>
      <c r="AT526" s="13" t="s">
        <v>1111</v>
      </c>
      <c r="AU526" s="13" t="s">
        <v>79</v>
      </c>
      <c r="AY526" s="13" t="s">
        <v>108</v>
      </c>
      <c r="BE526" s="144">
        <f>IF(N526="základní",J526,0)</f>
        <v>2536460.98</v>
      </c>
      <c r="BF526" s="144">
        <f>IF(N526="snížená",J526,0)</f>
        <v>0</v>
      </c>
      <c r="BG526" s="144">
        <f>IF(N526="zákl. přenesená",J526,0)</f>
        <v>0</v>
      </c>
      <c r="BH526" s="144">
        <f>IF(N526="sníž. přenesená",J526,0)</f>
        <v>0</v>
      </c>
      <c r="BI526" s="144">
        <f>IF(N526="nulová",J526,0)</f>
        <v>0</v>
      </c>
      <c r="BJ526" s="13" t="s">
        <v>77</v>
      </c>
      <c r="BK526" s="144">
        <f>ROUND(I526*H526,2)</f>
        <v>2536460.98</v>
      </c>
      <c r="BL526" s="13" t="s">
        <v>109</v>
      </c>
      <c r="BM526" s="13" t="s">
        <v>1461</v>
      </c>
    </row>
    <row r="527" spans="2:65" s="1" customFormat="1" ht="68.25">
      <c r="B527" s="27"/>
      <c r="C527" s="28"/>
      <c r="D527" s="167" t="s">
        <v>1116</v>
      </c>
      <c r="E527" s="28"/>
      <c r="F527" s="168" t="s">
        <v>1449</v>
      </c>
      <c r="G527" s="28"/>
      <c r="H527" s="28"/>
      <c r="I527" s="28"/>
      <c r="J527" s="28"/>
      <c r="K527" s="28"/>
      <c r="L527" s="31"/>
      <c r="M527" s="169"/>
      <c r="N527" s="54"/>
      <c r="O527" s="54"/>
      <c r="P527" s="54"/>
      <c r="Q527" s="54"/>
      <c r="R527" s="54"/>
      <c r="S527" s="54"/>
      <c r="T527" s="55"/>
      <c r="AT527" s="13" t="s">
        <v>1116</v>
      </c>
      <c r="AU527" s="13" t="s">
        <v>79</v>
      </c>
    </row>
    <row r="528" spans="2:65" s="1" customFormat="1" ht="78.75" customHeight="1">
      <c r="B528" s="27"/>
      <c r="C528" s="160" t="s">
        <v>1462</v>
      </c>
      <c r="D528" s="160" t="s">
        <v>1111</v>
      </c>
      <c r="E528" s="161" t="s">
        <v>1463</v>
      </c>
      <c r="F528" s="162" t="s">
        <v>1464</v>
      </c>
      <c r="G528" s="163" t="s">
        <v>1160</v>
      </c>
      <c r="H528" s="164">
        <v>1</v>
      </c>
      <c r="I528" s="165">
        <v>2725030.85</v>
      </c>
      <c r="J528" s="165">
        <f>ROUND(I528*H528,2)</f>
        <v>2725030.85</v>
      </c>
      <c r="K528" s="162" t="s">
        <v>106</v>
      </c>
      <c r="L528" s="31"/>
      <c r="M528" s="53" t="s">
        <v>31</v>
      </c>
      <c r="N528" s="166" t="s">
        <v>43</v>
      </c>
      <c r="O528" s="142">
        <v>4090.86</v>
      </c>
      <c r="P528" s="142">
        <f>O528*H528</f>
        <v>4090.86</v>
      </c>
      <c r="Q528" s="142">
        <v>0</v>
      </c>
      <c r="R528" s="142">
        <f>Q528*H528</f>
        <v>0</v>
      </c>
      <c r="S528" s="142">
        <v>0</v>
      </c>
      <c r="T528" s="143">
        <f>S528*H528</f>
        <v>0</v>
      </c>
      <c r="AR528" s="13" t="s">
        <v>109</v>
      </c>
      <c r="AT528" s="13" t="s">
        <v>1111</v>
      </c>
      <c r="AU528" s="13" t="s">
        <v>79</v>
      </c>
      <c r="AY528" s="13" t="s">
        <v>108</v>
      </c>
      <c r="BE528" s="144">
        <f>IF(N528="základní",J528,0)</f>
        <v>2725030.85</v>
      </c>
      <c r="BF528" s="144">
        <f>IF(N528="snížená",J528,0)</f>
        <v>0</v>
      </c>
      <c r="BG528" s="144">
        <f>IF(N528="zákl. přenesená",J528,0)</f>
        <v>0</v>
      </c>
      <c r="BH528" s="144">
        <f>IF(N528="sníž. přenesená",J528,0)</f>
        <v>0</v>
      </c>
      <c r="BI528" s="144">
        <f>IF(N528="nulová",J528,0)</f>
        <v>0</v>
      </c>
      <c r="BJ528" s="13" t="s">
        <v>77</v>
      </c>
      <c r="BK528" s="144">
        <f>ROUND(I528*H528,2)</f>
        <v>2725030.85</v>
      </c>
      <c r="BL528" s="13" t="s">
        <v>109</v>
      </c>
      <c r="BM528" s="13" t="s">
        <v>1465</v>
      </c>
    </row>
    <row r="529" spans="2:65" s="1" customFormat="1" ht="68.25">
      <c r="B529" s="27"/>
      <c r="C529" s="28"/>
      <c r="D529" s="167" t="s">
        <v>1116</v>
      </c>
      <c r="E529" s="28"/>
      <c r="F529" s="168" t="s">
        <v>1449</v>
      </c>
      <c r="G529" s="28"/>
      <c r="H529" s="28"/>
      <c r="I529" s="28"/>
      <c r="J529" s="28"/>
      <c r="K529" s="28"/>
      <c r="L529" s="31"/>
      <c r="M529" s="169"/>
      <c r="N529" s="54"/>
      <c r="O529" s="54"/>
      <c r="P529" s="54"/>
      <c r="Q529" s="54"/>
      <c r="R529" s="54"/>
      <c r="S529" s="54"/>
      <c r="T529" s="55"/>
      <c r="AT529" s="13" t="s">
        <v>1116</v>
      </c>
      <c r="AU529" s="13" t="s">
        <v>79</v>
      </c>
    </row>
    <row r="530" spans="2:65" s="1" customFormat="1" ht="78.75" customHeight="1">
      <c r="B530" s="27"/>
      <c r="C530" s="160" t="s">
        <v>1466</v>
      </c>
      <c r="D530" s="160" t="s">
        <v>1111</v>
      </c>
      <c r="E530" s="161" t="s">
        <v>1467</v>
      </c>
      <c r="F530" s="162" t="s">
        <v>1468</v>
      </c>
      <c r="G530" s="163" t="s">
        <v>1160</v>
      </c>
      <c r="H530" s="164">
        <v>1</v>
      </c>
      <c r="I530" s="165">
        <v>2717843.02</v>
      </c>
      <c r="J530" s="165">
        <f>ROUND(I530*H530,2)</f>
        <v>2717843.02</v>
      </c>
      <c r="K530" s="162" t="s">
        <v>106</v>
      </c>
      <c r="L530" s="31"/>
      <c r="M530" s="53" t="s">
        <v>31</v>
      </c>
      <c r="N530" s="166" t="s">
        <v>43</v>
      </c>
      <c r="O530" s="142">
        <v>4080.57</v>
      </c>
      <c r="P530" s="142">
        <f>O530*H530</f>
        <v>4080.57</v>
      </c>
      <c r="Q530" s="142">
        <v>0</v>
      </c>
      <c r="R530" s="142">
        <f>Q530*H530</f>
        <v>0</v>
      </c>
      <c r="S530" s="142">
        <v>0</v>
      </c>
      <c r="T530" s="143">
        <f>S530*H530</f>
        <v>0</v>
      </c>
      <c r="AR530" s="13" t="s">
        <v>109</v>
      </c>
      <c r="AT530" s="13" t="s">
        <v>1111</v>
      </c>
      <c r="AU530" s="13" t="s">
        <v>79</v>
      </c>
      <c r="AY530" s="13" t="s">
        <v>108</v>
      </c>
      <c r="BE530" s="144">
        <f>IF(N530="základní",J530,0)</f>
        <v>2717843.02</v>
      </c>
      <c r="BF530" s="144">
        <f>IF(N530="snížená",J530,0)</f>
        <v>0</v>
      </c>
      <c r="BG530" s="144">
        <f>IF(N530="zákl. přenesená",J530,0)</f>
        <v>0</v>
      </c>
      <c r="BH530" s="144">
        <f>IF(N530="sníž. přenesená",J530,0)</f>
        <v>0</v>
      </c>
      <c r="BI530" s="144">
        <f>IF(N530="nulová",J530,0)</f>
        <v>0</v>
      </c>
      <c r="BJ530" s="13" t="s">
        <v>77</v>
      </c>
      <c r="BK530" s="144">
        <f>ROUND(I530*H530,2)</f>
        <v>2717843.02</v>
      </c>
      <c r="BL530" s="13" t="s">
        <v>109</v>
      </c>
      <c r="BM530" s="13" t="s">
        <v>1469</v>
      </c>
    </row>
    <row r="531" spans="2:65" s="1" customFormat="1" ht="68.25">
      <c r="B531" s="27"/>
      <c r="C531" s="28"/>
      <c r="D531" s="167" t="s">
        <v>1116</v>
      </c>
      <c r="E531" s="28"/>
      <c r="F531" s="168" t="s">
        <v>1449</v>
      </c>
      <c r="G531" s="28"/>
      <c r="H531" s="28"/>
      <c r="I531" s="28"/>
      <c r="J531" s="28"/>
      <c r="K531" s="28"/>
      <c r="L531" s="31"/>
      <c r="M531" s="169"/>
      <c r="N531" s="54"/>
      <c r="O531" s="54"/>
      <c r="P531" s="54"/>
      <c r="Q531" s="54"/>
      <c r="R531" s="54"/>
      <c r="S531" s="54"/>
      <c r="T531" s="55"/>
      <c r="AT531" s="13" t="s">
        <v>1116</v>
      </c>
      <c r="AU531" s="13" t="s">
        <v>79</v>
      </c>
    </row>
    <row r="532" spans="2:65" s="1" customFormat="1" ht="78.75" customHeight="1">
      <c r="B532" s="27"/>
      <c r="C532" s="160" t="s">
        <v>1470</v>
      </c>
      <c r="D532" s="160" t="s">
        <v>1111</v>
      </c>
      <c r="E532" s="161" t="s">
        <v>1471</v>
      </c>
      <c r="F532" s="162" t="s">
        <v>1472</v>
      </c>
      <c r="G532" s="163" t="s">
        <v>1160</v>
      </c>
      <c r="H532" s="164">
        <v>1</v>
      </c>
      <c r="I532" s="165">
        <v>2717843.02</v>
      </c>
      <c r="J532" s="165">
        <f>ROUND(I532*H532,2)</f>
        <v>2717843.02</v>
      </c>
      <c r="K532" s="162" t="s">
        <v>106</v>
      </c>
      <c r="L532" s="31"/>
      <c r="M532" s="53" t="s">
        <v>31</v>
      </c>
      <c r="N532" s="166" t="s">
        <v>43</v>
      </c>
      <c r="O532" s="142">
        <v>4080.57</v>
      </c>
      <c r="P532" s="142">
        <f>O532*H532</f>
        <v>4080.57</v>
      </c>
      <c r="Q532" s="142">
        <v>0</v>
      </c>
      <c r="R532" s="142">
        <f>Q532*H532</f>
        <v>0</v>
      </c>
      <c r="S532" s="142">
        <v>0</v>
      </c>
      <c r="T532" s="143">
        <f>S532*H532</f>
        <v>0</v>
      </c>
      <c r="AR532" s="13" t="s">
        <v>109</v>
      </c>
      <c r="AT532" s="13" t="s">
        <v>1111</v>
      </c>
      <c r="AU532" s="13" t="s">
        <v>79</v>
      </c>
      <c r="AY532" s="13" t="s">
        <v>108</v>
      </c>
      <c r="BE532" s="144">
        <f>IF(N532="základní",J532,0)</f>
        <v>2717843.02</v>
      </c>
      <c r="BF532" s="144">
        <f>IF(N532="snížená",J532,0)</f>
        <v>0</v>
      </c>
      <c r="BG532" s="144">
        <f>IF(N532="zákl. přenesená",J532,0)</f>
        <v>0</v>
      </c>
      <c r="BH532" s="144">
        <f>IF(N532="sníž. přenesená",J532,0)</f>
        <v>0</v>
      </c>
      <c r="BI532" s="144">
        <f>IF(N532="nulová",J532,0)</f>
        <v>0</v>
      </c>
      <c r="BJ532" s="13" t="s">
        <v>77</v>
      </c>
      <c r="BK532" s="144">
        <f>ROUND(I532*H532,2)</f>
        <v>2717843.02</v>
      </c>
      <c r="BL532" s="13" t="s">
        <v>109</v>
      </c>
      <c r="BM532" s="13" t="s">
        <v>1473</v>
      </c>
    </row>
    <row r="533" spans="2:65" s="1" customFormat="1" ht="68.25">
      <c r="B533" s="27"/>
      <c r="C533" s="28"/>
      <c r="D533" s="167" t="s">
        <v>1116</v>
      </c>
      <c r="E533" s="28"/>
      <c r="F533" s="168" t="s">
        <v>1449</v>
      </c>
      <c r="G533" s="28"/>
      <c r="H533" s="28"/>
      <c r="I533" s="28"/>
      <c r="J533" s="28"/>
      <c r="K533" s="28"/>
      <c r="L533" s="31"/>
      <c r="M533" s="169"/>
      <c r="N533" s="54"/>
      <c r="O533" s="54"/>
      <c r="P533" s="54"/>
      <c r="Q533" s="54"/>
      <c r="R533" s="54"/>
      <c r="S533" s="54"/>
      <c r="T533" s="55"/>
      <c r="AT533" s="13" t="s">
        <v>1116</v>
      </c>
      <c r="AU533" s="13" t="s">
        <v>79</v>
      </c>
    </row>
    <row r="534" spans="2:65" s="1" customFormat="1" ht="78.75" customHeight="1">
      <c r="B534" s="27"/>
      <c r="C534" s="160" t="s">
        <v>1474</v>
      </c>
      <c r="D534" s="160" t="s">
        <v>1111</v>
      </c>
      <c r="E534" s="161" t="s">
        <v>1475</v>
      </c>
      <c r="F534" s="162" t="s">
        <v>1476</v>
      </c>
      <c r="G534" s="163" t="s">
        <v>1160</v>
      </c>
      <c r="H534" s="164">
        <v>1</v>
      </c>
      <c r="I534" s="165">
        <v>2707832.92</v>
      </c>
      <c r="J534" s="165">
        <f>ROUND(I534*H534,2)</f>
        <v>2707832.92</v>
      </c>
      <c r="K534" s="162" t="s">
        <v>106</v>
      </c>
      <c r="L534" s="31"/>
      <c r="M534" s="53" t="s">
        <v>31</v>
      </c>
      <c r="N534" s="166" t="s">
        <v>43</v>
      </c>
      <c r="O534" s="142">
        <v>4066.88</v>
      </c>
      <c r="P534" s="142">
        <f>O534*H534</f>
        <v>4066.88</v>
      </c>
      <c r="Q534" s="142">
        <v>0</v>
      </c>
      <c r="R534" s="142">
        <f>Q534*H534</f>
        <v>0</v>
      </c>
      <c r="S534" s="142">
        <v>0</v>
      </c>
      <c r="T534" s="143">
        <f>S534*H534</f>
        <v>0</v>
      </c>
      <c r="AR534" s="13" t="s">
        <v>109</v>
      </c>
      <c r="AT534" s="13" t="s">
        <v>1111</v>
      </c>
      <c r="AU534" s="13" t="s">
        <v>79</v>
      </c>
      <c r="AY534" s="13" t="s">
        <v>108</v>
      </c>
      <c r="BE534" s="144">
        <f>IF(N534="základní",J534,0)</f>
        <v>2707832.92</v>
      </c>
      <c r="BF534" s="144">
        <f>IF(N534="snížená",J534,0)</f>
        <v>0</v>
      </c>
      <c r="BG534" s="144">
        <f>IF(N534="zákl. přenesená",J534,0)</f>
        <v>0</v>
      </c>
      <c r="BH534" s="144">
        <f>IF(N534="sníž. přenesená",J534,0)</f>
        <v>0</v>
      </c>
      <c r="BI534" s="144">
        <f>IF(N534="nulová",J534,0)</f>
        <v>0</v>
      </c>
      <c r="BJ534" s="13" t="s">
        <v>77</v>
      </c>
      <c r="BK534" s="144">
        <f>ROUND(I534*H534,2)</f>
        <v>2707832.92</v>
      </c>
      <c r="BL534" s="13" t="s">
        <v>109</v>
      </c>
      <c r="BM534" s="13" t="s">
        <v>1477</v>
      </c>
    </row>
    <row r="535" spans="2:65" s="1" customFormat="1" ht="68.25">
      <c r="B535" s="27"/>
      <c r="C535" s="28"/>
      <c r="D535" s="167" t="s">
        <v>1116</v>
      </c>
      <c r="E535" s="28"/>
      <c r="F535" s="168" t="s">
        <v>1449</v>
      </c>
      <c r="G535" s="28"/>
      <c r="H535" s="28"/>
      <c r="I535" s="28"/>
      <c r="J535" s="28"/>
      <c r="K535" s="28"/>
      <c r="L535" s="31"/>
      <c r="M535" s="169"/>
      <c r="N535" s="54"/>
      <c r="O535" s="54"/>
      <c r="P535" s="54"/>
      <c r="Q535" s="54"/>
      <c r="R535" s="54"/>
      <c r="S535" s="54"/>
      <c r="T535" s="55"/>
      <c r="AT535" s="13" t="s">
        <v>1116</v>
      </c>
      <c r="AU535" s="13" t="s">
        <v>79</v>
      </c>
    </row>
    <row r="536" spans="2:65" s="1" customFormat="1" ht="33.75" customHeight="1">
      <c r="B536" s="27"/>
      <c r="C536" s="160" t="s">
        <v>1478</v>
      </c>
      <c r="D536" s="160" t="s">
        <v>1111</v>
      </c>
      <c r="E536" s="161" t="s">
        <v>1479</v>
      </c>
      <c r="F536" s="162" t="s">
        <v>1480</v>
      </c>
      <c r="G536" s="163" t="s">
        <v>176</v>
      </c>
      <c r="H536" s="164">
        <v>1</v>
      </c>
      <c r="I536" s="165">
        <v>238.98</v>
      </c>
      <c r="J536" s="165">
        <f>ROUND(I536*H536,2)</f>
        <v>238.98</v>
      </c>
      <c r="K536" s="162" t="s">
        <v>106</v>
      </c>
      <c r="L536" s="31"/>
      <c r="M536" s="53" t="s">
        <v>31</v>
      </c>
      <c r="N536" s="166" t="s">
        <v>43</v>
      </c>
      <c r="O536" s="142">
        <v>0.31</v>
      </c>
      <c r="P536" s="142">
        <f>O536*H536</f>
        <v>0.31</v>
      </c>
      <c r="Q536" s="142">
        <v>0</v>
      </c>
      <c r="R536" s="142">
        <f>Q536*H536</f>
        <v>0</v>
      </c>
      <c r="S536" s="142">
        <v>0</v>
      </c>
      <c r="T536" s="143">
        <f>S536*H536</f>
        <v>0</v>
      </c>
      <c r="AR536" s="13" t="s">
        <v>109</v>
      </c>
      <c r="AT536" s="13" t="s">
        <v>1111</v>
      </c>
      <c r="AU536" s="13" t="s">
        <v>79</v>
      </c>
      <c r="AY536" s="13" t="s">
        <v>108</v>
      </c>
      <c r="BE536" s="144">
        <f>IF(N536="základní",J536,0)</f>
        <v>238.98</v>
      </c>
      <c r="BF536" s="144">
        <f>IF(N536="snížená",J536,0)</f>
        <v>0</v>
      </c>
      <c r="BG536" s="144">
        <f>IF(N536="zákl. přenesená",J536,0)</f>
        <v>0</v>
      </c>
      <c r="BH536" s="144">
        <f>IF(N536="sníž. přenesená",J536,0)</f>
        <v>0</v>
      </c>
      <c r="BI536" s="144">
        <f>IF(N536="nulová",J536,0)</f>
        <v>0</v>
      </c>
      <c r="BJ536" s="13" t="s">
        <v>77</v>
      </c>
      <c r="BK536" s="144">
        <f>ROUND(I536*H536,2)</f>
        <v>238.98</v>
      </c>
      <c r="BL536" s="13" t="s">
        <v>109</v>
      </c>
      <c r="BM536" s="13" t="s">
        <v>1481</v>
      </c>
    </row>
    <row r="537" spans="2:65" s="1" customFormat="1" ht="39">
      <c r="B537" s="27"/>
      <c r="C537" s="28"/>
      <c r="D537" s="167" t="s">
        <v>1116</v>
      </c>
      <c r="E537" s="28"/>
      <c r="F537" s="168" t="s">
        <v>1482</v>
      </c>
      <c r="G537" s="28"/>
      <c r="H537" s="28"/>
      <c r="I537" s="28"/>
      <c r="J537" s="28"/>
      <c r="K537" s="28"/>
      <c r="L537" s="31"/>
      <c r="M537" s="169"/>
      <c r="N537" s="54"/>
      <c r="O537" s="54"/>
      <c r="P537" s="54"/>
      <c r="Q537" s="54"/>
      <c r="R537" s="54"/>
      <c r="S537" s="54"/>
      <c r="T537" s="55"/>
      <c r="AT537" s="13" t="s">
        <v>1116</v>
      </c>
      <c r="AU537" s="13" t="s">
        <v>79</v>
      </c>
    </row>
    <row r="538" spans="2:65" s="1" customFormat="1" ht="33.75" customHeight="1">
      <c r="B538" s="27"/>
      <c r="C538" s="160" t="s">
        <v>1483</v>
      </c>
      <c r="D538" s="160" t="s">
        <v>1111</v>
      </c>
      <c r="E538" s="161" t="s">
        <v>1484</v>
      </c>
      <c r="F538" s="162" t="s">
        <v>1485</v>
      </c>
      <c r="G538" s="163" t="s">
        <v>176</v>
      </c>
      <c r="H538" s="164">
        <v>1</v>
      </c>
      <c r="I538" s="165">
        <v>238.98</v>
      </c>
      <c r="J538" s="165">
        <f>ROUND(I538*H538,2)</f>
        <v>238.98</v>
      </c>
      <c r="K538" s="162" t="s">
        <v>106</v>
      </c>
      <c r="L538" s="31"/>
      <c r="M538" s="53" t="s">
        <v>31</v>
      </c>
      <c r="N538" s="166" t="s">
        <v>43</v>
      </c>
      <c r="O538" s="142">
        <v>0.31</v>
      </c>
      <c r="P538" s="142">
        <f>O538*H538</f>
        <v>0.31</v>
      </c>
      <c r="Q538" s="142">
        <v>0</v>
      </c>
      <c r="R538" s="142">
        <f>Q538*H538</f>
        <v>0</v>
      </c>
      <c r="S538" s="142">
        <v>0</v>
      </c>
      <c r="T538" s="143">
        <f>S538*H538</f>
        <v>0</v>
      </c>
      <c r="AR538" s="13" t="s">
        <v>109</v>
      </c>
      <c r="AT538" s="13" t="s">
        <v>1111</v>
      </c>
      <c r="AU538" s="13" t="s">
        <v>79</v>
      </c>
      <c r="AY538" s="13" t="s">
        <v>108</v>
      </c>
      <c r="BE538" s="144">
        <f>IF(N538="základní",J538,0)</f>
        <v>238.98</v>
      </c>
      <c r="BF538" s="144">
        <f>IF(N538="snížená",J538,0)</f>
        <v>0</v>
      </c>
      <c r="BG538" s="144">
        <f>IF(N538="zákl. přenesená",J538,0)</f>
        <v>0</v>
      </c>
      <c r="BH538" s="144">
        <f>IF(N538="sníž. přenesená",J538,0)</f>
        <v>0</v>
      </c>
      <c r="BI538" s="144">
        <f>IF(N538="nulová",J538,0)</f>
        <v>0</v>
      </c>
      <c r="BJ538" s="13" t="s">
        <v>77</v>
      </c>
      <c r="BK538" s="144">
        <f>ROUND(I538*H538,2)</f>
        <v>238.98</v>
      </c>
      <c r="BL538" s="13" t="s">
        <v>109</v>
      </c>
      <c r="BM538" s="13" t="s">
        <v>1486</v>
      </c>
    </row>
    <row r="539" spans="2:65" s="1" customFormat="1" ht="39">
      <c r="B539" s="27"/>
      <c r="C539" s="28"/>
      <c r="D539" s="167" t="s">
        <v>1116</v>
      </c>
      <c r="E539" s="28"/>
      <c r="F539" s="168" t="s">
        <v>1482</v>
      </c>
      <c r="G539" s="28"/>
      <c r="H539" s="28"/>
      <c r="I539" s="28"/>
      <c r="J539" s="28"/>
      <c r="K539" s="28"/>
      <c r="L539" s="31"/>
      <c r="M539" s="169"/>
      <c r="N539" s="54"/>
      <c r="O539" s="54"/>
      <c r="P539" s="54"/>
      <c r="Q539" s="54"/>
      <c r="R539" s="54"/>
      <c r="S539" s="54"/>
      <c r="T539" s="55"/>
      <c r="AT539" s="13" t="s">
        <v>1116</v>
      </c>
      <c r="AU539" s="13" t="s">
        <v>79</v>
      </c>
    </row>
    <row r="540" spans="2:65" s="1" customFormat="1" ht="45" customHeight="1">
      <c r="B540" s="27"/>
      <c r="C540" s="160" t="s">
        <v>1487</v>
      </c>
      <c r="D540" s="160" t="s">
        <v>1111</v>
      </c>
      <c r="E540" s="161" t="s">
        <v>1488</v>
      </c>
      <c r="F540" s="162" t="s">
        <v>1489</v>
      </c>
      <c r="G540" s="163" t="s">
        <v>176</v>
      </c>
      <c r="H540" s="164">
        <v>1</v>
      </c>
      <c r="I540" s="165">
        <v>519.38</v>
      </c>
      <c r="J540" s="165">
        <f>ROUND(I540*H540,2)</f>
        <v>519.38</v>
      </c>
      <c r="K540" s="162" t="s">
        <v>106</v>
      </c>
      <c r="L540" s="31"/>
      <c r="M540" s="53" t="s">
        <v>31</v>
      </c>
      <c r="N540" s="166" t="s">
        <v>43</v>
      </c>
      <c r="O540" s="142">
        <v>0.74</v>
      </c>
      <c r="P540" s="142">
        <f>O540*H540</f>
        <v>0.74</v>
      </c>
      <c r="Q540" s="142">
        <v>0</v>
      </c>
      <c r="R540" s="142">
        <f>Q540*H540</f>
        <v>0</v>
      </c>
      <c r="S540" s="142">
        <v>0</v>
      </c>
      <c r="T540" s="143">
        <f>S540*H540</f>
        <v>0</v>
      </c>
      <c r="AR540" s="13" t="s">
        <v>109</v>
      </c>
      <c r="AT540" s="13" t="s">
        <v>1111</v>
      </c>
      <c r="AU540" s="13" t="s">
        <v>79</v>
      </c>
      <c r="AY540" s="13" t="s">
        <v>108</v>
      </c>
      <c r="BE540" s="144">
        <f>IF(N540="základní",J540,0)</f>
        <v>519.38</v>
      </c>
      <c r="BF540" s="144">
        <f>IF(N540="snížená",J540,0)</f>
        <v>0</v>
      </c>
      <c r="BG540" s="144">
        <f>IF(N540="zákl. přenesená",J540,0)</f>
        <v>0</v>
      </c>
      <c r="BH540" s="144">
        <f>IF(N540="sníž. přenesená",J540,0)</f>
        <v>0</v>
      </c>
      <c r="BI540" s="144">
        <f>IF(N540="nulová",J540,0)</f>
        <v>0</v>
      </c>
      <c r="BJ540" s="13" t="s">
        <v>77</v>
      </c>
      <c r="BK540" s="144">
        <f>ROUND(I540*H540,2)</f>
        <v>519.38</v>
      </c>
      <c r="BL540" s="13" t="s">
        <v>109</v>
      </c>
      <c r="BM540" s="13" t="s">
        <v>1490</v>
      </c>
    </row>
    <row r="541" spans="2:65" s="1" customFormat="1" ht="58.5">
      <c r="B541" s="27"/>
      <c r="C541" s="28"/>
      <c r="D541" s="167" t="s">
        <v>1116</v>
      </c>
      <c r="E541" s="28"/>
      <c r="F541" s="168" t="s">
        <v>1491</v>
      </c>
      <c r="G541" s="28"/>
      <c r="H541" s="28"/>
      <c r="I541" s="28"/>
      <c r="J541" s="28"/>
      <c r="K541" s="28"/>
      <c r="L541" s="31"/>
      <c r="M541" s="169"/>
      <c r="N541" s="54"/>
      <c r="O541" s="54"/>
      <c r="P541" s="54"/>
      <c r="Q541" s="54"/>
      <c r="R541" s="54"/>
      <c r="S541" s="54"/>
      <c r="T541" s="55"/>
      <c r="AT541" s="13" t="s">
        <v>1116</v>
      </c>
      <c r="AU541" s="13" t="s">
        <v>79</v>
      </c>
    </row>
    <row r="542" spans="2:65" s="1" customFormat="1" ht="45" customHeight="1">
      <c r="B542" s="27"/>
      <c r="C542" s="160" t="s">
        <v>1492</v>
      </c>
      <c r="D542" s="160" t="s">
        <v>1111</v>
      </c>
      <c r="E542" s="161" t="s">
        <v>1493</v>
      </c>
      <c r="F542" s="162" t="s">
        <v>1494</v>
      </c>
      <c r="G542" s="163" t="s">
        <v>176</v>
      </c>
      <c r="H542" s="164">
        <v>1</v>
      </c>
      <c r="I542" s="165">
        <v>519.38</v>
      </c>
      <c r="J542" s="165">
        <f>ROUND(I542*H542,2)</f>
        <v>519.38</v>
      </c>
      <c r="K542" s="162" t="s">
        <v>106</v>
      </c>
      <c r="L542" s="31"/>
      <c r="M542" s="53" t="s">
        <v>31</v>
      </c>
      <c r="N542" s="166" t="s">
        <v>43</v>
      </c>
      <c r="O542" s="142">
        <v>0.74</v>
      </c>
      <c r="P542" s="142">
        <f>O542*H542</f>
        <v>0.74</v>
      </c>
      <c r="Q542" s="142">
        <v>0</v>
      </c>
      <c r="R542" s="142">
        <f>Q542*H542</f>
        <v>0</v>
      </c>
      <c r="S542" s="142">
        <v>0</v>
      </c>
      <c r="T542" s="143">
        <f>S542*H542</f>
        <v>0</v>
      </c>
      <c r="AR542" s="13" t="s">
        <v>109</v>
      </c>
      <c r="AT542" s="13" t="s">
        <v>1111</v>
      </c>
      <c r="AU542" s="13" t="s">
        <v>79</v>
      </c>
      <c r="AY542" s="13" t="s">
        <v>108</v>
      </c>
      <c r="BE542" s="144">
        <f>IF(N542="základní",J542,0)</f>
        <v>519.38</v>
      </c>
      <c r="BF542" s="144">
        <f>IF(N542="snížená",J542,0)</f>
        <v>0</v>
      </c>
      <c r="BG542" s="144">
        <f>IF(N542="zákl. přenesená",J542,0)</f>
        <v>0</v>
      </c>
      <c r="BH542" s="144">
        <f>IF(N542="sníž. přenesená",J542,0)</f>
        <v>0</v>
      </c>
      <c r="BI542" s="144">
        <f>IF(N542="nulová",J542,0)</f>
        <v>0</v>
      </c>
      <c r="BJ542" s="13" t="s">
        <v>77</v>
      </c>
      <c r="BK542" s="144">
        <f>ROUND(I542*H542,2)</f>
        <v>519.38</v>
      </c>
      <c r="BL542" s="13" t="s">
        <v>109</v>
      </c>
      <c r="BM542" s="13" t="s">
        <v>1495</v>
      </c>
    </row>
    <row r="543" spans="2:65" s="1" customFormat="1" ht="58.5">
      <c r="B543" s="27"/>
      <c r="C543" s="28"/>
      <c r="D543" s="167" t="s">
        <v>1116</v>
      </c>
      <c r="E543" s="28"/>
      <c r="F543" s="168" t="s">
        <v>1491</v>
      </c>
      <c r="G543" s="28"/>
      <c r="H543" s="28"/>
      <c r="I543" s="28"/>
      <c r="J543" s="28"/>
      <c r="K543" s="28"/>
      <c r="L543" s="31"/>
      <c r="M543" s="169"/>
      <c r="N543" s="54"/>
      <c r="O543" s="54"/>
      <c r="P543" s="54"/>
      <c r="Q543" s="54"/>
      <c r="R543" s="54"/>
      <c r="S543" s="54"/>
      <c r="T543" s="55"/>
      <c r="AT543" s="13" t="s">
        <v>1116</v>
      </c>
      <c r="AU543" s="13" t="s">
        <v>79</v>
      </c>
    </row>
    <row r="544" spans="2:65" s="1" customFormat="1" ht="33.75" customHeight="1">
      <c r="B544" s="27"/>
      <c r="C544" s="160" t="s">
        <v>1496</v>
      </c>
      <c r="D544" s="160" t="s">
        <v>1111</v>
      </c>
      <c r="E544" s="161" t="s">
        <v>1497</v>
      </c>
      <c r="F544" s="162" t="s">
        <v>1498</v>
      </c>
      <c r="G544" s="163" t="s">
        <v>757</v>
      </c>
      <c r="H544" s="164">
        <v>1</v>
      </c>
      <c r="I544" s="165">
        <v>55.58</v>
      </c>
      <c r="J544" s="165">
        <f>ROUND(I544*H544,2)</f>
        <v>55.58</v>
      </c>
      <c r="K544" s="162" t="s">
        <v>106</v>
      </c>
      <c r="L544" s="31"/>
      <c r="M544" s="53" t="s">
        <v>31</v>
      </c>
      <c r="N544" s="166" t="s">
        <v>43</v>
      </c>
      <c r="O544" s="142">
        <v>0.08</v>
      </c>
      <c r="P544" s="142">
        <f>O544*H544</f>
        <v>0.08</v>
      </c>
      <c r="Q544" s="142">
        <v>0</v>
      </c>
      <c r="R544" s="142">
        <f>Q544*H544</f>
        <v>0</v>
      </c>
      <c r="S544" s="142">
        <v>0</v>
      </c>
      <c r="T544" s="143">
        <f>S544*H544</f>
        <v>0</v>
      </c>
      <c r="AR544" s="13" t="s">
        <v>109</v>
      </c>
      <c r="AT544" s="13" t="s">
        <v>1111</v>
      </c>
      <c r="AU544" s="13" t="s">
        <v>79</v>
      </c>
      <c r="AY544" s="13" t="s">
        <v>108</v>
      </c>
      <c r="BE544" s="144">
        <f>IF(N544="základní",J544,0)</f>
        <v>55.58</v>
      </c>
      <c r="BF544" s="144">
        <f>IF(N544="snížená",J544,0)</f>
        <v>0</v>
      </c>
      <c r="BG544" s="144">
        <f>IF(N544="zákl. přenesená",J544,0)</f>
        <v>0</v>
      </c>
      <c r="BH544" s="144">
        <f>IF(N544="sníž. přenesená",J544,0)</f>
        <v>0</v>
      </c>
      <c r="BI544" s="144">
        <f>IF(N544="nulová",J544,0)</f>
        <v>0</v>
      </c>
      <c r="BJ544" s="13" t="s">
        <v>77</v>
      </c>
      <c r="BK544" s="144">
        <f>ROUND(I544*H544,2)</f>
        <v>55.58</v>
      </c>
      <c r="BL544" s="13" t="s">
        <v>109</v>
      </c>
      <c r="BM544" s="13" t="s">
        <v>1499</v>
      </c>
    </row>
    <row r="545" spans="2:65" s="1" customFormat="1" ht="29.25">
      <c r="B545" s="27"/>
      <c r="C545" s="28"/>
      <c r="D545" s="167" t="s">
        <v>1116</v>
      </c>
      <c r="E545" s="28"/>
      <c r="F545" s="168" t="s">
        <v>1500</v>
      </c>
      <c r="G545" s="28"/>
      <c r="H545" s="28"/>
      <c r="I545" s="28"/>
      <c r="J545" s="28"/>
      <c r="K545" s="28"/>
      <c r="L545" s="31"/>
      <c r="M545" s="169"/>
      <c r="N545" s="54"/>
      <c r="O545" s="54"/>
      <c r="P545" s="54"/>
      <c r="Q545" s="54"/>
      <c r="R545" s="54"/>
      <c r="S545" s="54"/>
      <c r="T545" s="55"/>
      <c r="AT545" s="13" t="s">
        <v>1116</v>
      </c>
      <c r="AU545" s="13" t="s">
        <v>79</v>
      </c>
    </row>
    <row r="546" spans="2:65" s="1" customFormat="1" ht="33.75" customHeight="1">
      <c r="B546" s="27"/>
      <c r="C546" s="160" t="s">
        <v>1501</v>
      </c>
      <c r="D546" s="160" t="s">
        <v>1111</v>
      </c>
      <c r="E546" s="161" t="s">
        <v>1502</v>
      </c>
      <c r="F546" s="162" t="s">
        <v>1503</v>
      </c>
      <c r="G546" s="163" t="s">
        <v>757</v>
      </c>
      <c r="H546" s="164">
        <v>1</v>
      </c>
      <c r="I546" s="165">
        <v>55.58</v>
      </c>
      <c r="J546" s="165">
        <f>ROUND(I546*H546,2)</f>
        <v>55.58</v>
      </c>
      <c r="K546" s="162" t="s">
        <v>106</v>
      </c>
      <c r="L546" s="31"/>
      <c r="M546" s="53" t="s">
        <v>31</v>
      </c>
      <c r="N546" s="166" t="s">
        <v>43</v>
      </c>
      <c r="O546" s="142">
        <v>0.08</v>
      </c>
      <c r="P546" s="142">
        <f>O546*H546</f>
        <v>0.08</v>
      </c>
      <c r="Q546" s="142">
        <v>0</v>
      </c>
      <c r="R546" s="142">
        <f>Q546*H546</f>
        <v>0</v>
      </c>
      <c r="S546" s="142">
        <v>0</v>
      </c>
      <c r="T546" s="143">
        <f>S546*H546</f>
        <v>0</v>
      </c>
      <c r="AR546" s="13" t="s">
        <v>109</v>
      </c>
      <c r="AT546" s="13" t="s">
        <v>1111</v>
      </c>
      <c r="AU546" s="13" t="s">
        <v>79</v>
      </c>
      <c r="AY546" s="13" t="s">
        <v>108</v>
      </c>
      <c r="BE546" s="144">
        <f>IF(N546="základní",J546,0)</f>
        <v>55.58</v>
      </c>
      <c r="BF546" s="144">
        <f>IF(N546="snížená",J546,0)</f>
        <v>0</v>
      </c>
      <c r="BG546" s="144">
        <f>IF(N546="zákl. přenesená",J546,0)</f>
        <v>0</v>
      </c>
      <c r="BH546" s="144">
        <f>IF(N546="sníž. přenesená",J546,0)</f>
        <v>0</v>
      </c>
      <c r="BI546" s="144">
        <f>IF(N546="nulová",J546,0)</f>
        <v>0</v>
      </c>
      <c r="BJ546" s="13" t="s">
        <v>77</v>
      </c>
      <c r="BK546" s="144">
        <f>ROUND(I546*H546,2)</f>
        <v>55.58</v>
      </c>
      <c r="BL546" s="13" t="s">
        <v>109</v>
      </c>
      <c r="BM546" s="13" t="s">
        <v>1504</v>
      </c>
    </row>
    <row r="547" spans="2:65" s="1" customFormat="1" ht="29.25">
      <c r="B547" s="27"/>
      <c r="C547" s="28"/>
      <c r="D547" s="167" t="s">
        <v>1116</v>
      </c>
      <c r="E547" s="28"/>
      <c r="F547" s="168" t="s">
        <v>1500</v>
      </c>
      <c r="G547" s="28"/>
      <c r="H547" s="28"/>
      <c r="I547" s="28"/>
      <c r="J547" s="28"/>
      <c r="K547" s="28"/>
      <c r="L547" s="31"/>
      <c r="M547" s="169"/>
      <c r="N547" s="54"/>
      <c r="O547" s="54"/>
      <c r="P547" s="54"/>
      <c r="Q547" s="54"/>
      <c r="R547" s="54"/>
      <c r="S547" s="54"/>
      <c r="T547" s="55"/>
      <c r="AT547" s="13" t="s">
        <v>1116</v>
      </c>
      <c r="AU547" s="13" t="s">
        <v>79</v>
      </c>
    </row>
    <row r="548" spans="2:65" s="1" customFormat="1" ht="22.5" customHeight="1">
      <c r="B548" s="27"/>
      <c r="C548" s="160" t="s">
        <v>1505</v>
      </c>
      <c r="D548" s="160" t="s">
        <v>1111</v>
      </c>
      <c r="E548" s="161" t="s">
        <v>1506</v>
      </c>
      <c r="F548" s="162" t="s">
        <v>1507</v>
      </c>
      <c r="G548" s="163" t="s">
        <v>572</v>
      </c>
      <c r="H548" s="164">
        <v>1</v>
      </c>
      <c r="I548" s="165">
        <v>583.86</v>
      </c>
      <c r="J548" s="165">
        <f>ROUND(I548*H548,2)</f>
        <v>583.86</v>
      </c>
      <c r="K548" s="162" t="s">
        <v>106</v>
      </c>
      <c r="L548" s="31"/>
      <c r="M548" s="53" t="s">
        <v>31</v>
      </c>
      <c r="N548" s="166" t="s">
        <v>43</v>
      </c>
      <c r="O548" s="142">
        <v>0.74</v>
      </c>
      <c r="P548" s="142">
        <f>O548*H548</f>
        <v>0.74</v>
      </c>
      <c r="Q548" s="142">
        <v>0</v>
      </c>
      <c r="R548" s="142">
        <f>Q548*H548</f>
        <v>0</v>
      </c>
      <c r="S548" s="142">
        <v>0</v>
      </c>
      <c r="T548" s="143">
        <f>S548*H548</f>
        <v>0</v>
      </c>
      <c r="AR548" s="13" t="s">
        <v>109</v>
      </c>
      <c r="AT548" s="13" t="s">
        <v>1111</v>
      </c>
      <c r="AU548" s="13" t="s">
        <v>79</v>
      </c>
      <c r="AY548" s="13" t="s">
        <v>108</v>
      </c>
      <c r="BE548" s="144">
        <f>IF(N548="základní",J548,0)</f>
        <v>583.86</v>
      </c>
      <c r="BF548" s="144">
        <f>IF(N548="snížená",J548,0)</f>
        <v>0</v>
      </c>
      <c r="BG548" s="144">
        <f>IF(N548="zákl. přenesená",J548,0)</f>
        <v>0</v>
      </c>
      <c r="BH548" s="144">
        <f>IF(N548="sníž. přenesená",J548,0)</f>
        <v>0</v>
      </c>
      <c r="BI548" s="144">
        <f>IF(N548="nulová",J548,0)</f>
        <v>0</v>
      </c>
      <c r="BJ548" s="13" t="s">
        <v>77</v>
      </c>
      <c r="BK548" s="144">
        <f>ROUND(I548*H548,2)</f>
        <v>583.86</v>
      </c>
      <c r="BL548" s="13" t="s">
        <v>109</v>
      </c>
      <c r="BM548" s="13" t="s">
        <v>1508</v>
      </c>
    </row>
    <row r="549" spans="2:65" s="1" customFormat="1" ht="19.5">
      <c r="B549" s="27"/>
      <c r="C549" s="28"/>
      <c r="D549" s="167" t="s">
        <v>1116</v>
      </c>
      <c r="E549" s="28"/>
      <c r="F549" s="168" t="s">
        <v>1509</v>
      </c>
      <c r="G549" s="28"/>
      <c r="H549" s="28"/>
      <c r="I549" s="28"/>
      <c r="J549" s="28"/>
      <c r="K549" s="28"/>
      <c r="L549" s="31"/>
      <c r="M549" s="169"/>
      <c r="N549" s="54"/>
      <c r="O549" s="54"/>
      <c r="P549" s="54"/>
      <c r="Q549" s="54"/>
      <c r="R549" s="54"/>
      <c r="S549" s="54"/>
      <c r="T549" s="55"/>
      <c r="AT549" s="13" t="s">
        <v>1116</v>
      </c>
      <c r="AU549" s="13" t="s">
        <v>79</v>
      </c>
    </row>
    <row r="550" spans="2:65" s="1" customFormat="1" ht="22.5" customHeight="1">
      <c r="B550" s="27"/>
      <c r="C550" s="160" t="s">
        <v>1510</v>
      </c>
      <c r="D550" s="160" t="s">
        <v>1111</v>
      </c>
      <c r="E550" s="161" t="s">
        <v>1511</v>
      </c>
      <c r="F550" s="162" t="s">
        <v>1512</v>
      </c>
      <c r="G550" s="163" t="s">
        <v>572</v>
      </c>
      <c r="H550" s="164">
        <v>1</v>
      </c>
      <c r="I550" s="165">
        <v>817.87</v>
      </c>
      <c r="J550" s="165">
        <f>ROUND(I550*H550,2)</f>
        <v>817.87</v>
      </c>
      <c r="K550" s="162" t="s">
        <v>106</v>
      </c>
      <c r="L550" s="31"/>
      <c r="M550" s="53" t="s">
        <v>31</v>
      </c>
      <c r="N550" s="166" t="s">
        <v>43</v>
      </c>
      <c r="O550" s="142">
        <v>1.1100000000000001</v>
      </c>
      <c r="P550" s="142">
        <f>O550*H550</f>
        <v>1.1100000000000001</v>
      </c>
      <c r="Q550" s="142">
        <v>0</v>
      </c>
      <c r="R550" s="142">
        <f>Q550*H550</f>
        <v>0</v>
      </c>
      <c r="S550" s="142">
        <v>0</v>
      </c>
      <c r="T550" s="143">
        <f>S550*H550</f>
        <v>0</v>
      </c>
      <c r="AR550" s="13" t="s">
        <v>109</v>
      </c>
      <c r="AT550" s="13" t="s">
        <v>1111</v>
      </c>
      <c r="AU550" s="13" t="s">
        <v>79</v>
      </c>
      <c r="AY550" s="13" t="s">
        <v>108</v>
      </c>
      <c r="BE550" s="144">
        <f>IF(N550="základní",J550,0)</f>
        <v>817.87</v>
      </c>
      <c r="BF550" s="144">
        <f>IF(N550="snížená",J550,0)</f>
        <v>0</v>
      </c>
      <c r="BG550" s="144">
        <f>IF(N550="zákl. přenesená",J550,0)</f>
        <v>0</v>
      </c>
      <c r="BH550" s="144">
        <f>IF(N550="sníž. přenesená",J550,0)</f>
        <v>0</v>
      </c>
      <c r="BI550" s="144">
        <f>IF(N550="nulová",J550,0)</f>
        <v>0</v>
      </c>
      <c r="BJ550" s="13" t="s">
        <v>77</v>
      </c>
      <c r="BK550" s="144">
        <f>ROUND(I550*H550,2)</f>
        <v>817.87</v>
      </c>
      <c r="BL550" s="13" t="s">
        <v>109</v>
      </c>
      <c r="BM550" s="13" t="s">
        <v>1513</v>
      </c>
    </row>
    <row r="551" spans="2:65" s="1" customFormat="1" ht="19.5">
      <c r="B551" s="27"/>
      <c r="C551" s="28"/>
      <c r="D551" s="167" t="s">
        <v>1116</v>
      </c>
      <c r="E551" s="28"/>
      <c r="F551" s="168" t="s">
        <v>1509</v>
      </c>
      <c r="G551" s="28"/>
      <c r="H551" s="28"/>
      <c r="I551" s="28"/>
      <c r="J551" s="28"/>
      <c r="K551" s="28"/>
      <c r="L551" s="31"/>
      <c r="M551" s="169"/>
      <c r="N551" s="54"/>
      <c r="O551" s="54"/>
      <c r="P551" s="54"/>
      <c r="Q551" s="54"/>
      <c r="R551" s="54"/>
      <c r="S551" s="54"/>
      <c r="T551" s="55"/>
      <c r="AT551" s="13" t="s">
        <v>1116</v>
      </c>
      <c r="AU551" s="13" t="s">
        <v>79</v>
      </c>
    </row>
    <row r="552" spans="2:65" s="1" customFormat="1" ht="22.5" customHeight="1">
      <c r="B552" s="27"/>
      <c r="C552" s="160" t="s">
        <v>1514</v>
      </c>
      <c r="D552" s="160" t="s">
        <v>1111</v>
      </c>
      <c r="E552" s="161" t="s">
        <v>1515</v>
      </c>
      <c r="F552" s="162" t="s">
        <v>1516</v>
      </c>
      <c r="G552" s="163" t="s">
        <v>572</v>
      </c>
      <c r="H552" s="164">
        <v>1</v>
      </c>
      <c r="I552" s="165">
        <v>629.32000000000005</v>
      </c>
      <c r="J552" s="165">
        <f>ROUND(I552*H552,2)</f>
        <v>629.32000000000005</v>
      </c>
      <c r="K552" s="162" t="s">
        <v>106</v>
      </c>
      <c r="L552" s="31"/>
      <c r="M552" s="53" t="s">
        <v>31</v>
      </c>
      <c r="N552" s="166" t="s">
        <v>43</v>
      </c>
      <c r="O552" s="142">
        <v>0.79</v>
      </c>
      <c r="P552" s="142">
        <f>O552*H552</f>
        <v>0.79</v>
      </c>
      <c r="Q552" s="142">
        <v>0</v>
      </c>
      <c r="R552" s="142">
        <f>Q552*H552</f>
        <v>0</v>
      </c>
      <c r="S552" s="142">
        <v>0</v>
      </c>
      <c r="T552" s="143">
        <f>S552*H552</f>
        <v>0</v>
      </c>
      <c r="AR552" s="13" t="s">
        <v>109</v>
      </c>
      <c r="AT552" s="13" t="s">
        <v>1111</v>
      </c>
      <c r="AU552" s="13" t="s">
        <v>79</v>
      </c>
      <c r="AY552" s="13" t="s">
        <v>108</v>
      </c>
      <c r="BE552" s="144">
        <f>IF(N552="základní",J552,0)</f>
        <v>629.32000000000005</v>
      </c>
      <c r="BF552" s="144">
        <f>IF(N552="snížená",J552,0)</f>
        <v>0</v>
      </c>
      <c r="BG552" s="144">
        <f>IF(N552="zákl. přenesená",J552,0)</f>
        <v>0</v>
      </c>
      <c r="BH552" s="144">
        <f>IF(N552="sníž. přenesená",J552,0)</f>
        <v>0</v>
      </c>
      <c r="BI552" s="144">
        <f>IF(N552="nulová",J552,0)</f>
        <v>0</v>
      </c>
      <c r="BJ552" s="13" t="s">
        <v>77</v>
      </c>
      <c r="BK552" s="144">
        <f>ROUND(I552*H552,2)</f>
        <v>629.32000000000005</v>
      </c>
      <c r="BL552" s="13" t="s">
        <v>109</v>
      </c>
      <c r="BM552" s="13" t="s">
        <v>1517</v>
      </c>
    </row>
    <row r="553" spans="2:65" s="1" customFormat="1" ht="19.5">
      <c r="B553" s="27"/>
      <c r="C553" s="28"/>
      <c r="D553" s="167" t="s">
        <v>1116</v>
      </c>
      <c r="E553" s="28"/>
      <c r="F553" s="168" t="s">
        <v>1518</v>
      </c>
      <c r="G553" s="28"/>
      <c r="H553" s="28"/>
      <c r="I553" s="28"/>
      <c r="J553" s="28"/>
      <c r="K553" s="28"/>
      <c r="L553" s="31"/>
      <c r="M553" s="169"/>
      <c r="N553" s="54"/>
      <c r="O553" s="54"/>
      <c r="P553" s="54"/>
      <c r="Q553" s="54"/>
      <c r="R553" s="54"/>
      <c r="S553" s="54"/>
      <c r="T553" s="55"/>
      <c r="AT553" s="13" t="s">
        <v>1116</v>
      </c>
      <c r="AU553" s="13" t="s">
        <v>79</v>
      </c>
    </row>
    <row r="554" spans="2:65" s="1" customFormat="1" ht="22.5" customHeight="1">
      <c r="B554" s="27"/>
      <c r="C554" s="160" t="s">
        <v>1519</v>
      </c>
      <c r="D554" s="160" t="s">
        <v>1111</v>
      </c>
      <c r="E554" s="161" t="s">
        <v>1520</v>
      </c>
      <c r="F554" s="162" t="s">
        <v>1521</v>
      </c>
      <c r="G554" s="163" t="s">
        <v>572</v>
      </c>
      <c r="H554" s="164">
        <v>1</v>
      </c>
      <c r="I554" s="165">
        <v>881.29</v>
      </c>
      <c r="J554" s="165">
        <f>ROUND(I554*H554,2)</f>
        <v>881.29</v>
      </c>
      <c r="K554" s="162" t="s">
        <v>106</v>
      </c>
      <c r="L554" s="31"/>
      <c r="M554" s="53" t="s">
        <v>31</v>
      </c>
      <c r="N554" s="166" t="s">
        <v>43</v>
      </c>
      <c r="O554" s="142">
        <v>1.2</v>
      </c>
      <c r="P554" s="142">
        <f>O554*H554</f>
        <v>1.2</v>
      </c>
      <c r="Q554" s="142">
        <v>0</v>
      </c>
      <c r="R554" s="142">
        <f>Q554*H554</f>
        <v>0</v>
      </c>
      <c r="S554" s="142">
        <v>0</v>
      </c>
      <c r="T554" s="143">
        <f>S554*H554</f>
        <v>0</v>
      </c>
      <c r="AR554" s="13" t="s">
        <v>109</v>
      </c>
      <c r="AT554" s="13" t="s">
        <v>1111</v>
      </c>
      <c r="AU554" s="13" t="s">
        <v>79</v>
      </c>
      <c r="AY554" s="13" t="s">
        <v>108</v>
      </c>
      <c r="BE554" s="144">
        <f>IF(N554="základní",J554,0)</f>
        <v>881.29</v>
      </c>
      <c r="BF554" s="144">
        <f>IF(N554="snížená",J554,0)</f>
        <v>0</v>
      </c>
      <c r="BG554" s="144">
        <f>IF(N554="zákl. přenesená",J554,0)</f>
        <v>0</v>
      </c>
      <c r="BH554" s="144">
        <f>IF(N554="sníž. přenesená",J554,0)</f>
        <v>0</v>
      </c>
      <c r="BI554" s="144">
        <f>IF(N554="nulová",J554,0)</f>
        <v>0</v>
      </c>
      <c r="BJ554" s="13" t="s">
        <v>77</v>
      </c>
      <c r="BK554" s="144">
        <f>ROUND(I554*H554,2)</f>
        <v>881.29</v>
      </c>
      <c r="BL554" s="13" t="s">
        <v>109</v>
      </c>
      <c r="BM554" s="13" t="s">
        <v>1522</v>
      </c>
    </row>
    <row r="555" spans="2:65" s="1" customFormat="1" ht="19.5">
      <c r="B555" s="27"/>
      <c r="C555" s="28"/>
      <c r="D555" s="167" t="s">
        <v>1116</v>
      </c>
      <c r="E555" s="28"/>
      <c r="F555" s="168" t="s">
        <v>1518</v>
      </c>
      <c r="G555" s="28"/>
      <c r="H555" s="28"/>
      <c r="I555" s="28"/>
      <c r="J555" s="28"/>
      <c r="K555" s="28"/>
      <c r="L555" s="31"/>
      <c r="M555" s="169"/>
      <c r="N555" s="54"/>
      <c r="O555" s="54"/>
      <c r="P555" s="54"/>
      <c r="Q555" s="54"/>
      <c r="R555" s="54"/>
      <c r="S555" s="54"/>
      <c r="T555" s="55"/>
      <c r="AT555" s="13" t="s">
        <v>1116</v>
      </c>
      <c r="AU555" s="13" t="s">
        <v>79</v>
      </c>
    </row>
    <row r="556" spans="2:65" s="1" customFormat="1" ht="56.25" customHeight="1">
      <c r="B556" s="27"/>
      <c r="C556" s="160" t="s">
        <v>1523</v>
      </c>
      <c r="D556" s="160" t="s">
        <v>1111</v>
      </c>
      <c r="E556" s="161" t="s">
        <v>1524</v>
      </c>
      <c r="F556" s="162" t="s">
        <v>1525</v>
      </c>
      <c r="G556" s="163" t="s">
        <v>757</v>
      </c>
      <c r="H556" s="164">
        <v>1</v>
      </c>
      <c r="I556" s="165">
        <v>391.89</v>
      </c>
      <c r="J556" s="165">
        <f>ROUND(I556*H556,2)</f>
        <v>391.89</v>
      </c>
      <c r="K556" s="162" t="s">
        <v>106</v>
      </c>
      <c r="L556" s="31"/>
      <c r="M556" s="53" t="s">
        <v>31</v>
      </c>
      <c r="N556" s="166" t="s">
        <v>43</v>
      </c>
      <c r="O556" s="142">
        <v>0.91</v>
      </c>
      <c r="P556" s="142">
        <f>O556*H556</f>
        <v>0.91</v>
      </c>
      <c r="Q556" s="142">
        <v>0</v>
      </c>
      <c r="R556" s="142">
        <f>Q556*H556</f>
        <v>0</v>
      </c>
      <c r="S556" s="142">
        <v>0</v>
      </c>
      <c r="T556" s="143">
        <f>S556*H556</f>
        <v>0</v>
      </c>
      <c r="AR556" s="13" t="s">
        <v>109</v>
      </c>
      <c r="AT556" s="13" t="s">
        <v>1111</v>
      </c>
      <c r="AU556" s="13" t="s">
        <v>79</v>
      </c>
      <c r="AY556" s="13" t="s">
        <v>108</v>
      </c>
      <c r="BE556" s="144">
        <f>IF(N556="základní",J556,0)</f>
        <v>391.89</v>
      </c>
      <c r="BF556" s="144">
        <f>IF(N556="snížená",J556,0)</f>
        <v>0</v>
      </c>
      <c r="BG556" s="144">
        <f>IF(N556="zákl. přenesená",J556,0)</f>
        <v>0</v>
      </c>
      <c r="BH556" s="144">
        <f>IF(N556="sníž. přenesená",J556,0)</f>
        <v>0</v>
      </c>
      <c r="BI556" s="144">
        <f>IF(N556="nulová",J556,0)</f>
        <v>0</v>
      </c>
      <c r="BJ556" s="13" t="s">
        <v>77</v>
      </c>
      <c r="BK556" s="144">
        <f>ROUND(I556*H556,2)</f>
        <v>391.89</v>
      </c>
      <c r="BL556" s="13" t="s">
        <v>109</v>
      </c>
      <c r="BM556" s="13" t="s">
        <v>1526</v>
      </c>
    </row>
    <row r="557" spans="2:65" s="1" customFormat="1" ht="48.75">
      <c r="B557" s="27"/>
      <c r="C557" s="28"/>
      <c r="D557" s="167" t="s">
        <v>1116</v>
      </c>
      <c r="E557" s="28"/>
      <c r="F557" s="168" t="s">
        <v>1527</v>
      </c>
      <c r="G557" s="28"/>
      <c r="H557" s="28"/>
      <c r="I557" s="28"/>
      <c r="J557" s="28"/>
      <c r="K557" s="28"/>
      <c r="L557" s="31"/>
      <c r="M557" s="169"/>
      <c r="N557" s="54"/>
      <c r="O557" s="54"/>
      <c r="P557" s="54"/>
      <c r="Q557" s="54"/>
      <c r="R557" s="54"/>
      <c r="S557" s="54"/>
      <c r="T557" s="55"/>
      <c r="AT557" s="13" t="s">
        <v>1116</v>
      </c>
      <c r="AU557" s="13" t="s">
        <v>79</v>
      </c>
    </row>
    <row r="558" spans="2:65" s="1" customFormat="1" ht="56.25" customHeight="1">
      <c r="B558" s="27"/>
      <c r="C558" s="160" t="s">
        <v>1528</v>
      </c>
      <c r="D558" s="160" t="s">
        <v>1111</v>
      </c>
      <c r="E558" s="161" t="s">
        <v>1529</v>
      </c>
      <c r="F558" s="162" t="s">
        <v>1530</v>
      </c>
      <c r="G558" s="163" t="s">
        <v>757</v>
      </c>
      <c r="H558" s="164">
        <v>1</v>
      </c>
      <c r="I558" s="165">
        <v>417.73</v>
      </c>
      <c r="J558" s="165">
        <f>ROUND(I558*H558,2)</f>
        <v>417.73</v>
      </c>
      <c r="K558" s="162" t="s">
        <v>106</v>
      </c>
      <c r="L558" s="31"/>
      <c r="M558" s="53" t="s">
        <v>31</v>
      </c>
      <c r="N558" s="166" t="s">
        <v>43</v>
      </c>
      <c r="O558" s="142">
        <v>0.97</v>
      </c>
      <c r="P558" s="142">
        <f>O558*H558</f>
        <v>0.97</v>
      </c>
      <c r="Q558" s="142">
        <v>0</v>
      </c>
      <c r="R558" s="142">
        <f>Q558*H558</f>
        <v>0</v>
      </c>
      <c r="S558" s="142">
        <v>0</v>
      </c>
      <c r="T558" s="143">
        <f>S558*H558</f>
        <v>0</v>
      </c>
      <c r="AR558" s="13" t="s">
        <v>109</v>
      </c>
      <c r="AT558" s="13" t="s">
        <v>1111</v>
      </c>
      <c r="AU558" s="13" t="s">
        <v>79</v>
      </c>
      <c r="AY558" s="13" t="s">
        <v>108</v>
      </c>
      <c r="BE558" s="144">
        <f>IF(N558="základní",J558,0)</f>
        <v>417.73</v>
      </c>
      <c r="BF558" s="144">
        <f>IF(N558="snížená",J558,0)</f>
        <v>0</v>
      </c>
      <c r="BG558" s="144">
        <f>IF(N558="zákl. přenesená",J558,0)</f>
        <v>0</v>
      </c>
      <c r="BH558" s="144">
        <f>IF(N558="sníž. přenesená",J558,0)</f>
        <v>0</v>
      </c>
      <c r="BI558" s="144">
        <f>IF(N558="nulová",J558,0)</f>
        <v>0</v>
      </c>
      <c r="BJ558" s="13" t="s">
        <v>77</v>
      </c>
      <c r="BK558" s="144">
        <f>ROUND(I558*H558,2)</f>
        <v>417.73</v>
      </c>
      <c r="BL558" s="13" t="s">
        <v>109</v>
      </c>
      <c r="BM558" s="13" t="s">
        <v>1531</v>
      </c>
    </row>
    <row r="559" spans="2:65" s="1" customFormat="1" ht="48.75">
      <c r="B559" s="27"/>
      <c r="C559" s="28"/>
      <c r="D559" s="167" t="s">
        <v>1116</v>
      </c>
      <c r="E559" s="28"/>
      <c r="F559" s="168" t="s">
        <v>1527</v>
      </c>
      <c r="G559" s="28"/>
      <c r="H559" s="28"/>
      <c r="I559" s="28"/>
      <c r="J559" s="28"/>
      <c r="K559" s="28"/>
      <c r="L559" s="31"/>
      <c r="M559" s="169"/>
      <c r="N559" s="54"/>
      <c r="O559" s="54"/>
      <c r="P559" s="54"/>
      <c r="Q559" s="54"/>
      <c r="R559" s="54"/>
      <c r="S559" s="54"/>
      <c r="T559" s="55"/>
      <c r="AT559" s="13" t="s">
        <v>1116</v>
      </c>
      <c r="AU559" s="13" t="s">
        <v>79</v>
      </c>
    </row>
    <row r="560" spans="2:65" s="1" customFormat="1" ht="56.25" customHeight="1">
      <c r="B560" s="27"/>
      <c r="C560" s="160" t="s">
        <v>1532</v>
      </c>
      <c r="D560" s="160" t="s">
        <v>1111</v>
      </c>
      <c r="E560" s="161" t="s">
        <v>1533</v>
      </c>
      <c r="F560" s="162" t="s">
        <v>1534</v>
      </c>
      <c r="G560" s="163" t="s">
        <v>757</v>
      </c>
      <c r="H560" s="164">
        <v>1</v>
      </c>
      <c r="I560" s="165">
        <v>434.95</v>
      </c>
      <c r="J560" s="165">
        <f>ROUND(I560*H560,2)</f>
        <v>434.95</v>
      </c>
      <c r="K560" s="162" t="s">
        <v>106</v>
      </c>
      <c r="L560" s="31"/>
      <c r="M560" s="53" t="s">
        <v>31</v>
      </c>
      <c r="N560" s="166" t="s">
        <v>43</v>
      </c>
      <c r="O560" s="142">
        <v>1.01</v>
      </c>
      <c r="P560" s="142">
        <f>O560*H560</f>
        <v>1.01</v>
      </c>
      <c r="Q560" s="142">
        <v>0</v>
      </c>
      <c r="R560" s="142">
        <f>Q560*H560</f>
        <v>0</v>
      </c>
      <c r="S560" s="142">
        <v>0</v>
      </c>
      <c r="T560" s="143">
        <f>S560*H560</f>
        <v>0</v>
      </c>
      <c r="AR560" s="13" t="s">
        <v>109</v>
      </c>
      <c r="AT560" s="13" t="s">
        <v>1111</v>
      </c>
      <c r="AU560" s="13" t="s">
        <v>79</v>
      </c>
      <c r="AY560" s="13" t="s">
        <v>108</v>
      </c>
      <c r="BE560" s="144">
        <f>IF(N560="základní",J560,0)</f>
        <v>434.95</v>
      </c>
      <c r="BF560" s="144">
        <f>IF(N560="snížená",J560,0)</f>
        <v>0</v>
      </c>
      <c r="BG560" s="144">
        <f>IF(N560="zákl. přenesená",J560,0)</f>
        <v>0</v>
      </c>
      <c r="BH560" s="144">
        <f>IF(N560="sníž. přenesená",J560,0)</f>
        <v>0</v>
      </c>
      <c r="BI560" s="144">
        <f>IF(N560="nulová",J560,0)</f>
        <v>0</v>
      </c>
      <c r="BJ560" s="13" t="s">
        <v>77</v>
      </c>
      <c r="BK560" s="144">
        <f>ROUND(I560*H560,2)</f>
        <v>434.95</v>
      </c>
      <c r="BL560" s="13" t="s">
        <v>109</v>
      </c>
      <c r="BM560" s="13" t="s">
        <v>1535</v>
      </c>
    </row>
    <row r="561" spans="2:65" s="1" customFormat="1" ht="48.75">
      <c r="B561" s="27"/>
      <c r="C561" s="28"/>
      <c r="D561" s="167" t="s">
        <v>1116</v>
      </c>
      <c r="E561" s="28"/>
      <c r="F561" s="168" t="s">
        <v>1527</v>
      </c>
      <c r="G561" s="28"/>
      <c r="H561" s="28"/>
      <c r="I561" s="28"/>
      <c r="J561" s="28"/>
      <c r="K561" s="28"/>
      <c r="L561" s="31"/>
      <c r="M561" s="169"/>
      <c r="N561" s="54"/>
      <c r="O561" s="54"/>
      <c r="P561" s="54"/>
      <c r="Q561" s="54"/>
      <c r="R561" s="54"/>
      <c r="S561" s="54"/>
      <c r="T561" s="55"/>
      <c r="AT561" s="13" t="s">
        <v>1116</v>
      </c>
      <c r="AU561" s="13" t="s">
        <v>79</v>
      </c>
    </row>
    <row r="562" spans="2:65" s="1" customFormat="1" ht="56.25" customHeight="1">
      <c r="B562" s="27"/>
      <c r="C562" s="160" t="s">
        <v>1536</v>
      </c>
      <c r="D562" s="160" t="s">
        <v>1111</v>
      </c>
      <c r="E562" s="161" t="s">
        <v>1537</v>
      </c>
      <c r="F562" s="162" t="s">
        <v>1538</v>
      </c>
      <c r="G562" s="163" t="s">
        <v>757</v>
      </c>
      <c r="H562" s="164">
        <v>1</v>
      </c>
      <c r="I562" s="165">
        <v>460.79</v>
      </c>
      <c r="J562" s="165">
        <f>ROUND(I562*H562,2)</f>
        <v>460.79</v>
      </c>
      <c r="K562" s="162" t="s">
        <v>106</v>
      </c>
      <c r="L562" s="31"/>
      <c r="M562" s="53" t="s">
        <v>31</v>
      </c>
      <c r="N562" s="166" t="s">
        <v>43</v>
      </c>
      <c r="O562" s="142">
        <v>1.07</v>
      </c>
      <c r="P562" s="142">
        <f>O562*H562</f>
        <v>1.07</v>
      </c>
      <c r="Q562" s="142">
        <v>0</v>
      </c>
      <c r="R562" s="142">
        <f>Q562*H562</f>
        <v>0</v>
      </c>
      <c r="S562" s="142">
        <v>0</v>
      </c>
      <c r="T562" s="143">
        <f>S562*H562</f>
        <v>0</v>
      </c>
      <c r="AR562" s="13" t="s">
        <v>109</v>
      </c>
      <c r="AT562" s="13" t="s">
        <v>1111</v>
      </c>
      <c r="AU562" s="13" t="s">
        <v>79</v>
      </c>
      <c r="AY562" s="13" t="s">
        <v>108</v>
      </c>
      <c r="BE562" s="144">
        <f>IF(N562="základní",J562,0)</f>
        <v>460.79</v>
      </c>
      <c r="BF562" s="144">
        <f>IF(N562="snížená",J562,0)</f>
        <v>0</v>
      </c>
      <c r="BG562" s="144">
        <f>IF(N562="zákl. přenesená",J562,0)</f>
        <v>0</v>
      </c>
      <c r="BH562" s="144">
        <f>IF(N562="sníž. přenesená",J562,0)</f>
        <v>0</v>
      </c>
      <c r="BI562" s="144">
        <f>IF(N562="nulová",J562,0)</f>
        <v>0</v>
      </c>
      <c r="BJ562" s="13" t="s">
        <v>77</v>
      </c>
      <c r="BK562" s="144">
        <f>ROUND(I562*H562,2)</f>
        <v>460.79</v>
      </c>
      <c r="BL562" s="13" t="s">
        <v>109</v>
      </c>
      <c r="BM562" s="13" t="s">
        <v>1539</v>
      </c>
    </row>
    <row r="563" spans="2:65" s="1" customFormat="1" ht="48.75">
      <c r="B563" s="27"/>
      <c r="C563" s="28"/>
      <c r="D563" s="167" t="s">
        <v>1116</v>
      </c>
      <c r="E563" s="28"/>
      <c r="F563" s="168" t="s">
        <v>1527</v>
      </c>
      <c r="G563" s="28"/>
      <c r="H563" s="28"/>
      <c r="I563" s="28"/>
      <c r="J563" s="28"/>
      <c r="K563" s="28"/>
      <c r="L563" s="31"/>
      <c r="M563" s="169"/>
      <c r="N563" s="54"/>
      <c r="O563" s="54"/>
      <c r="P563" s="54"/>
      <c r="Q563" s="54"/>
      <c r="R563" s="54"/>
      <c r="S563" s="54"/>
      <c r="T563" s="55"/>
      <c r="AT563" s="13" t="s">
        <v>1116</v>
      </c>
      <c r="AU563" s="13" t="s">
        <v>79</v>
      </c>
    </row>
    <row r="564" spans="2:65" s="1" customFormat="1" ht="22.5" customHeight="1">
      <c r="B564" s="27"/>
      <c r="C564" s="160" t="s">
        <v>1540</v>
      </c>
      <c r="D564" s="160" t="s">
        <v>1111</v>
      </c>
      <c r="E564" s="161" t="s">
        <v>1541</v>
      </c>
      <c r="F564" s="162" t="s">
        <v>1542</v>
      </c>
      <c r="G564" s="163" t="s">
        <v>572</v>
      </c>
      <c r="H564" s="164">
        <v>1</v>
      </c>
      <c r="I564" s="165">
        <v>103.36</v>
      </c>
      <c r="J564" s="165">
        <f>ROUND(I564*H564,2)</f>
        <v>103.36</v>
      </c>
      <c r="K564" s="162" t="s">
        <v>106</v>
      </c>
      <c r="L564" s="31"/>
      <c r="M564" s="53" t="s">
        <v>31</v>
      </c>
      <c r="N564" s="166" t="s">
        <v>43</v>
      </c>
      <c r="O564" s="142">
        <v>0.24</v>
      </c>
      <c r="P564" s="142">
        <f>O564*H564</f>
        <v>0.24</v>
      </c>
      <c r="Q564" s="142">
        <v>0</v>
      </c>
      <c r="R564" s="142">
        <f>Q564*H564</f>
        <v>0</v>
      </c>
      <c r="S564" s="142">
        <v>0</v>
      </c>
      <c r="T564" s="143">
        <f>S564*H564</f>
        <v>0</v>
      </c>
      <c r="AR564" s="13" t="s">
        <v>109</v>
      </c>
      <c r="AT564" s="13" t="s">
        <v>1111</v>
      </c>
      <c r="AU564" s="13" t="s">
        <v>79</v>
      </c>
      <c r="AY564" s="13" t="s">
        <v>108</v>
      </c>
      <c r="BE564" s="144">
        <f>IF(N564="základní",J564,0)</f>
        <v>103.36</v>
      </c>
      <c r="BF564" s="144">
        <f>IF(N564="snížená",J564,0)</f>
        <v>0</v>
      </c>
      <c r="BG564" s="144">
        <f>IF(N564="zákl. přenesená",J564,0)</f>
        <v>0</v>
      </c>
      <c r="BH564" s="144">
        <f>IF(N564="sníž. přenesená",J564,0)</f>
        <v>0</v>
      </c>
      <c r="BI564" s="144">
        <f>IF(N564="nulová",J564,0)</f>
        <v>0</v>
      </c>
      <c r="BJ564" s="13" t="s">
        <v>77</v>
      </c>
      <c r="BK564" s="144">
        <f>ROUND(I564*H564,2)</f>
        <v>103.36</v>
      </c>
      <c r="BL564" s="13" t="s">
        <v>109</v>
      </c>
      <c r="BM564" s="13" t="s">
        <v>1543</v>
      </c>
    </row>
    <row r="565" spans="2:65" s="1" customFormat="1" ht="29.25">
      <c r="B565" s="27"/>
      <c r="C565" s="28"/>
      <c r="D565" s="167" t="s">
        <v>1116</v>
      </c>
      <c r="E565" s="28"/>
      <c r="F565" s="168" t="s">
        <v>1544</v>
      </c>
      <c r="G565" s="28"/>
      <c r="H565" s="28"/>
      <c r="I565" s="28"/>
      <c r="J565" s="28"/>
      <c r="K565" s="28"/>
      <c r="L565" s="31"/>
      <c r="M565" s="169"/>
      <c r="N565" s="54"/>
      <c r="O565" s="54"/>
      <c r="P565" s="54"/>
      <c r="Q565" s="54"/>
      <c r="R565" s="54"/>
      <c r="S565" s="54"/>
      <c r="T565" s="55"/>
      <c r="AT565" s="13" t="s">
        <v>1116</v>
      </c>
      <c r="AU565" s="13" t="s">
        <v>79</v>
      </c>
    </row>
    <row r="566" spans="2:65" s="1" customFormat="1" ht="19.5">
      <c r="B566" s="27"/>
      <c r="C566" s="28"/>
      <c r="D566" s="167" t="s">
        <v>1172</v>
      </c>
      <c r="E566" s="28"/>
      <c r="F566" s="168" t="s">
        <v>1545</v>
      </c>
      <c r="G566" s="28"/>
      <c r="H566" s="28"/>
      <c r="I566" s="28"/>
      <c r="J566" s="28"/>
      <c r="K566" s="28"/>
      <c r="L566" s="31"/>
      <c r="M566" s="169"/>
      <c r="N566" s="54"/>
      <c r="O566" s="54"/>
      <c r="P566" s="54"/>
      <c r="Q566" s="54"/>
      <c r="R566" s="54"/>
      <c r="S566" s="54"/>
      <c r="T566" s="55"/>
      <c r="AT566" s="13" t="s">
        <v>1172</v>
      </c>
      <c r="AU566" s="13" t="s">
        <v>79</v>
      </c>
    </row>
    <row r="567" spans="2:65" s="1" customFormat="1" ht="22.5" customHeight="1">
      <c r="B567" s="27"/>
      <c r="C567" s="160" t="s">
        <v>1546</v>
      </c>
      <c r="D567" s="160" t="s">
        <v>1111</v>
      </c>
      <c r="E567" s="161" t="s">
        <v>1547</v>
      </c>
      <c r="F567" s="162" t="s">
        <v>1548</v>
      </c>
      <c r="G567" s="163" t="s">
        <v>572</v>
      </c>
      <c r="H567" s="164">
        <v>1</v>
      </c>
      <c r="I567" s="165">
        <v>90.44</v>
      </c>
      <c r="J567" s="165">
        <f>ROUND(I567*H567,2)</f>
        <v>90.44</v>
      </c>
      <c r="K567" s="162" t="s">
        <v>106</v>
      </c>
      <c r="L567" s="31"/>
      <c r="M567" s="53" t="s">
        <v>31</v>
      </c>
      <c r="N567" s="166" t="s">
        <v>43</v>
      </c>
      <c r="O567" s="142">
        <v>0.21</v>
      </c>
      <c r="P567" s="142">
        <f>O567*H567</f>
        <v>0.21</v>
      </c>
      <c r="Q567" s="142">
        <v>0</v>
      </c>
      <c r="R567" s="142">
        <f>Q567*H567</f>
        <v>0</v>
      </c>
      <c r="S567" s="142">
        <v>0</v>
      </c>
      <c r="T567" s="143">
        <f>S567*H567</f>
        <v>0</v>
      </c>
      <c r="AR567" s="13" t="s">
        <v>109</v>
      </c>
      <c r="AT567" s="13" t="s">
        <v>1111</v>
      </c>
      <c r="AU567" s="13" t="s">
        <v>79</v>
      </c>
      <c r="AY567" s="13" t="s">
        <v>108</v>
      </c>
      <c r="BE567" s="144">
        <f>IF(N567="základní",J567,0)</f>
        <v>90.44</v>
      </c>
      <c r="BF567" s="144">
        <f>IF(N567="snížená",J567,0)</f>
        <v>0</v>
      </c>
      <c r="BG567" s="144">
        <f>IF(N567="zákl. přenesená",J567,0)</f>
        <v>0</v>
      </c>
      <c r="BH567" s="144">
        <f>IF(N567="sníž. přenesená",J567,0)</f>
        <v>0</v>
      </c>
      <c r="BI567" s="144">
        <f>IF(N567="nulová",J567,0)</f>
        <v>0</v>
      </c>
      <c r="BJ567" s="13" t="s">
        <v>77</v>
      </c>
      <c r="BK567" s="144">
        <f>ROUND(I567*H567,2)</f>
        <v>90.44</v>
      </c>
      <c r="BL567" s="13" t="s">
        <v>109</v>
      </c>
      <c r="BM567" s="13" t="s">
        <v>1549</v>
      </c>
    </row>
    <row r="568" spans="2:65" s="1" customFormat="1" ht="29.25">
      <c r="B568" s="27"/>
      <c r="C568" s="28"/>
      <c r="D568" s="167" t="s">
        <v>1116</v>
      </c>
      <c r="E568" s="28"/>
      <c r="F568" s="168" t="s">
        <v>1544</v>
      </c>
      <c r="G568" s="28"/>
      <c r="H568" s="28"/>
      <c r="I568" s="28"/>
      <c r="J568" s="28"/>
      <c r="K568" s="28"/>
      <c r="L568" s="31"/>
      <c r="M568" s="169"/>
      <c r="N568" s="54"/>
      <c r="O568" s="54"/>
      <c r="P568" s="54"/>
      <c r="Q568" s="54"/>
      <c r="R568" s="54"/>
      <c r="S568" s="54"/>
      <c r="T568" s="55"/>
      <c r="AT568" s="13" t="s">
        <v>1116</v>
      </c>
      <c r="AU568" s="13" t="s">
        <v>79</v>
      </c>
    </row>
    <row r="569" spans="2:65" s="1" customFormat="1" ht="19.5">
      <c r="B569" s="27"/>
      <c r="C569" s="28"/>
      <c r="D569" s="167" t="s">
        <v>1172</v>
      </c>
      <c r="E569" s="28"/>
      <c r="F569" s="168" t="s">
        <v>1545</v>
      </c>
      <c r="G569" s="28"/>
      <c r="H569" s="28"/>
      <c r="I569" s="28"/>
      <c r="J569" s="28"/>
      <c r="K569" s="28"/>
      <c r="L569" s="31"/>
      <c r="M569" s="169"/>
      <c r="N569" s="54"/>
      <c r="O569" s="54"/>
      <c r="P569" s="54"/>
      <c r="Q569" s="54"/>
      <c r="R569" s="54"/>
      <c r="S569" s="54"/>
      <c r="T569" s="55"/>
      <c r="AT569" s="13" t="s">
        <v>1172</v>
      </c>
      <c r="AU569" s="13" t="s">
        <v>79</v>
      </c>
    </row>
    <row r="570" spans="2:65" s="1" customFormat="1" ht="22.5" customHeight="1">
      <c r="B570" s="27"/>
      <c r="C570" s="160" t="s">
        <v>1550</v>
      </c>
      <c r="D570" s="160" t="s">
        <v>1111</v>
      </c>
      <c r="E570" s="161" t="s">
        <v>1551</v>
      </c>
      <c r="F570" s="162" t="s">
        <v>1552</v>
      </c>
      <c r="G570" s="163" t="s">
        <v>572</v>
      </c>
      <c r="H570" s="164">
        <v>1</v>
      </c>
      <c r="I570" s="165">
        <v>103.36</v>
      </c>
      <c r="J570" s="165">
        <f>ROUND(I570*H570,2)</f>
        <v>103.36</v>
      </c>
      <c r="K570" s="162" t="s">
        <v>106</v>
      </c>
      <c r="L570" s="31"/>
      <c r="M570" s="53" t="s">
        <v>31</v>
      </c>
      <c r="N570" s="166" t="s">
        <v>43</v>
      </c>
      <c r="O570" s="142">
        <v>0.24</v>
      </c>
      <c r="P570" s="142">
        <f>O570*H570</f>
        <v>0.24</v>
      </c>
      <c r="Q570" s="142">
        <v>0</v>
      </c>
      <c r="R570" s="142">
        <f>Q570*H570</f>
        <v>0</v>
      </c>
      <c r="S570" s="142">
        <v>0</v>
      </c>
      <c r="T570" s="143">
        <f>S570*H570</f>
        <v>0</v>
      </c>
      <c r="AR570" s="13" t="s">
        <v>109</v>
      </c>
      <c r="AT570" s="13" t="s">
        <v>1111</v>
      </c>
      <c r="AU570" s="13" t="s">
        <v>79</v>
      </c>
      <c r="AY570" s="13" t="s">
        <v>108</v>
      </c>
      <c r="BE570" s="144">
        <f>IF(N570="základní",J570,0)</f>
        <v>103.36</v>
      </c>
      <c r="BF570" s="144">
        <f>IF(N570="snížená",J570,0)</f>
        <v>0</v>
      </c>
      <c r="BG570" s="144">
        <f>IF(N570="zákl. přenesená",J570,0)</f>
        <v>0</v>
      </c>
      <c r="BH570" s="144">
        <f>IF(N570="sníž. přenesená",J570,0)</f>
        <v>0</v>
      </c>
      <c r="BI570" s="144">
        <f>IF(N570="nulová",J570,0)</f>
        <v>0</v>
      </c>
      <c r="BJ570" s="13" t="s">
        <v>77</v>
      </c>
      <c r="BK570" s="144">
        <f>ROUND(I570*H570,2)</f>
        <v>103.36</v>
      </c>
      <c r="BL570" s="13" t="s">
        <v>109</v>
      </c>
      <c r="BM570" s="13" t="s">
        <v>1553</v>
      </c>
    </row>
    <row r="571" spans="2:65" s="1" customFormat="1" ht="29.25">
      <c r="B571" s="27"/>
      <c r="C571" s="28"/>
      <c r="D571" s="167" t="s">
        <v>1116</v>
      </c>
      <c r="E571" s="28"/>
      <c r="F571" s="168" t="s">
        <v>1544</v>
      </c>
      <c r="G571" s="28"/>
      <c r="H571" s="28"/>
      <c r="I571" s="28"/>
      <c r="J571" s="28"/>
      <c r="K571" s="28"/>
      <c r="L571" s="31"/>
      <c r="M571" s="169"/>
      <c r="N571" s="54"/>
      <c r="O571" s="54"/>
      <c r="P571" s="54"/>
      <c r="Q571" s="54"/>
      <c r="R571" s="54"/>
      <c r="S571" s="54"/>
      <c r="T571" s="55"/>
      <c r="AT571" s="13" t="s">
        <v>1116</v>
      </c>
      <c r="AU571" s="13" t="s">
        <v>79</v>
      </c>
    </row>
    <row r="572" spans="2:65" s="1" customFormat="1" ht="19.5">
      <c r="B572" s="27"/>
      <c r="C572" s="28"/>
      <c r="D572" s="167" t="s">
        <v>1172</v>
      </c>
      <c r="E572" s="28"/>
      <c r="F572" s="168" t="s">
        <v>1554</v>
      </c>
      <c r="G572" s="28"/>
      <c r="H572" s="28"/>
      <c r="I572" s="28"/>
      <c r="J572" s="28"/>
      <c r="K572" s="28"/>
      <c r="L572" s="31"/>
      <c r="M572" s="169"/>
      <c r="N572" s="54"/>
      <c r="O572" s="54"/>
      <c r="P572" s="54"/>
      <c r="Q572" s="54"/>
      <c r="R572" s="54"/>
      <c r="S572" s="54"/>
      <c r="T572" s="55"/>
      <c r="AT572" s="13" t="s">
        <v>1172</v>
      </c>
      <c r="AU572" s="13" t="s">
        <v>79</v>
      </c>
    </row>
    <row r="573" spans="2:65" s="1" customFormat="1" ht="22.5" customHeight="1">
      <c r="B573" s="27"/>
      <c r="C573" s="160" t="s">
        <v>1555</v>
      </c>
      <c r="D573" s="160" t="s">
        <v>1111</v>
      </c>
      <c r="E573" s="161" t="s">
        <v>1556</v>
      </c>
      <c r="F573" s="162" t="s">
        <v>1557</v>
      </c>
      <c r="G573" s="163" t="s">
        <v>572</v>
      </c>
      <c r="H573" s="164">
        <v>1</v>
      </c>
      <c r="I573" s="165">
        <v>90.44</v>
      </c>
      <c r="J573" s="165">
        <f>ROUND(I573*H573,2)</f>
        <v>90.44</v>
      </c>
      <c r="K573" s="162" t="s">
        <v>106</v>
      </c>
      <c r="L573" s="31"/>
      <c r="M573" s="53" t="s">
        <v>31</v>
      </c>
      <c r="N573" s="166" t="s">
        <v>43</v>
      </c>
      <c r="O573" s="142">
        <v>0.21</v>
      </c>
      <c r="P573" s="142">
        <f>O573*H573</f>
        <v>0.21</v>
      </c>
      <c r="Q573" s="142">
        <v>0</v>
      </c>
      <c r="R573" s="142">
        <f>Q573*H573</f>
        <v>0</v>
      </c>
      <c r="S573" s="142">
        <v>0</v>
      </c>
      <c r="T573" s="143">
        <f>S573*H573</f>
        <v>0</v>
      </c>
      <c r="AR573" s="13" t="s">
        <v>109</v>
      </c>
      <c r="AT573" s="13" t="s">
        <v>1111</v>
      </c>
      <c r="AU573" s="13" t="s">
        <v>79</v>
      </c>
      <c r="AY573" s="13" t="s">
        <v>108</v>
      </c>
      <c r="BE573" s="144">
        <f>IF(N573="základní",J573,0)</f>
        <v>90.44</v>
      </c>
      <c r="BF573" s="144">
        <f>IF(N573="snížená",J573,0)</f>
        <v>0</v>
      </c>
      <c r="BG573" s="144">
        <f>IF(N573="zákl. přenesená",J573,0)</f>
        <v>0</v>
      </c>
      <c r="BH573" s="144">
        <f>IF(N573="sníž. přenesená",J573,0)</f>
        <v>0</v>
      </c>
      <c r="BI573" s="144">
        <f>IF(N573="nulová",J573,0)</f>
        <v>0</v>
      </c>
      <c r="BJ573" s="13" t="s">
        <v>77</v>
      </c>
      <c r="BK573" s="144">
        <f>ROUND(I573*H573,2)</f>
        <v>90.44</v>
      </c>
      <c r="BL573" s="13" t="s">
        <v>109</v>
      </c>
      <c r="BM573" s="13" t="s">
        <v>1558</v>
      </c>
    </row>
    <row r="574" spans="2:65" s="1" customFormat="1" ht="29.25">
      <c r="B574" s="27"/>
      <c r="C574" s="28"/>
      <c r="D574" s="167" t="s">
        <v>1116</v>
      </c>
      <c r="E574" s="28"/>
      <c r="F574" s="168" t="s">
        <v>1544</v>
      </c>
      <c r="G574" s="28"/>
      <c r="H574" s="28"/>
      <c r="I574" s="28"/>
      <c r="J574" s="28"/>
      <c r="K574" s="28"/>
      <c r="L574" s="31"/>
      <c r="M574" s="169"/>
      <c r="N574" s="54"/>
      <c r="O574" s="54"/>
      <c r="P574" s="54"/>
      <c r="Q574" s="54"/>
      <c r="R574" s="54"/>
      <c r="S574" s="54"/>
      <c r="T574" s="55"/>
      <c r="AT574" s="13" t="s">
        <v>1116</v>
      </c>
      <c r="AU574" s="13" t="s">
        <v>79</v>
      </c>
    </row>
    <row r="575" spans="2:65" s="1" customFormat="1" ht="19.5">
      <c r="B575" s="27"/>
      <c r="C575" s="28"/>
      <c r="D575" s="167" t="s">
        <v>1172</v>
      </c>
      <c r="E575" s="28"/>
      <c r="F575" s="168" t="s">
        <v>1554</v>
      </c>
      <c r="G575" s="28"/>
      <c r="H575" s="28"/>
      <c r="I575" s="28"/>
      <c r="J575" s="28"/>
      <c r="K575" s="28"/>
      <c r="L575" s="31"/>
      <c r="M575" s="169"/>
      <c r="N575" s="54"/>
      <c r="O575" s="54"/>
      <c r="P575" s="54"/>
      <c r="Q575" s="54"/>
      <c r="R575" s="54"/>
      <c r="S575" s="54"/>
      <c r="T575" s="55"/>
      <c r="AT575" s="13" t="s">
        <v>1172</v>
      </c>
      <c r="AU575" s="13" t="s">
        <v>79</v>
      </c>
    </row>
    <row r="576" spans="2:65" s="1" customFormat="1" ht="33.75" customHeight="1">
      <c r="B576" s="27"/>
      <c r="C576" s="160" t="s">
        <v>1559</v>
      </c>
      <c r="D576" s="160" t="s">
        <v>1111</v>
      </c>
      <c r="E576" s="161" t="s">
        <v>1560</v>
      </c>
      <c r="F576" s="162" t="s">
        <v>1561</v>
      </c>
      <c r="G576" s="163" t="s">
        <v>1160</v>
      </c>
      <c r="H576" s="164">
        <v>1</v>
      </c>
      <c r="I576" s="165">
        <v>21973.93</v>
      </c>
      <c r="J576" s="165">
        <f>ROUND(I576*H576,2)</f>
        <v>21973.93</v>
      </c>
      <c r="K576" s="162" t="s">
        <v>106</v>
      </c>
      <c r="L576" s="31"/>
      <c r="M576" s="53" t="s">
        <v>31</v>
      </c>
      <c r="N576" s="166" t="s">
        <v>43</v>
      </c>
      <c r="O576" s="142">
        <v>0</v>
      </c>
      <c r="P576" s="142">
        <f>O576*H576</f>
        <v>0</v>
      </c>
      <c r="Q576" s="142">
        <v>0</v>
      </c>
      <c r="R576" s="142">
        <f>Q576*H576</f>
        <v>0</v>
      </c>
      <c r="S576" s="142">
        <v>0</v>
      </c>
      <c r="T576" s="143">
        <f>S576*H576</f>
        <v>0</v>
      </c>
      <c r="AR576" s="13" t="s">
        <v>109</v>
      </c>
      <c r="AT576" s="13" t="s">
        <v>1111</v>
      </c>
      <c r="AU576" s="13" t="s">
        <v>79</v>
      </c>
      <c r="AY576" s="13" t="s">
        <v>108</v>
      </c>
      <c r="BE576" s="144">
        <f>IF(N576="základní",J576,0)</f>
        <v>21973.93</v>
      </c>
      <c r="BF576" s="144">
        <f>IF(N576="snížená",J576,0)</f>
        <v>0</v>
      </c>
      <c r="BG576" s="144">
        <f>IF(N576="zákl. přenesená",J576,0)</f>
        <v>0</v>
      </c>
      <c r="BH576" s="144">
        <f>IF(N576="sníž. přenesená",J576,0)</f>
        <v>0</v>
      </c>
      <c r="BI576" s="144">
        <f>IF(N576="nulová",J576,0)</f>
        <v>0</v>
      </c>
      <c r="BJ576" s="13" t="s">
        <v>77</v>
      </c>
      <c r="BK576" s="144">
        <f>ROUND(I576*H576,2)</f>
        <v>21973.93</v>
      </c>
      <c r="BL576" s="13" t="s">
        <v>109</v>
      </c>
      <c r="BM576" s="13" t="s">
        <v>1562</v>
      </c>
    </row>
    <row r="577" spans="2:65" s="1" customFormat="1" ht="29.25">
      <c r="B577" s="27"/>
      <c r="C577" s="28"/>
      <c r="D577" s="167" t="s">
        <v>1116</v>
      </c>
      <c r="E577" s="28"/>
      <c r="F577" s="168" t="s">
        <v>1563</v>
      </c>
      <c r="G577" s="28"/>
      <c r="H577" s="28"/>
      <c r="I577" s="28"/>
      <c r="J577" s="28"/>
      <c r="K577" s="28"/>
      <c r="L577" s="31"/>
      <c r="M577" s="169"/>
      <c r="N577" s="54"/>
      <c r="O577" s="54"/>
      <c r="P577" s="54"/>
      <c r="Q577" s="54"/>
      <c r="R577" s="54"/>
      <c r="S577" s="54"/>
      <c r="T577" s="55"/>
      <c r="AT577" s="13" t="s">
        <v>1116</v>
      </c>
      <c r="AU577" s="13" t="s">
        <v>79</v>
      </c>
    </row>
    <row r="578" spans="2:65" s="1" customFormat="1" ht="19.5">
      <c r="B578" s="27"/>
      <c r="C578" s="28"/>
      <c r="D578" s="167" t="s">
        <v>1172</v>
      </c>
      <c r="E578" s="28"/>
      <c r="F578" s="168" t="s">
        <v>1564</v>
      </c>
      <c r="G578" s="28"/>
      <c r="H578" s="28"/>
      <c r="I578" s="28"/>
      <c r="J578" s="28"/>
      <c r="K578" s="28"/>
      <c r="L578" s="31"/>
      <c r="M578" s="169"/>
      <c r="N578" s="54"/>
      <c r="O578" s="54"/>
      <c r="P578" s="54"/>
      <c r="Q578" s="54"/>
      <c r="R578" s="54"/>
      <c r="S578" s="54"/>
      <c r="T578" s="55"/>
      <c r="AT578" s="13" t="s">
        <v>1172</v>
      </c>
      <c r="AU578" s="13" t="s">
        <v>79</v>
      </c>
    </row>
    <row r="579" spans="2:65" s="1" customFormat="1" ht="33.75" customHeight="1">
      <c r="B579" s="27"/>
      <c r="C579" s="160" t="s">
        <v>1565</v>
      </c>
      <c r="D579" s="160" t="s">
        <v>1111</v>
      </c>
      <c r="E579" s="161" t="s">
        <v>1566</v>
      </c>
      <c r="F579" s="162" t="s">
        <v>1567</v>
      </c>
      <c r="G579" s="163" t="s">
        <v>1160</v>
      </c>
      <c r="H579" s="164">
        <v>1</v>
      </c>
      <c r="I579" s="165">
        <v>21159.39</v>
      </c>
      <c r="J579" s="165">
        <f>ROUND(I579*H579,2)</f>
        <v>21159.39</v>
      </c>
      <c r="K579" s="162" t="s">
        <v>106</v>
      </c>
      <c r="L579" s="31"/>
      <c r="M579" s="53" t="s">
        <v>31</v>
      </c>
      <c r="N579" s="166" t="s">
        <v>43</v>
      </c>
      <c r="O579" s="142">
        <v>0</v>
      </c>
      <c r="P579" s="142">
        <f>O579*H579</f>
        <v>0</v>
      </c>
      <c r="Q579" s="142">
        <v>0</v>
      </c>
      <c r="R579" s="142">
        <f>Q579*H579</f>
        <v>0</v>
      </c>
      <c r="S579" s="142">
        <v>0</v>
      </c>
      <c r="T579" s="143">
        <f>S579*H579</f>
        <v>0</v>
      </c>
      <c r="AR579" s="13" t="s">
        <v>109</v>
      </c>
      <c r="AT579" s="13" t="s">
        <v>1111</v>
      </c>
      <c r="AU579" s="13" t="s">
        <v>79</v>
      </c>
      <c r="AY579" s="13" t="s">
        <v>108</v>
      </c>
      <c r="BE579" s="144">
        <f>IF(N579="základní",J579,0)</f>
        <v>21159.39</v>
      </c>
      <c r="BF579" s="144">
        <f>IF(N579="snížená",J579,0)</f>
        <v>0</v>
      </c>
      <c r="BG579" s="144">
        <f>IF(N579="zákl. přenesená",J579,0)</f>
        <v>0</v>
      </c>
      <c r="BH579" s="144">
        <f>IF(N579="sníž. přenesená",J579,0)</f>
        <v>0</v>
      </c>
      <c r="BI579" s="144">
        <f>IF(N579="nulová",J579,0)</f>
        <v>0</v>
      </c>
      <c r="BJ579" s="13" t="s">
        <v>77</v>
      </c>
      <c r="BK579" s="144">
        <f>ROUND(I579*H579,2)</f>
        <v>21159.39</v>
      </c>
      <c r="BL579" s="13" t="s">
        <v>109</v>
      </c>
      <c r="BM579" s="13" t="s">
        <v>1568</v>
      </c>
    </row>
    <row r="580" spans="2:65" s="1" customFormat="1" ht="29.25">
      <c r="B580" s="27"/>
      <c r="C580" s="28"/>
      <c r="D580" s="167" t="s">
        <v>1116</v>
      </c>
      <c r="E580" s="28"/>
      <c r="F580" s="168" t="s">
        <v>1563</v>
      </c>
      <c r="G580" s="28"/>
      <c r="H580" s="28"/>
      <c r="I580" s="28"/>
      <c r="J580" s="28"/>
      <c r="K580" s="28"/>
      <c r="L580" s="31"/>
      <c r="M580" s="169"/>
      <c r="N580" s="54"/>
      <c r="O580" s="54"/>
      <c r="P580" s="54"/>
      <c r="Q580" s="54"/>
      <c r="R580" s="54"/>
      <c r="S580" s="54"/>
      <c r="T580" s="55"/>
      <c r="AT580" s="13" t="s">
        <v>1116</v>
      </c>
      <c r="AU580" s="13" t="s">
        <v>79</v>
      </c>
    </row>
    <row r="581" spans="2:65" s="1" customFormat="1" ht="19.5">
      <c r="B581" s="27"/>
      <c r="C581" s="28"/>
      <c r="D581" s="167" t="s">
        <v>1172</v>
      </c>
      <c r="E581" s="28"/>
      <c r="F581" s="168" t="s">
        <v>1564</v>
      </c>
      <c r="G581" s="28"/>
      <c r="H581" s="28"/>
      <c r="I581" s="28"/>
      <c r="J581" s="28"/>
      <c r="K581" s="28"/>
      <c r="L581" s="31"/>
      <c r="M581" s="169"/>
      <c r="N581" s="54"/>
      <c r="O581" s="54"/>
      <c r="P581" s="54"/>
      <c r="Q581" s="54"/>
      <c r="R581" s="54"/>
      <c r="S581" s="54"/>
      <c r="T581" s="55"/>
      <c r="AT581" s="13" t="s">
        <v>1172</v>
      </c>
      <c r="AU581" s="13" t="s">
        <v>79</v>
      </c>
    </row>
    <row r="582" spans="2:65" s="1" customFormat="1" ht="33.75" customHeight="1">
      <c r="B582" s="27"/>
      <c r="C582" s="160" t="s">
        <v>1569</v>
      </c>
      <c r="D582" s="160" t="s">
        <v>1111</v>
      </c>
      <c r="E582" s="161" t="s">
        <v>1570</v>
      </c>
      <c r="F582" s="162" t="s">
        <v>1571</v>
      </c>
      <c r="G582" s="163" t="s">
        <v>572</v>
      </c>
      <c r="H582" s="164">
        <v>1</v>
      </c>
      <c r="I582" s="165">
        <v>106.66</v>
      </c>
      <c r="J582" s="165">
        <f>ROUND(I582*H582,2)</f>
        <v>106.66</v>
      </c>
      <c r="K582" s="162" t="s">
        <v>106</v>
      </c>
      <c r="L582" s="31"/>
      <c r="M582" s="53" t="s">
        <v>31</v>
      </c>
      <c r="N582" s="166" t="s">
        <v>43</v>
      </c>
      <c r="O582" s="142">
        <v>0</v>
      </c>
      <c r="P582" s="142">
        <f>O582*H582</f>
        <v>0</v>
      </c>
      <c r="Q582" s="142">
        <v>0</v>
      </c>
      <c r="R582" s="142">
        <f>Q582*H582</f>
        <v>0</v>
      </c>
      <c r="S582" s="142">
        <v>0</v>
      </c>
      <c r="T582" s="143">
        <f>S582*H582</f>
        <v>0</v>
      </c>
      <c r="AR582" s="13" t="s">
        <v>109</v>
      </c>
      <c r="AT582" s="13" t="s">
        <v>1111</v>
      </c>
      <c r="AU582" s="13" t="s">
        <v>79</v>
      </c>
      <c r="AY582" s="13" t="s">
        <v>108</v>
      </c>
      <c r="BE582" s="144">
        <f>IF(N582="základní",J582,0)</f>
        <v>106.66</v>
      </c>
      <c r="BF582" s="144">
        <f>IF(N582="snížená",J582,0)</f>
        <v>0</v>
      </c>
      <c r="BG582" s="144">
        <f>IF(N582="zákl. přenesená",J582,0)</f>
        <v>0</v>
      </c>
      <c r="BH582" s="144">
        <f>IF(N582="sníž. přenesená",J582,0)</f>
        <v>0</v>
      </c>
      <c r="BI582" s="144">
        <f>IF(N582="nulová",J582,0)</f>
        <v>0</v>
      </c>
      <c r="BJ582" s="13" t="s">
        <v>77</v>
      </c>
      <c r="BK582" s="144">
        <f>ROUND(I582*H582,2)</f>
        <v>106.66</v>
      </c>
      <c r="BL582" s="13" t="s">
        <v>109</v>
      </c>
      <c r="BM582" s="13" t="s">
        <v>1572</v>
      </c>
    </row>
    <row r="583" spans="2:65" s="1" customFormat="1" ht="29.25">
      <c r="B583" s="27"/>
      <c r="C583" s="28"/>
      <c r="D583" s="167" t="s">
        <v>1116</v>
      </c>
      <c r="E583" s="28"/>
      <c r="F583" s="168" t="s">
        <v>1563</v>
      </c>
      <c r="G583" s="28"/>
      <c r="H583" s="28"/>
      <c r="I583" s="28"/>
      <c r="J583" s="28"/>
      <c r="K583" s="28"/>
      <c r="L583" s="31"/>
      <c r="M583" s="169"/>
      <c r="N583" s="54"/>
      <c r="O583" s="54"/>
      <c r="P583" s="54"/>
      <c r="Q583" s="54"/>
      <c r="R583" s="54"/>
      <c r="S583" s="54"/>
      <c r="T583" s="55"/>
      <c r="AT583" s="13" t="s">
        <v>1116</v>
      </c>
      <c r="AU583" s="13" t="s">
        <v>79</v>
      </c>
    </row>
    <row r="584" spans="2:65" s="1" customFormat="1" ht="19.5">
      <c r="B584" s="27"/>
      <c r="C584" s="28"/>
      <c r="D584" s="167" t="s">
        <v>1172</v>
      </c>
      <c r="E584" s="28"/>
      <c r="F584" s="168" t="s">
        <v>1554</v>
      </c>
      <c r="G584" s="28"/>
      <c r="H584" s="28"/>
      <c r="I584" s="28"/>
      <c r="J584" s="28"/>
      <c r="K584" s="28"/>
      <c r="L584" s="31"/>
      <c r="M584" s="169"/>
      <c r="N584" s="54"/>
      <c r="O584" s="54"/>
      <c r="P584" s="54"/>
      <c r="Q584" s="54"/>
      <c r="R584" s="54"/>
      <c r="S584" s="54"/>
      <c r="T584" s="55"/>
      <c r="AT584" s="13" t="s">
        <v>1172</v>
      </c>
      <c r="AU584" s="13" t="s">
        <v>79</v>
      </c>
    </row>
    <row r="585" spans="2:65" s="1" customFormat="1" ht="33.75" customHeight="1">
      <c r="B585" s="27"/>
      <c r="C585" s="160" t="s">
        <v>1573</v>
      </c>
      <c r="D585" s="160" t="s">
        <v>1111</v>
      </c>
      <c r="E585" s="161" t="s">
        <v>1574</v>
      </c>
      <c r="F585" s="162" t="s">
        <v>1575</v>
      </c>
      <c r="G585" s="163" t="s">
        <v>572</v>
      </c>
      <c r="H585" s="164">
        <v>1</v>
      </c>
      <c r="I585" s="165">
        <v>93.74</v>
      </c>
      <c r="J585" s="165">
        <f>ROUND(I585*H585,2)</f>
        <v>93.74</v>
      </c>
      <c r="K585" s="162" t="s">
        <v>106</v>
      </c>
      <c r="L585" s="31"/>
      <c r="M585" s="53" t="s">
        <v>31</v>
      </c>
      <c r="N585" s="166" t="s">
        <v>43</v>
      </c>
      <c r="O585" s="142">
        <v>0</v>
      </c>
      <c r="P585" s="142">
        <f>O585*H585</f>
        <v>0</v>
      </c>
      <c r="Q585" s="142">
        <v>0</v>
      </c>
      <c r="R585" s="142">
        <f>Q585*H585</f>
        <v>0</v>
      </c>
      <c r="S585" s="142">
        <v>0</v>
      </c>
      <c r="T585" s="143">
        <f>S585*H585</f>
        <v>0</v>
      </c>
      <c r="AR585" s="13" t="s">
        <v>109</v>
      </c>
      <c r="AT585" s="13" t="s">
        <v>1111</v>
      </c>
      <c r="AU585" s="13" t="s">
        <v>79</v>
      </c>
      <c r="AY585" s="13" t="s">
        <v>108</v>
      </c>
      <c r="BE585" s="144">
        <f>IF(N585="základní",J585,0)</f>
        <v>93.74</v>
      </c>
      <c r="BF585" s="144">
        <f>IF(N585="snížená",J585,0)</f>
        <v>0</v>
      </c>
      <c r="BG585" s="144">
        <f>IF(N585="zákl. přenesená",J585,0)</f>
        <v>0</v>
      </c>
      <c r="BH585" s="144">
        <f>IF(N585="sníž. přenesená",J585,0)</f>
        <v>0</v>
      </c>
      <c r="BI585" s="144">
        <f>IF(N585="nulová",J585,0)</f>
        <v>0</v>
      </c>
      <c r="BJ585" s="13" t="s">
        <v>77</v>
      </c>
      <c r="BK585" s="144">
        <f>ROUND(I585*H585,2)</f>
        <v>93.74</v>
      </c>
      <c r="BL585" s="13" t="s">
        <v>109</v>
      </c>
      <c r="BM585" s="13" t="s">
        <v>1576</v>
      </c>
    </row>
    <row r="586" spans="2:65" s="1" customFormat="1" ht="29.25">
      <c r="B586" s="27"/>
      <c r="C586" s="28"/>
      <c r="D586" s="167" t="s">
        <v>1116</v>
      </c>
      <c r="E586" s="28"/>
      <c r="F586" s="168" t="s">
        <v>1563</v>
      </c>
      <c r="G586" s="28"/>
      <c r="H586" s="28"/>
      <c r="I586" s="28"/>
      <c r="J586" s="28"/>
      <c r="K586" s="28"/>
      <c r="L586" s="31"/>
      <c r="M586" s="169"/>
      <c r="N586" s="54"/>
      <c r="O586" s="54"/>
      <c r="P586" s="54"/>
      <c r="Q586" s="54"/>
      <c r="R586" s="54"/>
      <c r="S586" s="54"/>
      <c r="T586" s="55"/>
      <c r="AT586" s="13" t="s">
        <v>1116</v>
      </c>
      <c r="AU586" s="13" t="s">
        <v>79</v>
      </c>
    </row>
    <row r="587" spans="2:65" s="1" customFormat="1" ht="19.5">
      <c r="B587" s="27"/>
      <c r="C587" s="28"/>
      <c r="D587" s="167" t="s">
        <v>1172</v>
      </c>
      <c r="E587" s="28"/>
      <c r="F587" s="168" t="s">
        <v>1554</v>
      </c>
      <c r="G587" s="28"/>
      <c r="H587" s="28"/>
      <c r="I587" s="28"/>
      <c r="J587" s="28"/>
      <c r="K587" s="28"/>
      <c r="L587" s="31"/>
      <c r="M587" s="169"/>
      <c r="N587" s="54"/>
      <c r="O587" s="54"/>
      <c r="P587" s="54"/>
      <c r="Q587" s="54"/>
      <c r="R587" s="54"/>
      <c r="S587" s="54"/>
      <c r="T587" s="55"/>
      <c r="AT587" s="13" t="s">
        <v>1172</v>
      </c>
      <c r="AU587" s="13" t="s">
        <v>79</v>
      </c>
    </row>
    <row r="588" spans="2:65" s="1" customFormat="1" ht="33.75" customHeight="1">
      <c r="B588" s="27"/>
      <c r="C588" s="160" t="s">
        <v>1577</v>
      </c>
      <c r="D588" s="160" t="s">
        <v>1111</v>
      </c>
      <c r="E588" s="161" t="s">
        <v>1578</v>
      </c>
      <c r="F588" s="162" t="s">
        <v>1579</v>
      </c>
      <c r="G588" s="163" t="s">
        <v>176</v>
      </c>
      <c r="H588" s="164">
        <v>1</v>
      </c>
      <c r="I588" s="165">
        <v>499.55</v>
      </c>
      <c r="J588" s="165">
        <f>ROUND(I588*H588,2)</f>
        <v>499.55</v>
      </c>
      <c r="K588" s="162" t="s">
        <v>106</v>
      </c>
      <c r="L588" s="31"/>
      <c r="M588" s="53" t="s">
        <v>31</v>
      </c>
      <c r="N588" s="166" t="s">
        <v>43</v>
      </c>
      <c r="O588" s="142">
        <v>1.1599999999999999</v>
      </c>
      <c r="P588" s="142">
        <f>O588*H588</f>
        <v>1.1599999999999999</v>
      </c>
      <c r="Q588" s="142">
        <v>0</v>
      </c>
      <c r="R588" s="142">
        <f>Q588*H588</f>
        <v>0</v>
      </c>
      <c r="S588" s="142">
        <v>0</v>
      </c>
      <c r="T588" s="143">
        <f>S588*H588</f>
        <v>0</v>
      </c>
      <c r="AR588" s="13" t="s">
        <v>109</v>
      </c>
      <c r="AT588" s="13" t="s">
        <v>1111</v>
      </c>
      <c r="AU588" s="13" t="s">
        <v>79</v>
      </c>
      <c r="AY588" s="13" t="s">
        <v>108</v>
      </c>
      <c r="BE588" s="144">
        <f>IF(N588="základní",J588,0)</f>
        <v>499.55</v>
      </c>
      <c r="BF588" s="144">
        <f>IF(N588="snížená",J588,0)</f>
        <v>0</v>
      </c>
      <c r="BG588" s="144">
        <f>IF(N588="zákl. přenesená",J588,0)</f>
        <v>0</v>
      </c>
      <c r="BH588" s="144">
        <f>IF(N588="sníž. přenesená",J588,0)</f>
        <v>0</v>
      </c>
      <c r="BI588" s="144">
        <f>IF(N588="nulová",J588,0)</f>
        <v>0</v>
      </c>
      <c r="BJ588" s="13" t="s">
        <v>77</v>
      </c>
      <c r="BK588" s="144">
        <f>ROUND(I588*H588,2)</f>
        <v>499.55</v>
      </c>
      <c r="BL588" s="13" t="s">
        <v>109</v>
      </c>
      <c r="BM588" s="13" t="s">
        <v>1580</v>
      </c>
    </row>
    <row r="589" spans="2:65" s="1" customFormat="1" ht="39">
      <c r="B589" s="27"/>
      <c r="C589" s="28"/>
      <c r="D589" s="167" t="s">
        <v>1116</v>
      </c>
      <c r="E589" s="28"/>
      <c r="F589" s="168" t="s">
        <v>1581</v>
      </c>
      <c r="G589" s="28"/>
      <c r="H589" s="28"/>
      <c r="I589" s="28"/>
      <c r="J589" s="28"/>
      <c r="K589" s="28"/>
      <c r="L589" s="31"/>
      <c r="M589" s="169"/>
      <c r="N589" s="54"/>
      <c r="O589" s="54"/>
      <c r="P589" s="54"/>
      <c r="Q589" s="54"/>
      <c r="R589" s="54"/>
      <c r="S589" s="54"/>
      <c r="T589" s="55"/>
      <c r="AT589" s="13" t="s">
        <v>1116</v>
      </c>
      <c r="AU589" s="13" t="s">
        <v>79</v>
      </c>
    </row>
    <row r="590" spans="2:65" s="1" customFormat="1" ht="33.75" customHeight="1">
      <c r="B590" s="27"/>
      <c r="C590" s="160" t="s">
        <v>1582</v>
      </c>
      <c r="D590" s="160" t="s">
        <v>1111</v>
      </c>
      <c r="E590" s="161" t="s">
        <v>1583</v>
      </c>
      <c r="F590" s="162" t="s">
        <v>1584</v>
      </c>
      <c r="G590" s="163" t="s">
        <v>176</v>
      </c>
      <c r="H590" s="164">
        <v>1</v>
      </c>
      <c r="I590" s="165">
        <v>551.23</v>
      </c>
      <c r="J590" s="165">
        <f>ROUND(I590*H590,2)</f>
        <v>551.23</v>
      </c>
      <c r="K590" s="162" t="s">
        <v>106</v>
      </c>
      <c r="L590" s="31"/>
      <c r="M590" s="53" t="s">
        <v>31</v>
      </c>
      <c r="N590" s="166" t="s">
        <v>43</v>
      </c>
      <c r="O590" s="142">
        <v>1.28</v>
      </c>
      <c r="P590" s="142">
        <f>O590*H590</f>
        <v>1.28</v>
      </c>
      <c r="Q590" s="142">
        <v>0</v>
      </c>
      <c r="R590" s="142">
        <f>Q590*H590</f>
        <v>0</v>
      </c>
      <c r="S590" s="142">
        <v>0</v>
      </c>
      <c r="T590" s="143">
        <f>S590*H590</f>
        <v>0</v>
      </c>
      <c r="AR590" s="13" t="s">
        <v>109</v>
      </c>
      <c r="AT590" s="13" t="s">
        <v>1111</v>
      </c>
      <c r="AU590" s="13" t="s">
        <v>79</v>
      </c>
      <c r="AY590" s="13" t="s">
        <v>108</v>
      </c>
      <c r="BE590" s="144">
        <f>IF(N590="základní",J590,0)</f>
        <v>551.23</v>
      </c>
      <c r="BF590" s="144">
        <f>IF(N590="snížená",J590,0)</f>
        <v>0</v>
      </c>
      <c r="BG590" s="144">
        <f>IF(N590="zákl. přenesená",J590,0)</f>
        <v>0</v>
      </c>
      <c r="BH590" s="144">
        <f>IF(N590="sníž. přenesená",J590,0)</f>
        <v>0</v>
      </c>
      <c r="BI590" s="144">
        <f>IF(N590="nulová",J590,0)</f>
        <v>0</v>
      </c>
      <c r="BJ590" s="13" t="s">
        <v>77</v>
      </c>
      <c r="BK590" s="144">
        <f>ROUND(I590*H590,2)</f>
        <v>551.23</v>
      </c>
      <c r="BL590" s="13" t="s">
        <v>109</v>
      </c>
      <c r="BM590" s="13" t="s">
        <v>1585</v>
      </c>
    </row>
    <row r="591" spans="2:65" s="1" customFormat="1" ht="39">
      <c r="B591" s="27"/>
      <c r="C591" s="28"/>
      <c r="D591" s="167" t="s">
        <v>1116</v>
      </c>
      <c r="E591" s="28"/>
      <c r="F591" s="168" t="s">
        <v>1581</v>
      </c>
      <c r="G591" s="28"/>
      <c r="H591" s="28"/>
      <c r="I591" s="28"/>
      <c r="J591" s="28"/>
      <c r="K591" s="28"/>
      <c r="L591" s="31"/>
      <c r="M591" s="169"/>
      <c r="N591" s="54"/>
      <c r="O591" s="54"/>
      <c r="P591" s="54"/>
      <c r="Q591" s="54"/>
      <c r="R591" s="54"/>
      <c r="S591" s="54"/>
      <c r="T591" s="55"/>
      <c r="AT591" s="13" t="s">
        <v>1116</v>
      </c>
      <c r="AU591" s="13" t="s">
        <v>79</v>
      </c>
    </row>
    <row r="592" spans="2:65" s="1" customFormat="1" ht="33.75" customHeight="1">
      <c r="B592" s="27"/>
      <c r="C592" s="160" t="s">
        <v>1586</v>
      </c>
      <c r="D592" s="160" t="s">
        <v>1111</v>
      </c>
      <c r="E592" s="161" t="s">
        <v>1587</v>
      </c>
      <c r="F592" s="162" t="s">
        <v>1588</v>
      </c>
      <c r="G592" s="163" t="s">
        <v>176</v>
      </c>
      <c r="H592" s="164">
        <v>1</v>
      </c>
      <c r="I592" s="165">
        <v>460.79</v>
      </c>
      <c r="J592" s="165">
        <f>ROUND(I592*H592,2)</f>
        <v>460.79</v>
      </c>
      <c r="K592" s="162" t="s">
        <v>106</v>
      </c>
      <c r="L592" s="31"/>
      <c r="M592" s="53" t="s">
        <v>31</v>
      </c>
      <c r="N592" s="166" t="s">
        <v>43</v>
      </c>
      <c r="O592" s="142">
        <v>1.07</v>
      </c>
      <c r="P592" s="142">
        <f>O592*H592</f>
        <v>1.07</v>
      </c>
      <c r="Q592" s="142">
        <v>0</v>
      </c>
      <c r="R592" s="142">
        <f>Q592*H592</f>
        <v>0</v>
      </c>
      <c r="S592" s="142">
        <v>0</v>
      </c>
      <c r="T592" s="143">
        <f>S592*H592</f>
        <v>0</v>
      </c>
      <c r="AR592" s="13" t="s">
        <v>109</v>
      </c>
      <c r="AT592" s="13" t="s">
        <v>1111</v>
      </c>
      <c r="AU592" s="13" t="s">
        <v>79</v>
      </c>
      <c r="AY592" s="13" t="s">
        <v>108</v>
      </c>
      <c r="BE592" s="144">
        <f>IF(N592="základní",J592,0)</f>
        <v>460.79</v>
      </c>
      <c r="BF592" s="144">
        <f>IF(N592="snížená",J592,0)</f>
        <v>0</v>
      </c>
      <c r="BG592" s="144">
        <f>IF(N592="zákl. přenesená",J592,0)</f>
        <v>0</v>
      </c>
      <c r="BH592" s="144">
        <f>IF(N592="sníž. přenesená",J592,0)</f>
        <v>0</v>
      </c>
      <c r="BI592" s="144">
        <f>IF(N592="nulová",J592,0)</f>
        <v>0</v>
      </c>
      <c r="BJ592" s="13" t="s">
        <v>77</v>
      </c>
      <c r="BK592" s="144">
        <f>ROUND(I592*H592,2)</f>
        <v>460.79</v>
      </c>
      <c r="BL592" s="13" t="s">
        <v>109</v>
      </c>
      <c r="BM592" s="13" t="s">
        <v>1589</v>
      </c>
    </row>
    <row r="593" spans="2:65" s="1" customFormat="1" ht="39">
      <c r="B593" s="27"/>
      <c r="C593" s="28"/>
      <c r="D593" s="167" t="s">
        <v>1116</v>
      </c>
      <c r="E593" s="28"/>
      <c r="F593" s="168" t="s">
        <v>1581</v>
      </c>
      <c r="G593" s="28"/>
      <c r="H593" s="28"/>
      <c r="I593" s="28"/>
      <c r="J593" s="28"/>
      <c r="K593" s="28"/>
      <c r="L593" s="31"/>
      <c r="M593" s="169"/>
      <c r="N593" s="54"/>
      <c r="O593" s="54"/>
      <c r="P593" s="54"/>
      <c r="Q593" s="54"/>
      <c r="R593" s="54"/>
      <c r="S593" s="54"/>
      <c r="T593" s="55"/>
      <c r="AT593" s="13" t="s">
        <v>1116</v>
      </c>
      <c r="AU593" s="13" t="s">
        <v>79</v>
      </c>
    </row>
    <row r="594" spans="2:65" s="1" customFormat="1" ht="33.75" customHeight="1">
      <c r="B594" s="27"/>
      <c r="C594" s="160" t="s">
        <v>1590</v>
      </c>
      <c r="D594" s="160" t="s">
        <v>1111</v>
      </c>
      <c r="E594" s="161" t="s">
        <v>1591</v>
      </c>
      <c r="F594" s="162" t="s">
        <v>1592</v>
      </c>
      <c r="G594" s="163" t="s">
        <v>176</v>
      </c>
      <c r="H594" s="164">
        <v>1</v>
      </c>
      <c r="I594" s="165">
        <v>486.63</v>
      </c>
      <c r="J594" s="165">
        <f>ROUND(I594*H594,2)</f>
        <v>486.63</v>
      </c>
      <c r="K594" s="162" t="s">
        <v>106</v>
      </c>
      <c r="L594" s="31"/>
      <c r="M594" s="53" t="s">
        <v>31</v>
      </c>
      <c r="N594" s="166" t="s">
        <v>43</v>
      </c>
      <c r="O594" s="142">
        <v>1.1299999999999999</v>
      </c>
      <c r="P594" s="142">
        <f>O594*H594</f>
        <v>1.1299999999999999</v>
      </c>
      <c r="Q594" s="142">
        <v>0</v>
      </c>
      <c r="R594" s="142">
        <f>Q594*H594</f>
        <v>0</v>
      </c>
      <c r="S594" s="142">
        <v>0</v>
      </c>
      <c r="T594" s="143">
        <f>S594*H594</f>
        <v>0</v>
      </c>
      <c r="AR594" s="13" t="s">
        <v>109</v>
      </c>
      <c r="AT594" s="13" t="s">
        <v>1111</v>
      </c>
      <c r="AU594" s="13" t="s">
        <v>79</v>
      </c>
      <c r="AY594" s="13" t="s">
        <v>108</v>
      </c>
      <c r="BE594" s="144">
        <f>IF(N594="základní",J594,0)</f>
        <v>486.63</v>
      </c>
      <c r="BF594" s="144">
        <f>IF(N594="snížená",J594,0)</f>
        <v>0</v>
      </c>
      <c r="BG594" s="144">
        <f>IF(N594="zákl. přenesená",J594,0)</f>
        <v>0</v>
      </c>
      <c r="BH594" s="144">
        <f>IF(N594="sníž. přenesená",J594,0)</f>
        <v>0</v>
      </c>
      <c r="BI594" s="144">
        <f>IF(N594="nulová",J594,0)</f>
        <v>0</v>
      </c>
      <c r="BJ594" s="13" t="s">
        <v>77</v>
      </c>
      <c r="BK594" s="144">
        <f>ROUND(I594*H594,2)</f>
        <v>486.63</v>
      </c>
      <c r="BL594" s="13" t="s">
        <v>109</v>
      </c>
      <c r="BM594" s="13" t="s">
        <v>1593</v>
      </c>
    </row>
    <row r="595" spans="2:65" s="1" customFormat="1" ht="39">
      <c r="B595" s="27"/>
      <c r="C595" s="28"/>
      <c r="D595" s="167" t="s">
        <v>1116</v>
      </c>
      <c r="E595" s="28"/>
      <c r="F595" s="168" t="s">
        <v>1581</v>
      </c>
      <c r="G595" s="28"/>
      <c r="H595" s="28"/>
      <c r="I595" s="28"/>
      <c r="J595" s="28"/>
      <c r="K595" s="28"/>
      <c r="L595" s="31"/>
      <c r="M595" s="169"/>
      <c r="N595" s="54"/>
      <c r="O595" s="54"/>
      <c r="P595" s="54"/>
      <c r="Q595" s="54"/>
      <c r="R595" s="54"/>
      <c r="S595" s="54"/>
      <c r="T595" s="55"/>
      <c r="AT595" s="13" t="s">
        <v>1116</v>
      </c>
      <c r="AU595" s="13" t="s">
        <v>79</v>
      </c>
    </row>
    <row r="596" spans="2:65" s="1" customFormat="1" ht="22.5" customHeight="1">
      <c r="B596" s="27"/>
      <c r="C596" s="160" t="s">
        <v>1594</v>
      </c>
      <c r="D596" s="160" t="s">
        <v>1111</v>
      </c>
      <c r="E596" s="161" t="s">
        <v>1595</v>
      </c>
      <c r="F596" s="162" t="s">
        <v>1596</v>
      </c>
      <c r="G596" s="163" t="s">
        <v>1160</v>
      </c>
      <c r="H596" s="164">
        <v>1</v>
      </c>
      <c r="I596" s="165">
        <v>66892.53</v>
      </c>
      <c r="J596" s="165">
        <f>ROUND(I596*H596,2)</f>
        <v>66892.53</v>
      </c>
      <c r="K596" s="162" t="s">
        <v>106</v>
      </c>
      <c r="L596" s="31"/>
      <c r="M596" s="53" t="s">
        <v>31</v>
      </c>
      <c r="N596" s="166" t="s">
        <v>43</v>
      </c>
      <c r="O596" s="142">
        <v>155.33000000000001</v>
      </c>
      <c r="P596" s="142">
        <f>O596*H596</f>
        <v>155.33000000000001</v>
      </c>
      <c r="Q596" s="142">
        <v>0</v>
      </c>
      <c r="R596" s="142">
        <f>Q596*H596</f>
        <v>0</v>
      </c>
      <c r="S596" s="142">
        <v>0</v>
      </c>
      <c r="T596" s="143">
        <f>S596*H596</f>
        <v>0</v>
      </c>
      <c r="AR596" s="13" t="s">
        <v>109</v>
      </c>
      <c r="AT596" s="13" t="s">
        <v>1111</v>
      </c>
      <c r="AU596" s="13" t="s">
        <v>79</v>
      </c>
      <c r="AY596" s="13" t="s">
        <v>108</v>
      </c>
      <c r="BE596" s="144">
        <f>IF(N596="základní",J596,0)</f>
        <v>66892.53</v>
      </c>
      <c r="BF596" s="144">
        <f>IF(N596="snížená",J596,0)</f>
        <v>0</v>
      </c>
      <c r="BG596" s="144">
        <f>IF(N596="zákl. přenesená",J596,0)</f>
        <v>0</v>
      </c>
      <c r="BH596" s="144">
        <f>IF(N596="sníž. přenesená",J596,0)</f>
        <v>0</v>
      </c>
      <c r="BI596" s="144">
        <f>IF(N596="nulová",J596,0)</f>
        <v>0</v>
      </c>
      <c r="BJ596" s="13" t="s">
        <v>77</v>
      </c>
      <c r="BK596" s="144">
        <f>ROUND(I596*H596,2)</f>
        <v>66892.53</v>
      </c>
      <c r="BL596" s="13" t="s">
        <v>109</v>
      </c>
      <c r="BM596" s="13" t="s">
        <v>1597</v>
      </c>
    </row>
    <row r="597" spans="2:65" s="1" customFormat="1" ht="29.25">
      <c r="B597" s="27"/>
      <c r="C597" s="28"/>
      <c r="D597" s="167" t="s">
        <v>1116</v>
      </c>
      <c r="E597" s="28"/>
      <c r="F597" s="168" t="s">
        <v>1598</v>
      </c>
      <c r="G597" s="28"/>
      <c r="H597" s="28"/>
      <c r="I597" s="28"/>
      <c r="J597" s="28"/>
      <c r="K597" s="28"/>
      <c r="L597" s="31"/>
      <c r="M597" s="169"/>
      <c r="N597" s="54"/>
      <c r="O597" s="54"/>
      <c r="P597" s="54"/>
      <c r="Q597" s="54"/>
      <c r="R597" s="54"/>
      <c r="S597" s="54"/>
      <c r="T597" s="55"/>
      <c r="AT597" s="13" t="s">
        <v>1116</v>
      </c>
      <c r="AU597" s="13" t="s">
        <v>79</v>
      </c>
    </row>
    <row r="598" spans="2:65" s="1" customFormat="1" ht="19.5">
      <c r="B598" s="27"/>
      <c r="C598" s="28"/>
      <c r="D598" s="167" t="s">
        <v>1172</v>
      </c>
      <c r="E598" s="28"/>
      <c r="F598" s="168" t="s">
        <v>1564</v>
      </c>
      <c r="G598" s="28"/>
      <c r="H598" s="28"/>
      <c r="I598" s="28"/>
      <c r="J598" s="28"/>
      <c r="K598" s="28"/>
      <c r="L598" s="31"/>
      <c r="M598" s="169"/>
      <c r="N598" s="54"/>
      <c r="O598" s="54"/>
      <c r="P598" s="54"/>
      <c r="Q598" s="54"/>
      <c r="R598" s="54"/>
      <c r="S598" s="54"/>
      <c r="T598" s="55"/>
      <c r="AT598" s="13" t="s">
        <v>1172</v>
      </c>
      <c r="AU598" s="13" t="s">
        <v>79</v>
      </c>
    </row>
    <row r="599" spans="2:65" s="1" customFormat="1" ht="22.5" customHeight="1">
      <c r="B599" s="27"/>
      <c r="C599" s="160" t="s">
        <v>1599</v>
      </c>
      <c r="D599" s="160" t="s">
        <v>1111</v>
      </c>
      <c r="E599" s="161" t="s">
        <v>1600</v>
      </c>
      <c r="F599" s="162" t="s">
        <v>1601</v>
      </c>
      <c r="G599" s="163" t="s">
        <v>572</v>
      </c>
      <c r="H599" s="164">
        <v>1</v>
      </c>
      <c r="I599" s="165">
        <v>68.900000000000006</v>
      </c>
      <c r="J599" s="165">
        <f>ROUND(I599*H599,2)</f>
        <v>68.900000000000006</v>
      </c>
      <c r="K599" s="162" t="s">
        <v>106</v>
      </c>
      <c r="L599" s="31"/>
      <c r="M599" s="53" t="s">
        <v>31</v>
      </c>
      <c r="N599" s="166" t="s">
        <v>43</v>
      </c>
      <c r="O599" s="142">
        <v>0.16</v>
      </c>
      <c r="P599" s="142">
        <f>O599*H599</f>
        <v>0.16</v>
      </c>
      <c r="Q599" s="142">
        <v>0</v>
      </c>
      <c r="R599" s="142">
        <f>Q599*H599</f>
        <v>0</v>
      </c>
      <c r="S599" s="142">
        <v>0</v>
      </c>
      <c r="T599" s="143">
        <f>S599*H599</f>
        <v>0</v>
      </c>
      <c r="AR599" s="13" t="s">
        <v>109</v>
      </c>
      <c r="AT599" s="13" t="s">
        <v>1111</v>
      </c>
      <c r="AU599" s="13" t="s">
        <v>79</v>
      </c>
      <c r="AY599" s="13" t="s">
        <v>108</v>
      </c>
      <c r="BE599" s="144">
        <f>IF(N599="základní",J599,0)</f>
        <v>68.900000000000006</v>
      </c>
      <c r="BF599" s="144">
        <f>IF(N599="snížená",J599,0)</f>
        <v>0</v>
      </c>
      <c r="BG599" s="144">
        <f>IF(N599="zákl. přenesená",J599,0)</f>
        <v>0</v>
      </c>
      <c r="BH599" s="144">
        <f>IF(N599="sníž. přenesená",J599,0)</f>
        <v>0</v>
      </c>
      <c r="BI599" s="144">
        <f>IF(N599="nulová",J599,0)</f>
        <v>0</v>
      </c>
      <c r="BJ599" s="13" t="s">
        <v>77</v>
      </c>
      <c r="BK599" s="144">
        <f>ROUND(I599*H599,2)</f>
        <v>68.900000000000006</v>
      </c>
      <c r="BL599" s="13" t="s">
        <v>109</v>
      </c>
      <c r="BM599" s="13" t="s">
        <v>1602</v>
      </c>
    </row>
    <row r="600" spans="2:65" s="1" customFormat="1" ht="29.25">
      <c r="B600" s="27"/>
      <c r="C600" s="28"/>
      <c r="D600" s="167" t="s">
        <v>1116</v>
      </c>
      <c r="E600" s="28"/>
      <c r="F600" s="168" t="s">
        <v>1598</v>
      </c>
      <c r="G600" s="28"/>
      <c r="H600" s="28"/>
      <c r="I600" s="28"/>
      <c r="J600" s="28"/>
      <c r="K600" s="28"/>
      <c r="L600" s="31"/>
      <c r="M600" s="169"/>
      <c r="N600" s="54"/>
      <c r="O600" s="54"/>
      <c r="P600" s="54"/>
      <c r="Q600" s="54"/>
      <c r="R600" s="54"/>
      <c r="S600" s="54"/>
      <c r="T600" s="55"/>
      <c r="AT600" s="13" t="s">
        <v>1116</v>
      </c>
      <c r="AU600" s="13" t="s">
        <v>79</v>
      </c>
    </row>
    <row r="601" spans="2:65" s="1" customFormat="1" ht="19.5">
      <c r="B601" s="27"/>
      <c r="C601" s="28"/>
      <c r="D601" s="167" t="s">
        <v>1172</v>
      </c>
      <c r="E601" s="28"/>
      <c r="F601" s="168" t="s">
        <v>1554</v>
      </c>
      <c r="G601" s="28"/>
      <c r="H601" s="28"/>
      <c r="I601" s="28"/>
      <c r="J601" s="28"/>
      <c r="K601" s="28"/>
      <c r="L601" s="31"/>
      <c r="M601" s="169"/>
      <c r="N601" s="54"/>
      <c r="O601" s="54"/>
      <c r="P601" s="54"/>
      <c r="Q601" s="54"/>
      <c r="R601" s="54"/>
      <c r="S601" s="54"/>
      <c r="T601" s="55"/>
      <c r="AT601" s="13" t="s">
        <v>1172</v>
      </c>
      <c r="AU601" s="13" t="s">
        <v>79</v>
      </c>
    </row>
    <row r="602" spans="2:65" s="1" customFormat="1" ht="22.5" customHeight="1">
      <c r="B602" s="27"/>
      <c r="C602" s="160" t="s">
        <v>1603</v>
      </c>
      <c r="D602" s="160" t="s">
        <v>1111</v>
      </c>
      <c r="E602" s="161" t="s">
        <v>1604</v>
      </c>
      <c r="F602" s="162" t="s">
        <v>1605</v>
      </c>
      <c r="G602" s="163" t="s">
        <v>572</v>
      </c>
      <c r="H602" s="164">
        <v>1</v>
      </c>
      <c r="I602" s="165">
        <v>38.76</v>
      </c>
      <c r="J602" s="165">
        <f>ROUND(I602*H602,2)</f>
        <v>38.76</v>
      </c>
      <c r="K602" s="162" t="s">
        <v>106</v>
      </c>
      <c r="L602" s="31"/>
      <c r="M602" s="53" t="s">
        <v>31</v>
      </c>
      <c r="N602" s="166" t="s">
        <v>43</v>
      </c>
      <c r="O602" s="142">
        <v>0.09</v>
      </c>
      <c r="P602" s="142">
        <f>O602*H602</f>
        <v>0.09</v>
      </c>
      <c r="Q602" s="142">
        <v>0</v>
      </c>
      <c r="R602" s="142">
        <f>Q602*H602</f>
        <v>0</v>
      </c>
      <c r="S602" s="142">
        <v>0</v>
      </c>
      <c r="T602" s="143">
        <f>S602*H602</f>
        <v>0</v>
      </c>
      <c r="AR602" s="13" t="s">
        <v>109</v>
      </c>
      <c r="AT602" s="13" t="s">
        <v>1111</v>
      </c>
      <c r="AU602" s="13" t="s">
        <v>79</v>
      </c>
      <c r="AY602" s="13" t="s">
        <v>108</v>
      </c>
      <c r="BE602" s="144">
        <f>IF(N602="základní",J602,0)</f>
        <v>38.76</v>
      </c>
      <c r="BF602" s="144">
        <f>IF(N602="snížená",J602,0)</f>
        <v>0</v>
      </c>
      <c r="BG602" s="144">
        <f>IF(N602="zákl. přenesená",J602,0)</f>
        <v>0</v>
      </c>
      <c r="BH602" s="144">
        <f>IF(N602="sníž. přenesená",J602,0)</f>
        <v>0</v>
      </c>
      <c r="BI602" s="144">
        <f>IF(N602="nulová",J602,0)</f>
        <v>0</v>
      </c>
      <c r="BJ602" s="13" t="s">
        <v>77</v>
      </c>
      <c r="BK602" s="144">
        <f>ROUND(I602*H602,2)</f>
        <v>38.76</v>
      </c>
      <c r="BL602" s="13" t="s">
        <v>109</v>
      </c>
      <c r="BM602" s="13" t="s">
        <v>1606</v>
      </c>
    </row>
    <row r="603" spans="2:65" s="1" customFormat="1" ht="29.25">
      <c r="B603" s="27"/>
      <c r="C603" s="28"/>
      <c r="D603" s="167" t="s">
        <v>1116</v>
      </c>
      <c r="E603" s="28"/>
      <c r="F603" s="168" t="s">
        <v>1607</v>
      </c>
      <c r="G603" s="28"/>
      <c r="H603" s="28"/>
      <c r="I603" s="28"/>
      <c r="J603" s="28"/>
      <c r="K603" s="28"/>
      <c r="L603" s="31"/>
      <c r="M603" s="169"/>
      <c r="N603" s="54"/>
      <c r="O603" s="54"/>
      <c r="P603" s="54"/>
      <c r="Q603" s="54"/>
      <c r="R603" s="54"/>
      <c r="S603" s="54"/>
      <c r="T603" s="55"/>
      <c r="AT603" s="13" t="s">
        <v>1116</v>
      </c>
      <c r="AU603" s="13" t="s">
        <v>79</v>
      </c>
    </row>
    <row r="604" spans="2:65" s="1" customFormat="1" ht="19.5">
      <c r="B604" s="27"/>
      <c r="C604" s="28"/>
      <c r="D604" s="167" t="s">
        <v>1172</v>
      </c>
      <c r="E604" s="28"/>
      <c r="F604" s="168" t="s">
        <v>1564</v>
      </c>
      <c r="G604" s="28"/>
      <c r="H604" s="28"/>
      <c r="I604" s="28"/>
      <c r="J604" s="28"/>
      <c r="K604" s="28"/>
      <c r="L604" s="31"/>
      <c r="M604" s="169"/>
      <c r="N604" s="54"/>
      <c r="O604" s="54"/>
      <c r="P604" s="54"/>
      <c r="Q604" s="54"/>
      <c r="R604" s="54"/>
      <c r="S604" s="54"/>
      <c r="T604" s="55"/>
      <c r="AT604" s="13" t="s">
        <v>1172</v>
      </c>
      <c r="AU604" s="13" t="s">
        <v>79</v>
      </c>
    </row>
    <row r="605" spans="2:65" s="1" customFormat="1" ht="67.5" customHeight="1">
      <c r="B605" s="27"/>
      <c r="C605" s="160" t="s">
        <v>1608</v>
      </c>
      <c r="D605" s="160" t="s">
        <v>1111</v>
      </c>
      <c r="E605" s="161" t="s">
        <v>1609</v>
      </c>
      <c r="F605" s="162" t="s">
        <v>1610</v>
      </c>
      <c r="G605" s="163" t="s">
        <v>144</v>
      </c>
      <c r="H605" s="164">
        <v>1</v>
      </c>
      <c r="I605" s="165">
        <v>1095.31</v>
      </c>
      <c r="J605" s="165">
        <f>ROUND(I605*H605,2)</f>
        <v>1095.31</v>
      </c>
      <c r="K605" s="162" t="s">
        <v>106</v>
      </c>
      <c r="L605" s="31"/>
      <c r="M605" s="53" t="s">
        <v>31</v>
      </c>
      <c r="N605" s="166" t="s">
        <v>43</v>
      </c>
      <c r="O605" s="142">
        <v>2.4500000000000002</v>
      </c>
      <c r="P605" s="142">
        <f>O605*H605</f>
        <v>2.4500000000000002</v>
      </c>
      <c r="Q605" s="142">
        <v>0</v>
      </c>
      <c r="R605" s="142">
        <f>Q605*H605</f>
        <v>0</v>
      </c>
      <c r="S605" s="142">
        <v>0</v>
      </c>
      <c r="T605" s="143">
        <f>S605*H605</f>
        <v>0</v>
      </c>
      <c r="AR605" s="13" t="s">
        <v>109</v>
      </c>
      <c r="AT605" s="13" t="s">
        <v>1111</v>
      </c>
      <c r="AU605" s="13" t="s">
        <v>79</v>
      </c>
      <c r="AY605" s="13" t="s">
        <v>108</v>
      </c>
      <c r="BE605" s="144">
        <f>IF(N605="základní",J605,0)</f>
        <v>1095.31</v>
      </c>
      <c r="BF605" s="144">
        <f>IF(N605="snížená",J605,0)</f>
        <v>0</v>
      </c>
      <c r="BG605" s="144">
        <f>IF(N605="zákl. přenesená",J605,0)</f>
        <v>0</v>
      </c>
      <c r="BH605" s="144">
        <f>IF(N605="sníž. přenesená",J605,0)</f>
        <v>0</v>
      </c>
      <c r="BI605" s="144">
        <f>IF(N605="nulová",J605,0)</f>
        <v>0</v>
      </c>
      <c r="BJ605" s="13" t="s">
        <v>77</v>
      </c>
      <c r="BK605" s="144">
        <f>ROUND(I605*H605,2)</f>
        <v>1095.31</v>
      </c>
      <c r="BL605" s="13" t="s">
        <v>109</v>
      </c>
      <c r="BM605" s="13" t="s">
        <v>1611</v>
      </c>
    </row>
    <row r="606" spans="2:65" s="1" customFormat="1" ht="58.5">
      <c r="B606" s="27"/>
      <c r="C606" s="28"/>
      <c r="D606" s="167" t="s">
        <v>1116</v>
      </c>
      <c r="E606" s="28"/>
      <c r="F606" s="168" t="s">
        <v>1612</v>
      </c>
      <c r="G606" s="28"/>
      <c r="H606" s="28"/>
      <c r="I606" s="28"/>
      <c r="J606" s="28"/>
      <c r="K606" s="28"/>
      <c r="L606" s="31"/>
      <c r="M606" s="169"/>
      <c r="N606" s="54"/>
      <c r="O606" s="54"/>
      <c r="P606" s="54"/>
      <c r="Q606" s="54"/>
      <c r="R606" s="54"/>
      <c r="S606" s="54"/>
      <c r="T606" s="55"/>
      <c r="AT606" s="13" t="s">
        <v>1116</v>
      </c>
      <c r="AU606" s="13" t="s">
        <v>79</v>
      </c>
    </row>
    <row r="607" spans="2:65" s="1" customFormat="1" ht="19.5">
      <c r="B607" s="27"/>
      <c r="C607" s="28"/>
      <c r="D607" s="167" t="s">
        <v>1172</v>
      </c>
      <c r="E607" s="28"/>
      <c r="F607" s="168" t="s">
        <v>1613</v>
      </c>
      <c r="G607" s="28"/>
      <c r="H607" s="28"/>
      <c r="I607" s="28"/>
      <c r="J607" s="28"/>
      <c r="K607" s="28"/>
      <c r="L607" s="31"/>
      <c r="M607" s="169"/>
      <c r="N607" s="54"/>
      <c r="O607" s="54"/>
      <c r="P607" s="54"/>
      <c r="Q607" s="54"/>
      <c r="R607" s="54"/>
      <c r="S607" s="54"/>
      <c r="T607" s="55"/>
      <c r="AT607" s="13" t="s">
        <v>1172</v>
      </c>
      <c r="AU607" s="13" t="s">
        <v>79</v>
      </c>
    </row>
    <row r="608" spans="2:65" s="1" customFormat="1" ht="67.5" customHeight="1">
      <c r="B608" s="27"/>
      <c r="C608" s="160" t="s">
        <v>1614</v>
      </c>
      <c r="D608" s="160" t="s">
        <v>1111</v>
      </c>
      <c r="E608" s="161" t="s">
        <v>1615</v>
      </c>
      <c r="F608" s="162" t="s">
        <v>1616</v>
      </c>
      <c r="G608" s="163" t="s">
        <v>144</v>
      </c>
      <c r="H608" s="164">
        <v>1</v>
      </c>
      <c r="I608" s="165">
        <v>1020.64</v>
      </c>
      <c r="J608" s="165">
        <f>ROUND(I608*H608,2)</f>
        <v>1020.64</v>
      </c>
      <c r="K608" s="162" t="s">
        <v>106</v>
      </c>
      <c r="L608" s="31"/>
      <c r="M608" s="53" t="s">
        <v>31</v>
      </c>
      <c r="N608" s="166" t="s">
        <v>43</v>
      </c>
      <c r="O608" s="142">
        <v>2.37</v>
      </c>
      <c r="P608" s="142">
        <f>O608*H608</f>
        <v>2.37</v>
      </c>
      <c r="Q608" s="142">
        <v>0</v>
      </c>
      <c r="R608" s="142">
        <f>Q608*H608</f>
        <v>0</v>
      </c>
      <c r="S608" s="142">
        <v>0</v>
      </c>
      <c r="T608" s="143">
        <f>S608*H608</f>
        <v>0</v>
      </c>
      <c r="AR608" s="13" t="s">
        <v>109</v>
      </c>
      <c r="AT608" s="13" t="s">
        <v>1111</v>
      </c>
      <c r="AU608" s="13" t="s">
        <v>79</v>
      </c>
      <c r="AY608" s="13" t="s">
        <v>108</v>
      </c>
      <c r="BE608" s="144">
        <f>IF(N608="základní",J608,0)</f>
        <v>1020.64</v>
      </c>
      <c r="BF608" s="144">
        <f>IF(N608="snížená",J608,0)</f>
        <v>0</v>
      </c>
      <c r="BG608" s="144">
        <f>IF(N608="zákl. přenesená",J608,0)</f>
        <v>0</v>
      </c>
      <c r="BH608" s="144">
        <f>IF(N608="sníž. přenesená",J608,0)</f>
        <v>0</v>
      </c>
      <c r="BI608" s="144">
        <f>IF(N608="nulová",J608,0)</f>
        <v>0</v>
      </c>
      <c r="BJ608" s="13" t="s">
        <v>77</v>
      </c>
      <c r="BK608" s="144">
        <f>ROUND(I608*H608,2)</f>
        <v>1020.64</v>
      </c>
      <c r="BL608" s="13" t="s">
        <v>109</v>
      </c>
      <c r="BM608" s="13" t="s">
        <v>1617</v>
      </c>
    </row>
    <row r="609" spans="2:65" s="1" customFormat="1" ht="58.5">
      <c r="B609" s="27"/>
      <c r="C609" s="28"/>
      <c r="D609" s="167" t="s">
        <v>1116</v>
      </c>
      <c r="E609" s="28"/>
      <c r="F609" s="168" t="s">
        <v>1612</v>
      </c>
      <c r="G609" s="28"/>
      <c r="H609" s="28"/>
      <c r="I609" s="28"/>
      <c r="J609" s="28"/>
      <c r="K609" s="28"/>
      <c r="L609" s="31"/>
      <c r="M609" s="169"/>
      <c r="N609" s="54"/>
      <c r="O609" s="54"/>
      <c r="P609" s="54"/>
      <c r="Q609" s="54"/>
      <c r="R609" s="54"/>
      <c r="S609" s="54"/>
      <c r="T609" s="55"/>
      <c r="AT609" s="13" t="s">
        <v>1116</v>
      </c>
      <c r="AU609" s="13" t="s">
        <v>79</v>
      </c>
    </row>
    <row r="610" spans="2:65" s="1" customFormat="1" ht="19.5">
      <c r="B610" s="27"/>
      <c r="C610" s="28"/>
      <c r="D610" s="167" t="s">
        <v>1172</v>
      </c>
      <c r="E610" s="28"/>
      <c r="F610" s="168" t="s">
        <v>1613</v>
      </c>
      <c r="G610" s="28"/>
      <c r="H610" s="28"/>
      <c r="I610" s="28"/>
      <c r="J610" s="28"/>
      <c r="K610" s="28"/>
      <c r="L610" s="31"/>
      <c r="M610" s="169"/>
      <c r="N610" s="54"/>
      <c r="O610" s="54"/>
      <c r="P610" s="54"/>
      <c r="Q610" s="54"/>
      <c r="R610" s="54"/>
      <c r="S610" s="54"/>
      <c r="T610" s="55"/>
      <c r="AT610" s="13" t="s">
        <v>1172</v>
      </c>
      <c r="AU610" s="13" t="s">
        <v>79</v>
      </c>
    </row>
    <row r="611" spans="2:65" s="1" customFormat="1" ht="67.5" customHeight="1">
      <c r="B611" s="27"/>
      <c r="C611" s="160" t="s">
        <v>1618</v>
      </c>
      <c r="D611" s="160" t="s">
        <v>1111</v>
      </c>
      <c r="E611" s="161" t="s">
        <v>1619</v>
      </c>
      <c r="F611" s="162" t="s">
        <v>1620</v>
      </c>
      <c r="G611" s="163" t="s">
        <v>144</v>
      </c>
      <c r="H611" s="164">
        <v>1</v>
      </c>
      <c r="I611" s="165">
        <v>1156.74</v>
      </c>
      <c r="J611" s="165">
        <f>ROUND(I611*H611,2)</f>
        <v>1156.74</v>
      </c>
      <c r="K611" s="162" t="s">
        <v>106</v>
      </c>
      <c r="L611" s="31"/>
      <c r="M611" s="53" t="s">
        <v>31</v>
      </c>
      <c r="N611" s="166" t="s">
        <v>43</v>
      </c>
      <c r="O611" s="142">
        <v>2.63</v>
      </c>
      <c r="P611" s="142">
        <f>O611*H611</f>
        <v>2.63</v>
      </c>
      <c r="Q611" s="142">
        <v>0</v>
      </c>
      <c r="R611" s="142">
        <f>Q611*H611</f>
        <v>0</v>
      </c>
      <c r="S611" s="142">
        <v>0</v>
      </c>
      <c r="T611" s="143">
        <f>S611*H611</f>
        <v>0</v>
      </c>
      <c r="AR611" s="13" t="s">
        <v>109</v>
      </c>
      <c r="AT611" s="13" t="s">
        <v>1111</v>
      </c>
      <c r="AU611" s="13" t="s">
        <v>79</v>
      </c>
      <c r="AY611" s="13" t="s">
        <v>108</v>
      </c>
      <c r="BE611" s="144">
        <f>IF(N611="základní",J611,0)</f>
        <v>1156.74</v>
      </c>
      <c r="BF611" s="144">
        <f>IF(N611="snížená",J611,0)</f>
        <v>0</v>
      </c>
      <c r="BG611" s="144">
        <f>IF(N611="zákl. přenesená",J611,0)</f>
        <v>0</v>
      </c>
      <c r="BH611" s="144">
        <f>IF(N611="sníž. přenesená",J611,0)</f>
        <v>0</v>
      </c>
      <c r="BI611" s="144">
        <f>IF(N611="nulová",J611,0)</f>
        <v>0</v>
      </c>
      <c r="BJ611" s="13" t="s">
        <v>77</v>
      </c>
      <c r="BK611" s="144">
        <f>ROUND(I611*H611,2)</f>
        <v>1156.74</v>
      </c>
      <c r="BL611" s="13" t="s">
        <v>109</v>
      </c>
      <c r="BM611" s="13" t="s">
        <v>1621</v>
      </c>
    </row>
    <row r="612" spans="2:65" s="1" customFormat="1" ht="58.5">
      <c r="B612" s="27"/>
      <c r="C612" s="28"/>
      <c r="D612" s="167" t="s">
        <v>1116</v>
      </c>
      <c r="E612" s="28"/>
      <c r="F612" s="168" t="s">
        <v>1612</v>
      </c>
      <c r="G612" s="28"/>
      <c r="H612" s="28"/>
      <c r="I612" s="28"/>
      <c r="J612" s="28"/>
      <c r="K612" s="28"/>
      <c r="L612" s="31"/>
      <c r="M612" s="169"/>
      <c r="N612" s="54"/>
      <c r="O612" s="54"/>
      <c r="P612" s="54"/>
      <c r="Q612" s="54"/>
      <c r="R612" s="54"/>
      <c r="S612" s="54"/>
      <c r="T612" s="55"/>
      <c r="AT612" s="13" t="s">
        <v>1116</v>
      </c>
      <c r="AU612" s="13" t="s">
        <v>79</v>
      </c>
    </row>
    <row r="613" spans="2:65" s="1" customFormat="1" ht="19.5">
      <c r="B613" s="27"/>
      <c r="C613" s="28"/>
      <c r="D613" s="167" t="s">
        <v>1172</v>
      </c>
      <c r="E613" s="28"/>
      <c r="F613" s="168" t="s">
        <v>1613</v>
      </c>
      <c r="G613" s="28"/>
      <c r="H613" s="28"/>
      <c r="I613" s="28"/>
      <c r="J613" s="28"/>
      <c r="K613" s="28"/>
      <c r="L613" s="31"/>
      <c r="M613" s="169"/>
      <c r="N613" s="54"/>
      <c r="O613" s="54"/>
      <c r="P613" s="54"/>
      <c r="Q613" s="54"/>
      <c r="R613" s="54"/>
      <c r="S613" s="54"/>
      <c r="T613" s="55"/>
      <c r="AT613" s="13" t="s">
        <v>1172</v>
      </c>
      <c r="AU613" s="13" t="s">
        <v>79</v>
      </c>
    </row>
    <row r="614" spans="2:65" s="1" customFormat="1" ht="67.5" customHeight="1">
      <c r="B614" s="27"/>
      <c r="C614" s="160" t="s">
        <v>1622</v>
      </c>
      <c r="D614" s="160" t="s">
        <v>1111</v>
      </c>
      <c r="E614" s="161" t="s">
        <v>1623</v>
      </c>
      <c r="F614" s="162" t="s">
        <v>1624</v>
      </c>
      <c r="G614" s="163" t="s">
        <v>144</v>
      </c>
      <c r="H614" s="164">
        <v>1</v>
      </c>
      <c r="I614" s="165">
        <v>1216.46</v>
      </c>
      <c r="J614" s="165">
        <f>ROUND(I614*H614,2)</f>
        <v>1216.46</v>
      </c>
      <c r="K614" s="162" t="s">
        <v>106</v>
      </c>
      <c r="L614" s="31"/>
      <c r="M614" s="53" t="s">
        <v>31</v>
      </c>
      <c r="N614" s="166" t="s">
        <v>43</v>
      </c>
      <c r="O614" s="142">
        <v>2.75</v>
      </c>
      <c r="P614" s="142">
        <f>O614*H614</f>
        <v>2.75</v>
      </c>
      <c r="Q614" s="142">
        <v>0</v>
      </c>
      <c r="R614" s="142">
        <f>Q614*H614</f>
        <v>0</v>
      </c>
      <c r="S614" s="142">
        <v>0</v>
      </c>
      <c r="T614" s="143">
        <f>S614*H614</f>
        <v>0</v>
      </c>
      <c r="AR614" s="13" t="s">
        <v>109</v>
      </c>
      <c r="AT614" s="13" t="s">
        <v>1111</v>
      </c>
      <c r="AU614" s="13" t="s">
        <v>79</v>
      </c>
      <c r="AY614" s="13" t="s">
        <v>108</v>
      </c>
      <c r="BE614" s="144">
        <f>IF(N614="základní",J614,0)</f>
        <v>1216.46</v>
      </c>
      <c r="BF614" s="144">
        <f>IF(N614="snížená",J614,0)</f>
        <v>0</v>
      </c>
      <c r="BG614" s="144">
        <f>IF(N614="zákl. přenesená",J614,0)</f>
        <v>0</v>
      </c>
      <c r="BH614" s="144">
        <f>IF(N614="sníž. přenesená",J614,0)</f>
        <v>0</v>
      </c>
      <c r="BI614" s="144">
        <f>IF(N614="nulová",J614,0)</f>
        <v>0</v>
      </c>
      <c r="BJ614" s="13" t="s">
        <v>77</v>
      </c>
      <c r="BK614" s="144">
        <f>ROUND(I614*H614,2)</f>
        <v>1216.46</v>
      </c>
      <c r="BL614" s="13" t="s">
        <v>109</v>
      </c>
      <c r="BM614" s="13" t="s">
        <v>1625</v>
      </c>
    </row>
    <row r="615" spans="2:65" s="1" customFormat="1" ht="58.5">
      <c r="B615" s="27"/>
      <c r="C615" s="28"/>
      <c r="D615" s="167" t="s">
        <v>1116</v>
      </c>
      <c r="E615" s="28"/>
      <c r="F615" s="168" t="s">
        <v>1612</v>
      </c>
      <c r="G615" s="28"/>
      <c r="H615" s="28"/>
      <c r="I615" s="28"/>
      <c r="J615" s="28"/>
      <c r="K615" s="28"/>
      <c r="L615" s="31"/>
      <c r="M615" s="169"/>
      <c r="N615" s="54"/>
      <c r="O615" s="54"/>
      <c r="P615" s="54"/>
      <c r="Q615" s="54"/>
      <c r="R615" s="54"/>
      <c r="S615" s="54"/>
      <c r="T615" s="55"/>
      <c r="AT615" s="13" t="s">
        <v>1116</v>
      </c>
      <c r="AU615" s="13" t="s">
        <v>79</v>
      </c>
    </row>
    <row r="616" spans="2:65" s="1" customFormat="1" ht="19.5">
      <c r="B616" s="27"/>
      <c r="C616" s="28"/>
      <c r="D616" s="167" t="s">
        <v>1172</v>
      </c>
      <c r="E616" s="28"/>
      <c r="F616" s="168" t="s">
        <v>1613</v>
      </c>
      <c r="G616" s="28"/>
      <c r="H616" s="28"/>
      <c r="I616" s="28"/>
      <c r="J616" s="28"/>
      <c r="K616" s="28"/>
      <c r="L616" s="31"/>
      <c r="M616" s="169"/>
      <c r="N616" s="54"/>
      <c r="O616" s="54"/>
      <c r="P616" s="54"/>
      <c r="Q616" s="54"/>
      <c r="R616" s="54"/>
      <c r="S616" s="54"/>
      <c r="T616" s="55"/>
      <c r="AT616" s="13" t="s">
        <v>1172</v>
      </c>
      <c r="AU616" s="13" t="s">
        <v>79</v>
      </c>
    </row>
    <row r="617" spans="2:65" s="1" customFormat="1" ht="67.5" customHeight="1">
      <c r="B617" s="27"/>
      <c r="C617" s="160" t="s">
        <v>1626</v>
      </c>
      <c r="D617" s="160" t="s">
        <v>1111</v>
      </c>
      <c r="E617" s="161" t="s">
        <v>1627</v>
      </c>
      <c r="F617" s="162" t="s">
        <v>1628</v>
      </c>
      <c r="G617" s="163" t="s">
        <v>144</v>
      </c>
      <c r="H617" s="164">
        <v>1</v>
      </c>
      <c r="I617" s="165">
        <v>1273.49</v>
      </c>
      <c r="J617" s="165">
        <f>ROUND(I617*H617,2)</f>
        <v>1273.49</v>
      </c>
      <c r="K617" s="162" t="s">
        <v>106</v>
      </c>
      <c r="L617" s="31"/>
      <c r="M617" s="53" t="s">
        <v>31</v>
      </c>
      <c r="N617" s="166" t="s">
        <v>43</v>
      </c>
      <c r="O617" s="142">
        <v>2.86</v>
      </c>
      <c r="P617" s="142">
        <f>O617*H617</f>
        <v>2.86</v>
      </c>
      <c r="Q617" s="142">
        <v>0</v>
      </c>
      <c r="R617" s="142">
        <f>Q617*H617</f>
        <v>0</v>
      </c>
      <c r="S617" s="142">
        <v>0</v>
      </c>
      <c r="T617" s="143">
        <f>S617*H617</f>
        <v>0</v>
      </c>
      <c r="AR617" s="13" t="s">
        <v>109</v>
      </c>
      <c r="AT617" s="13" t="s">
        <v>1111</v>
      </c>
      <c r="AU617" s="13" t="s">
        <v>79</v>
      </c>
      <c r="AY617" s="13" t="s">
        <v>108</v>
      </c>
      <c r="BE617" s="144">
        <f>IF(N617="základní",J617,0)</f>
        <v>1273.49</v>
      </c>
      <c r="BF617" s="144">
        <f>IF(N617="snížená",J617,0)</f>
        <v>0</v>
      </c>
      <c r="BG617" s="144">
        <f>IF(N617="zákl. přenesená",J617,0)</f>
        <v>0</v>
      </c>
      <c r="BH617" s="144">
        <f>IF(N617="sníž. přenesená",J617,0)</f>
        <v>0</v>
      </c>
      <c r="BI617" s="144">
        <f>IF(N617="nulová",J617,0)</f>
        <v>0</v>
      </c>
      <c r="BJ617" s="13" t="s">
        <v>77</v>
      </c>
      <c r="BK617" s="144">
        <f>ROUND(I617*H617,2)</f>
        <v>1273.49</v>
      </c>
      <c r="BL617" s="13" t="s">
        <v>109</v>
      </c>
      <c r="BM617" s="13" t="s">
        <v>1629</v>
      </c>
    </row>
    <row r="618" spans="2:65" s="1" customFormat="1" ht="58.5">
      <c r="B618" s="27"/>
      <c r="C618" s="28"/>
      <c r="D618" s="167" t="s">
        <v>1116</v>
      </c>
      <c r="E618" s="28"/>
      <c r="F618" s="168" t="s">
        <v>1612</v>
      </c>
      <c r="G618" s="28"/>
      <c r="H618" s="28"/>
      <c r="I618" s="28"/>
      <c r="J618" s="28"/>
      <c r="K618" s="28"/>
      <c r="L618" s="31"/>
      <c r="M618" s="169"/>
      <c r="N618" s="54"/>
      <c r="O618" s="54"/>
      <c r="P618" s="54"/>
      <c r="Q618" s="54"/>
      <c r="R618" s="54"/>
      <c r="S618" s="54"/>
      <c r="T618" s="55"/>
      <c r="AT618" s="13" t="s">
        <v>1116</v>
      </c>
      <c r="AU618" s="13" t="s">
        <v>79</v>
      </c>
    </row>
    <row r="619" spans="2:65" s="1" customFormat="1" ht="19.5">
      <c r="B619" s="27"/>
      <c r="C619" s="28"/>
      <c r="D619" s="167" t="s">
        <v>1172</v>
      </c>
      <c r="E619" s="28"/>
      <c r="F619" s="168" t="s">
        <v>1613</v>
      </c>
      <c r="G619" s="28"/>
      <c r="H619" s="28"/>
      <c r="I619" s="28"/>
      <c r="J619" s="28"/>
      <c r="K619" s="28"/>
      <c r="L619" s="31"/>
      <c r="M619" s="169"/>
      <c r="N619" s="54"/>
      <c r="O619" s="54"/>
      <c r="P619" s="54"/>
      <c r="Q619" s="54"/>
      <c r="R619" s="54"/>
      <c r="S619" s="54"/>
      <c r="T619" s="55"/>
      <c r="AT619" s="13" t="s">
        <v>1172</v>
      </c>
      <c r="AU619" s="13" t="s">
        <v>79</v>
      </c>
    </row>
    <row r="620" spans="2:65" s="1" customFormat="1" ht="67.5" customHeight="1">
      <c r="B620" s="27"/>
      <c r="C620" s="160" t="s">
        <v>1630</v>
      </c>
      <c r="D620" s="160" t="s">
        <v>1111</v>
      </c>
      <c r="E620" s="161" t="s">
        <v>1631</v>
      </c>
      <c r="F620" s="162" t="s">
        <v>1632</v>
      </c>
      <c r="G620" s="163" t="s">
        <v>144</v>
      </c>
      <c r="H620" s="164">
        <v>1</v>
      </c>
      <c r="I620" s="165">
        <v>1340.4</v>
      </c>
      <c r="J620" s="165">
        <f>ROUND(I620*H620,2)</f>
        <v>1340.4</v>
      </c>
      <c r="K620" s="162" t="s">
        <v>106</v>
      </c>
      <c r="L620" s="31"/>
      <c r="M620" s="53" t="s">
        <v>31</v>
      </c>
      <c r="N620" s="166" t="s">
        <v>43</v>
      </c>
      <c r="O620" s="142">
        <v>2.95</v>
      </c>
      <c r="P620" s="142">
        <f>O620*H620</f>
        <v>2.95</v>
      </c>
      <c r="Q620" s="142">
        <v>0</v>
      </c>
      <c r="R620" s="142">
        <f>Q620*H620</f>
        <v>0</v>
      </c>
      <c r="S620" s="142">
        <v>0</v>
      </c>
      <c r="T620" s="143">
        <f>S620*H620</f>
        <v>0</v>
      </c>
      <c r="AR620" s="13" t="s">
        <v>109</v>
      </c>
      <c r="AT620" s="13" t="s">
        <v>1111</v>
      </c>
      <c r="AU620" s="13" t="s">
        <v>79</v>
      </c>
      <c r="AY620" s="13" t="s">
        <v>108</v>
      </c>
      <c r="BE620" s="144">
        <f>IF(N620="základní",J620,0)</f>
        <v>1340.4</v>
      </c>
      <c r="BF620" s="144">
        <f>IF(N620="snížená",J620,0)</f>
        <v>0</v>
      </c>
      <c r="BG620" s="144">
        <f>IF(N620="zákl. přenesená",J620,0)</f>
        <v>0</v>
      </c>
      <c r="BH620" s="144">
        <f>IF(N620="sníž. přenesená",J620,0)</f>
        <v>0</v>
      </c>
      <c r="BI620" s="144">
        <f>IF(N620="nulová",J620,0)</f>
        <v>0</v>
      </c>
      <c r="BJ620" s="13" t="s">
        <v>77</v>
      </c>
      <c r="BK620" s="144">
        <f>ROUND(I620*H620,2)</f>
        <v>1340.4</v>
      </c>
      <c r="BL620" s="13" t="s">
        <v>109</v>
      </c>
      <c r="BM620" s="13" t="s">
        <v>1633</v>
      </c>
    </row>
    <row r="621" spans="2:65" s="1" customFormat="1" ht="58.5">
      <c r="B621" s="27"/>
      <c r="C621" s="28"/>
      <c r="D621" s="167" t="s">
        <v>1116</v>
      </c>
      <c r="E621" s="28"/>
      <c r="F621" s="168" t="s">
        <v>1612</v>
      </c>
      <c r="G621" s="28"/>
      <c r="H621" s="28"/>
      <c r="I621" s="28"/>
      <c r="J621" s="28"/>
      <c r="K621" s="28"/>
      <c r="L621" s="31"/>
      <c r="M621" s="169"/>
      <c r="N621" s="54"/>
      <c r="O621" s="54"/>
      <c r="P621" s="54"/>
      <c r="Q621" s="54"/>
      <c r="R621" s="54"/>
      <c r="S621" s="54"/>
      <c r="T621" s="55"/>
      <c r="AT621" s="13" t="s">
        <v>1116</v>
      </c>
      <c r="AU621" s="13" t="s">
        <v>79</v>
      </c>
    </row>
    <row r="622" spans="2:65" s="1" customFormat="1" ht="19.5">
      <c r="B622" s="27"/>
      <c r="C622" s="28"/>
      <c r="D622" s="167" t="s">
        <v>1172</v>
      </c>
      <c r="E622" s="28"/>
      <c r="F622" s="168" t="s">
        <v>1613</v>
      </c>
      <c r="G622" s="28"/>
      <c r="H622" s="28"/>
      <c r="I622" s="28"/>
      <c r="J622" s="28"/>
      <c r="K622" s="28"/>
      <c r="L622" s="31"/>
      <c r="M622" s="169"/>
      <c r="N622" s="54"/>
      <c r="O622" s="54"/>
      <c r="P622" s="54"/>
      <c r="Q622" s="54"/>
      <c r="R622" s="54"/>
      <c r="S622" s="54"/>
      <c r="T622" s="55"/>
      <c r="AT622" s="13" t="s">
        <v>1172</v>
      </c>
      <c r="AU622" s="13" t="s">
        <v>79</v>
      </c>
    </row>
    <row r="623" spans="2:65" s="1" customFormat="1" ht="67.5" customHeight="1">
      <c r="B623" s="27"/>
      <c r="C623" s="160" t="s">
        <v>1634</v>
      </c>
      <c r="D623" s="160" t="s">
        <v>1111</v>
      </c>
      <c r="E623" s="161" t="s">
        <v>1635</v>
      </c>
      <c r="F623" s="162" t="s">
        <v>1636</v>
      </c>
      <c r="G623" s="163" t="s">
        <v>144</v>
      </c>
      <c r="H623" s="164">
        <v>1</v>
      </c>
      <c r="I623" s="165">
        <v>1520.19</v>
      </c>
      <c r="J623" s="165">
        <f>ROUND(I623*H623,2)</f>
        <v>1520.19</v>
      </c>
      <c r="K623" s="162" t="s">
        <v>106</v>
      </c>
      <c r="L623" s="31"/>
      <c r="M623" s="53" t="s">
        <v>31</v>
      </c>
      <c r="N623" s="166" t="s">
        <v>43</v>
      </c>
      <c r="O623" s="142">
        <v>3.53</v>
      </c>
      <c r="P623" s="142">
        <f>O623*H623</f>
        <v>3.53</v>
      </c>
      <c r="Q623" s="142">
        <v>0</v>
      </c>
      <c r="R623" s="142">
        <f>Q623*H623</f>
        <v>0</v>
      </c>
      <c r="S623" s="142">
        <v>0</v>
      </c>
      <c r="T623" s="143">
        <f>S623*H623</f>
        <v>0</v>
      </c>
      <c r="AR623" s="13" t="s">
        <v>109</v>
      </c>
      <c r="AT623" s="13" t="s">
        <v>1111</v>
      </c>
      <c r="AU623" s="13" t="s">
        <v>79</v>
      </c>
      <c r="AY623" s="13" t="s">
        <v>108</v>
      </c>
      <c r="BE623" s="144">
        <f>IF(N623="základní",J623,0)</f>
        <v>1520.19</v>
      </c>
      <c r="BF623" s="144">
        <f>IF(N623="snížená",J623,0)</f>
        <v>0</v>
      </c>
      <c r="BG623" s="144">
        <f>IF(N623="zákl. přenesená",J623,0)</f>
        <v>0</v>
      </c>
      <c r="BH623" s="144">
        <f>IF(N623="sníž. přenesená",J623,0)</f>
        <v>0</v>
      </c>
      <c r="BI623" s="144">
        <f>IF(N623="nulová",J623,0)</f>
        <v>0</v>
      </c>
      <c r="BJ623" s="13" t="s">
        <v>77</v>
      </c>
      <c r="BK623" s="144">
        <f>ROUND(I623*H623,2)</f>
        <v>1520.19</v>
      </c>
      <c r="BL623" s="13" t="s">
        <v>109</v>
      </c>
      <c r="BM623" s="13" t="s">
        <v>1637</v>
      </c>
    </row>
    <row r="624" spans="2:65" s="1" customFormat="1" ht="58.5">
      <c r="B624" s="27"/>
      <c r="C624" s="28"/>
      <c r="D624" s="167" t="s">
        <v>1116</v>
      </c>
      <c r="E624" s="28"/>
      <c r="F624" s="168" t="s">
        <v>1612</v>
      </c>
      <c r="G624" s="28"/>
      <c r="H624" s="28"/>
      <c r="I624" s="28"/>
      <c r="J624" s="28"/>
      <c r="K624" s="28"/>
      <c r="L624" s="31"/>
      <c r="M624" s="169"/>
      <c r="N624" s="54"/>
      <c r="O624" s="54"/>
      <c r="P624" s="54"/>
      <c r="Q624" s="54"/>
      <c r="R624" s="54"/>
      <c r="S624" s="54"/>
      <c r="T624" s="55"/>
      <c r="AT624" s="13" t="s">
        <v>1116</v>
      </c>
      <c r="AU624" s="13" t="s">
        <v>79</v>
      </c>
    </row>
    <row r="625" spans="2:65" s="1" customFormat="1" ht="19.5">
      <c r="B625" s="27"/>
      <c r="C625" s="28"/>
      <c r="D625" s="167" t="s">
        <v>1172</v>
      </c>
      <c r="E625" s="28"/>
      <c r="F625" s="168" t="s">
        <v>1613</v>
      </c>
      <c r="G625" s="28"/>
      <c r="H625" s="28"/>
      <c r="I625" s="28"/>
      <c r="J625" s="28"/>
      <c r="K625" s="28"/>
      <c r="L625" s="31"/>
      <c r="M625" s="169"/>
      <c r="N625" s="54"/>
      <c r="O625" s="54"/>
      <c r="P625" s="54"/>
      <c r="Q625" s="54"/>
      <c r="R625" s="54"/>
      <c r="S625" s="54"/>
      <c r="T625" s="55"/>
      <c r="AT625" s="13" t="s">
        <v>1172</v>
      </c>
      <c r="AU625" s="13" t="s">
        <v>79</v>
      </c>
    </row>
    <row r="626" spans="2:65" s="1" customFormat="1" ht="67.5" customHeight="1">
      <c r="B626" s="27"/>
      <c r="C626" s="160" t="s">
        <v>1638</v>
      </c>
      <c r="D626" s="160" t="s">
        <v>1111</v>
      </c>
      <c r="E626" s="161" t="s">
        <v>1639</v>
      </c>
      <c r="F626" s="162" t="s">
        <v>1640</v>
      </c>
      <c r="G626" s="163" t="s">
        <v>144</v>
      </c>
      <c r="H626" s="164">
        <v>1</v>
      </c>
      <c r="I626" s="165">
        <v>1520.19</v>
      </c>
      <c r="J626" s="165">
        <f>ROUND(I626*H626,2)</f>
        <v>1520.19</v>
      </c>
      <c r="K626" s="162" t="s">
        <v>106</v>
      </c>
      <c r="L626" s="31"/>
      <c r="M626" s="53" t="s">
        <v>31</v>
      </c>
      <c r="N626" s="166" t="s">
        <v>43</v>
      </c>
      <c r="O626" s="142">
        <v>3.53</v>
      </c>
      <c r="P626" s="142">
        <f>O626*H626</f>
        <v>3.53</v>
      </c>
      <c r="Q626" s="142">
        <v>0</v>
      </c>
      <c r="R626" s="142">
        <f>Q626*H626</f>
        <v>0</v>
      </c>
      <c r="S626" s="142">
        <v>0</v>
      </c>
      <c r="T626" s="143">
        <f>S626*H626</f>
        <v>0</v>
      </c>
      <c r="AR626" s="13" t="s">
        <v>109</v>
      </c>
      <c r="AT626" s="13" t="s">
        <v>1111</v>
      </c>
      <c r="AU626" s="13" t="s">
        <v>79</v>
      </c>
      <c r="AY626" s="13" t="s">
        <v>108</v>
      </c>
      <c r="BE626" s="144">
        <f>IF(N626="základní",J626,0)</f>
        <v>1520.19</v>
      </c>
      <c r="BF626" s="144">
        <f>IF(N626="snížená",J626,0)</f>
        <v>0</v>
      </c>
      <c r="BG626" s="144">
        <f>IF(N626="zákl. přenesená",J626,0)</f>
        <v>0</v>
      </c>
      <c r="BH626" s="144">
        <f>IF(N626="sníž. přenesená",J626,0)</f>
        <v>0</v>
      </c>
      <c r="BI626" s="144">
        <f>IF(N626="nulová",J626,0)</f>
        <v>0</v>
      </c>
      <c r="BJ626" s="13" t="s">
        <v>77</v>
      </c>
      <c r="BK626" s="144">
        <f>ROUND(I626*H626,2)</f>
        <v>1520.19</v>
      </c>
      <c r="BL626" s="13" t="s">
        <v>109</v>
      </c>
      <c r="BM626" s="13" t="s">
        <v>1641</v>
      </c>
    </row>
    <row r="627" spans="2:65" s="1" customFormat="1" ht="58.5">
      <c r="B627" s="27"/>
      <c r="C627" s="28"/>
      <c r="D627" s="167" t="s">
        <v>1116</v>
      </c>
      <c r="E627" s="28"/>
      <c r="F627" s="168" t="s">
        <v>1612</v>
      </c>
      <c r="G627" s="28"/>
      <c r="H627" s="28"/>
      <c r="I627" s="28"/>
      <c r="J627" s="28"/>
      <c r="K627" s="28"/>
      <c r="L627" s="31"/>
      <c r="M627" s="169"/>
      <c r="N627" s="54"/>
      <c r="O627" s="54"/>
      <c r="P627" s="54"/>
      <c r="Q627" s="54"/>
      <c r="R627" s="54"/>
      <c r="S627" s="54"/>
      <c r="T627" s="55"/>
      <c r="AT627" s="13" t="s">
        <v>1116</v>
      </c>
      <c r="AU627" s="13" t="s">
        <v>79</v>
      </c>
    </row>
    <row r="628" spans="2:65" s="1" customFormat="1" ht="19.5">
      <c r="B628" s="27"/>
      <c r="C628" s="28"/>
      <c r="D628" s="167" t="s">
        <v>1172</v>
      </c>
      <c r="E628" s="28"/>
      <c r="F628" s="168" t="s">
        <v>1613</v>
      </c>
      <c r="G628" s="28"/>
      <c r="H628" s="28"/>
      <c r="I628" s="28"/>
      <c r="J628" s="28"/>
      <c r="K628" s="28"/>
      <c r="L628" s="31"/>
      <c r="M628" s="169"/>
      <c r="N628" s="54"/>
      <c r="O628" s="54"/>
      <c r="P628" s="54"/>
      <c r="Q628" s="54"/>
      <c r="R628" s="54"/>
      <c r="S628" s="54"/>
      <c r="T628" s="55"/>
      <c r="AT628" s="13" t="s">
        <v>1172</v>
      </c>
      <c r="AU628" s="13" t="s">
        <v>79</v>
      </c>
    </row>
    <row r="629" spans="2:65" s="1" customFormat="1" ht="67.5" customHeight="1">
      <c r="B629" s="27"/>
      <c r="C629" s="160" t="s">
        <v>1642</v>
      </c>
      <c r="D629" s="160" t="s">
        <v>1111</v>
      </c>
      <c r="E629" s="161" t="s">
        <v>1643</v>
      </c>
      <c r="F629" s="162" t="s">
        <v>1644</v>
      </c>
      <c r="G629" s="163" t="s">
        <v>144</v>
      </c>
      <c r="H629" s="164">
        <v>1</v>
      </c>
      <c r="I629" s="165">
        <v>1162.75</v>
      </c>
      <c r="J629" s="165">
        <f>ROUND(I629*H629,2)</f>
        <v>1162.75</v>
      </c>
      <c r="K629" s="162" t="s">
        <v>106</v>
      </c>
      <c r="L629" s="31"/>
      <c r="M629" s="53" t="s">
        <v>31</v>
      </c>
      <c r="N629" s="166" t="s">
        <v>43</v>
      </c>
      <c r="O629" s="142">
        <v>2.7</v>
      </c>
      <c r="P629" s="142">
        <f>O629*H629</f>
        <v>2.7</v>
      </c>
      <c r="Q629" s="142">
        <v>0</v>
      </c>
      <c r="R629" s="142">
        <f>Q629*H629</f>
        <v>0</v>
      </c>
      <c r="S629" s="142">
        <v>0</v>
      </c>
      <c r="T629" s="143">
        <f>S629*H629</f>
        <v>0</v>
      </c>
      <c r="AR629" s="13" t="s">
        <v>109</v>
      </c>
      <c r="AT629" s="13" t="s">
        <v>1111</v>
      </c>
      <c r="AU629" s="13" t="s">
        <v>79</v>
      </c>
      <c r="AY629" s="13" t="s">
        <v>108</v>
      </c>
      <c r="BE629" s="144">
        <f>IF(N629="základní",J629,0)</f>
        <v>1162.75</v>
      </c>
      <c r="BF629" s="144">
        <f>IF(N629="snížená",J629,0)</f>
        <v>0</v>
      </c>
      <c r="BG629" s="144">
        <f>IF(N629="zákl. přenesená",J629,0)</f>
        <v>0</v>
      </c>
      <c r="BH629" s="144">
        <f>IF(N629="sníž. přenesená",J629,0)</f>
        <v>0</v>
      </c>
      <c r="BI629" s="144">
        <f>IF(N629="nulová",J629,0)</f>
        <v>0</v>
      </c>
      <c r="BJ629" s="13" t="s">
        <v>77</v>
      </c>
      <c r="BK629" s="144">
        <f>ROUND(I629*H629,2)</f>
        <v>1162.75</v>
      </c>
      <c r="BL629" s="13" t="s">
        <v>109</v>
      </c>
      <c r="BM629" s="13" t="s">
        <v>1645</v>
      </c>
    </row>
    <row r="630" spans="2:65" s="1" customFormat="1" ht="58.5">
      <c r="B630" s="27"/>
      <c r="C630" s="28"/>
      <c r="D630" s="167" t="s">
        <v>1116</v>
      </c>
      <c r="E630" s="28"/>
      <c r="F630" s="168" t="s">
        <v>1612</v>
      </c>
      <c r="G630" s="28"/>
      <c r="H630" s="28"/>
      <c r="I630" s="28"/>
      <c r="J630" s="28"/>
      <c r="K630" s="28"/>
      <c r="L630" s="31"/>
      <c r="M630" s="169"/>
      <c r="N630" s="54"/>
      <c r="O630" s="54"/>
      <c r="P630" s="54"/>
      <c r="Q630" s="54"/>
      <c r="R630" s="54"/>
      <c r="S630" s="54"/>
      <c r="T630" s="55"/>
      <c r="AT630" s="13" t="s">
        <v>1116</v>
      </c>
      <c r="AU630" s="13" t="s">
        <v>79</v>
      </c>
    </row>
    <row r="631" spans="2:65" s="1" customFormat="1" ht="19.5">
      <c r="B631" s="27"/>
      <c r="C631" s="28"/>
      <c r="D631" s="167" t="s">
        <v>1172</v>
      </c>
      <c r="E631" s="28"/>
      <c r="F631" s="168" t="s">
        <v>1613</v>
      </c>
      <c r="G631" s="28"/>
      <c r="H631" s="28"/>
      <c r="I631" s="28"/>
      <c r="J631" s="28"/>
      <c r="K631" s="28"/>
      <c r="L631" s="31"/>
      <c r="M631" s="169"/>
      <c r="N631" s="54"/>
      <c r="O631" s="54"/>
      <c r="P631" s="54"/>
      <c r="Q631" s="54"/>
      <c r="R631" s="54"/>
      <c r="S631" s="54"/>
      <c r="T631" s="55"/>
      <c r="AT631" s="13" t="s">
        <v>1172</v>
      </c>
      <c r="AU631" s="13" t="s">
        <v>79</v>
      </c>
    </row>
    <row r="632" spans="2:65" s="1" customFormat="1" ht="67.5" customHeight="1">
      <c r="B632" s="27"/>
      <c r="C632" s="160" t="s">
        <v>1646</v>
      </c>
      <c r="D632" s="160" t="s">
        <v>1111</v>
      </c>
      <c r="E632" s="161" t="s">
        <v>1647</v>
      </c>
      <c r="F632" s="162" t="s">
        <v>1648</v>
      </c>
      <c r="G632" s="163" t="s">
        <v>144</v>
      </c>
      <c r="H632" s="164">
        <v>1</v>
      </c>
      <c r="I632" s="165">
        <v>1076.6199999999999</v>
      </c>
      <c r="J632" s="165">
        <f>ROUND(I632*H632,2)</f>
        <v>1076.6199999999999</v>
      </c>
      <c r="K632" s="162" t="s">
        <v>106</v>
      </c>
      <c r="L632" s="31"/>
      <c r="M632" s="53" t="s">
        <v>31</v>
      </c>
      <c r="N632" s="166" t="s">
        <v>43</v>
      </c>
      <c r="O632" s="142">
        <v>2.5</v>
      </c>
      <c r="P632" s="142">
        <f>O632*H632</f>
        <v>2.5</v>
      </c>
      <c r="Q632" s="142">
        <v>0</v>
      </c>
      <c r="R632" s="142">
        <f>Q632*H632</f>
        <v>0</v>
      </c>
      <c r="S632" s="142">
        <v>0</v>
      </c>
      <c r="T632" s="143">
        <f>S632*H632</f>
        <v>0</v>
      </c>
      <c r="AR632" s="13" t="s">
        <v>109</v>
      </c>
      <c r="AT632" s="13" t="s">
        <v>1111</v>
      </c>
      <c r="AU632" s="13" t="s">
        <v>79</v>
      </c>
      <c r="AY632" s="13" t="s">
        <v>108</v>
      </c>
      <c r="BE632" s="144">
        <f>IF(N632="základní",J632,0)</f>
        <v>1076.6199999999999</v>
      </c>
      <c r="BF632" s="144">
        <f>IF(N632="snížená",J632,0)</f>
        <v>0</v>
      </c>
      <c r="BG632" s="144">
        <f>IF(N632="zákl. přenesená",J632,0)</f>
        <v>0</v>
      </c>
      <c r="BH632" s="144">
        <f>IF(N632="sníž. přenesená",J632,0)</f>
        <v>0</v>
      </c>
      <c r="BI632" s="144">
        <f>IF(N632="nulová",J632,0)</f>
        <v>0</v>
      </c>
      <c r="BJ632" s="13" t="s">
        <v>77</v>
      </c>
      <c r="BK632" s="144">
        <f>ROUND(I632*H632,2)</f>
        <v>1076.6199999999999</v>
      </c>
      <c r="BL632" s="13" t="s">
        <v>109</v>
      </c>
      <c r="BM632" s="13" t="s">
        <v>1649</v>
      </c>
    </row>
    <row r="633" spans="2:65" s="1" customFormat="1" ht="58.5">
      <c r="B633" s="27"/>
      <c r="C633" s="28"/>
      <c r="D633" s="167" t="s">
        <v>1116</v>
      </c>
      <c r="E633" s="28"/>
      <c r="F633" s="168" t="s">
        <v>1612</v>
      </c>
      <c r="G633" s="28"/>
      <c r="H633" s="28"/>
      <c r="I633" s="28"/>
      <c r="J633" s="28"/>
      <c r="K633" s="28"/>
      <c r="L633" s="31"/>
      <c r="M633" s="169"/>
      <c r="N633" s="54"/>
      <c r="O633" s="54"/>
      <c r="P633" s="54"/>
      <c r="Q633" s="54"/>
      <c r="R633" s="54"/>
      <c r="S633" s="54"/>
      <c r="T633" s="55"/>
      <c r="AT633" s="13" t="s">
        <v>1116</v>
      </c>
      <c r="AU633" s="13" t="s">
        <v>79</v>
      </c>
    </row>
    <row r="634" spans="2:65" s="1" customFormat="1" ht="19.5">
      <c r="B634" s="27"/>
      <c r="C634" s="28"/>
      <c r="D634" s="167" t="s">
        <v>1172</v>
      </c>
      <c r="E634" s="28"/>
      <c r="F634" s="168" t="s">
        <v>1613</v>
      </c>
      <c r="G634" s="28"/>
      <c r="H634" s="28"/>
      <c r="I634" s="28"/>
      <c r="J634" s="28"/>
      <c r="K634" s="28"/>
      <c r="L634" s="31"/>
      <c r="M634" s="169"/>
      <c r="N634" s="54"/>
      <c r="O634" s="54"/>
      <c r="P634" s="54"/>
      <c r="Q634" s="54"/>
      <c r="R634" s="54"/>
      <c r="S634" s="54"/>
      <c r="T634" s="55"/>
      <c r="AT634" s="13" t="s">
        <v>1172</v>
      </c>
      <c r="AU634" s="13" t="s">
        <v>79</v>
      </c>
    </row>
    <row r="635" spans="2:65" s="1" customFormat="1" ht="67.5" customHeight="1">
      <c r="B635" s="27"/>
      <c r="C635" s="160" t="s">
        <v>1650</v>
      </c>
      <c r="D635" s="160" t="s">
        <v>1111</v>
      </c>
      <c r="E635" s="161" t="s">
        <v>1651</v>
      </c>
      <c r="F635" s="162" t="s">
        <v>1652</v>
      </c>
      <c r="G635" s="163" t="s">
        <v>144</v>
      </c>
      <c r="H635" s="164">
        <v>1</v>
      </c>
      <c r="I635" s="165">
        <v>1223.04</v>
      </c>
      <c r="J635" s="165">
        <f>ROUND(I635*H635,2)</f>
        <v>1223.04</v>
      </c>
      <c r="K635" s="162" t="s">
        <v>106</v>
      </c>
      <c r="L635" s="31"/>
      <c r="M635" s="53" t="s">
        <v>31</v>
      </c>
      <c r="N635" s="166" t="s">
        <v>43</v>
      </c>
      <c r="O635" s="142">
        <v>2.84</v>
      </c>
      <c r="P635" s="142">
        <f>O635*H635</f>
        <v>2.84</v>
      </c>
      <c r="Q635" s="142">
        <v>0</v>
      </c>
      <c r="R635" s="142">
        <f>Q635*H635</f>
        <v>0</v>
      </c>
      <c r="S635" s="142">
        <v>0</v>
      </c>
      <c r="T635" s="143">
        <f>S635*H635</f>
        <v>0</v>
      </c>
      <c r="AR635" s="13" t="s">
        <v>109</v>
      </c>
      <c r="AT635" s="13" t="s">
        <v>1111</v>
      </c>
      <c r="AU635" s="13" t="s">
        <v>79</v>
      </c>
      <c r="AY635" s="13" t="s">
        <v>108</v>
      </c>
      <c r="BE635" s="144">
        <f>IF(N635="základní",J635,0)</f>
        <v>1223.04</v>
      </c>
      <c r="BF635" s="144">
        <f>IF(N635="snížená",J635,0)</f>
        <v>0</v>
      </c>
      <c r="BG635" s="144">
        <f>IF(N635="zákl. přenesená",J635,0)</f>
        <v>0</v>
      </c>
      <c r="BH635" s="144">
        <f>IF(N635="sníž. přenesená",J635,0)</f>
        <v>0</v>
      </c>
      <c r="BI635" s="144">
        <f>IF(N635="nulová",J635,0)</f>
        <v>0</v>
      </c>
      <c r="BJ635" s="13" t="s">
        <v>77</v>
      </c>
      <c r="BK635" s="144">
        <f>ROUND(I635*H635,2)</f>
        <v>1223.04</v>
      </c>
      <c r="BL635" s="13" t="s">
        <v>109</v>
      </c>
      <c r="BM635" s="13" t="s">
        <v>1653</v>
      </c>
    </row>
    <row r="636" spans="2:65" s="1" customFormat="1" ht="58.5">
      <c r="B636" s="27"/>
      <c r="C636" s="28"/>
      <c r="D636" s="167" t="s">
        <v>1116</v>
      </c>
      <c r="E636" s="28"/>
      <c r="F636" s="168" t="s">
        <v>1612</v>
      </c>
      <c r="G636" s="28"/>
      <c r="H636" s="28"/>
      <c r="I636" s="28"/>
      <c r="J636" s="28"/>
      <c r="K636" s="28"/>
      <c r="L636" s="31"/>
      <c r="M636" s="169"/>
      <c r="N636" s="54"/>
      <c r="O636" s="54"/>
      <c r="P636" s="54"/>
      <c r="Q636" s="54"/>
      <c r="R636" s="54"/>
      <c r="S636" s="54"/>
      <c r="T636" s="55"/>
      <c r="AT636" s="13" t="s">
        <v>1116</v>
      </c>
      <c r="AU636" s="13" t="s">
        <v>79</v>
      </c>
    </row>
    <row r="637" spans="2:65" s="1" customFormat="1" ht="19.5">
      <c r="B637" s="27"/>
      <c r="C637" s="28"/>
      <c r="D637" s="167" t="s">
        <v>1172</v>
      </c>
      <c r="E637" s="28"/>
      <c r="F637" s="168" t="s">
        <v>1613</v>
      </c>
      <c r="G637" s="28"/>
      <c r="H637" s="28"/>
      <c r="I637" s="28"/>
      <c r="J637" s="28"/>
      <c r="K637" s="28"/>
      <c r="L637" s="31"/>
      <c r="M637" s="169"/>
      <c r="N637" s="54"/>
      <c r="O637" s="54"/>
      <c r="P637" s="54"/>
      <c r="Q637" s="54"/>
      <c r="R637" s="54"/>
      <c r="S637" s="54"/>
      <c r="T637" s="55"/>
      <c r="AT637" s="13" t="s">
        <v>1172</v>
      </c>
      <c r="AU637" s="13" t="s">
        <v>79</v>
      </c>
    </row>
    <row r="638" spans="2:65" s="1" customFormat="1" ht="67.5" customHeight="1">
      <c r="B638" s="27"/>
      <c r="C638" s="160" t="s">
        <v>1654</v>
      </c>
      <c r="D638" s="160" t="s">
        <v>1111</v>
      </c>
      <c r="E638" s="161" t="s">
        <v>1655</v>
      </c>
      <c r="F638" s="162" t="s">
        <v>1656</v>
      </c>
      <c r="G638" s="163" t="s">
        <v>144</v>
      </c>
      <c r="H638" s="164">
        <v>1</v>
      </c>
      <c r="I638" s="165">
        <v>1279.02</v>
      </c>
      <c r="J638" s="165">
        <f>ROUND(I638*H638,2)</f>
        <v>1279.02</v>
      </c>
      <c r="K638" s="162" t="s">
        <v>106</v>
      </c>
      <c r="L638" s="31"/>
      <c r="M638" s="53" t="s">
        <v>31</v>
      </c>
      <c r="N638" s="166" t="s">
        <v>43</v>
      </c>
      <c r="O638" s="142">
        <v>2.97</v>
      </c>
      <c r="P638" s="142">
        <f>O638*H638</f>
        <v>2.97</v>
      </c>
      <c r="Q638" s="142">
        <v>0</v>
      </c>
      <c r="R638" s="142">
        <f>Q638*H638</f>
        <v>0</v>
      </c>
      <c r="S638" s="142">
        <v>0</v>
      </c>
      <c r="T638" s="143">
        <f>S638*H638</f>
        <v>0</v>
      </c>
      <c r="AR638" s="13" t="s">
        <v>109</v>
      </c>
      <c r="AT638" s="13" t="s">
        <v>1111</v>
      </c>
      <c r="AU638" s="13" t="s">
        <v>79</v>
      </c>
      <c r="AY638" s="13" t="s">
        <v>108</v>
      </c>
      <c r="BE638" s="144">
        <f>IF(N638="základní",J638,0)</f>
        <v>1279.02</v>
      </c>
      <c r="BF638" s="144">
        <f>IF(N638="snížená",J638,0)</f>
        <v>0</v>
      </c>
      <c r="BG638" s="144">
        <f>IF(N638="zákl. přenesená",J638,0)</f>
        <v>0</v>
      </c>
      <c r="BH638" s="144">
        <f>IF(N638="sníž. přenesená",J638,0)</f>
        <v>0</v>
      </c>
      <c r="BI638" s="144">
        <f>IF(N638="nulová",J638,0)</f>
        <v>0</v>
      </c>
      <c r="BJ638" s="13" t="s">
        <v>77</v>
      </c>
      <c r="BK638" s="144">
        <f>ROUND(I638*H638,2)</f>
        <v>1279.02</v>
      </c>
      <c r="BL638" s="13" t="s">
        <v>109</v>
      </c>
      <c r="BM638" s="13" t="s">
        <v>1657</v>
      </c>
    </row>
    <row r="639" spans="2:65" s="1" customFormat="1" ht="58.5">
      <c r="B639" s="27"/>
      <c r="C639" s="28"/>
      <c r="D639" s="167" t="s">
        <v>1116</v>
      </c>
      <c r="E639" s="28"/>
      <c r="F639" s="168" t="s">
        <v>1612</v>
      </c>
      <c r="G639" s="28"/>
      <c r="H639" s="28"/>
      <c r="I639" s="28"/>
      <c r="J639" s="28"/>
      <c r="K639" s="28"/>
      <c r="L639" s="31"/>
      <c r="M639" s="169"/>
      <c r="N639" s="54"/>
      <c r="O639" s="54"/>
      <c r="P639" s="54"/>
      <c r="Q639" s="54"/>
      <c r="R639" s="54"/>
      <c r="S639" s="54"/>
      <c r="T639" s="55"/>
      <c r="AT639" s="13" t="s">
        <v>1116</v>
      </c>
      <c r="AU639" s="13" t="s">
        <v>79</v>
      </c>
    </row>
    <row r="640" spans="2:65" s="1" customFormat="1" ht="19.5">
      <c r="B640" s="27"/>
      <c r="C640" s="28"/>
      <c r="D640" s="167" t="s">
        <v>1172</v>
      </c>
      <c r="E640" s="28"/>
      <c r="F640" s="168" t="s">
        <v>1613</v>
      </c>
      <c r="G640" s="28"/>
      <c r="H640" s="28"/>
      <c r="I640" s="28"/>
      <c r="J640" s="28"/>
      <c r="K640" s="28"/>
      <c r="L640" s="31"/>
      <c r="M640" s="169"/>
      <c r="N640" s="54"/>
      <c r="O640" s="54"/>
      <c r="P640" s="54"/>
      <c r="Q640" s="54"/>
      <c r="R640" s="54"/>
      <c r="S640" s="54"/>
      <c r="T640" s="55"/>
      <c r="AT640" s="13" t="s">
        <v>1172</v>
      </c>
      <c r="AU640" s="13" t="s">
        <v>79</v>
      </c>
    </row>
    <row r="641" spans="2:65" s="1" customFormat="1" ht="67.5" customHeight="1">
      <c r="B641" s="27"/>
      <c r="C641" s="160" t="s">
        <v>1658</v>
      </c>
      <c r="D641" s="160" t="s">
        <v>1111</v>
      </c>
      <c r="E641" s="161" t="s">
        <v>1659</v>
      </c>
      <c r="F641" s="162" t="s">
        <v>1660</v>
      </c>
      <c r="G641" s="163" t="s">
        <v>144</v>
      </c>
      <c r="H641" s="164">
        <v>1</v>
      </c>
      <c r="I641" s="165">
        <v>1343.62</v>
      </c>
      <c r="J641" s="165">
        <f>ROUND(I641*H641,2)</f>
        <v>1343.62</v>
      </c>
      <c r="K641" s="162" t="s">
        <v>106</v>
      </c>
      <c r="L641" s="31"/>
      <c r="M641" s="53" t="s">
        <v>31</v>
      </c>
      <c r="N641" s="166" t="s">
        <v>43</v>
      </c>
      <c r="O641" s="142">
        <v>3.12</v>
      </c>
      <c r="P641" s="142">
        <f>O641*H641</f>
        <v>3.12</v>
      </c>
      <c r="Q641" s="142">
        <v>0</v>
      </c>
      <c r="R641" s="142">
        <f>Q641*H641</f>
        <v>0</v>
      </c>
      <c r="S641" s="142">
        <v>0</v>
      </c>
      <c r="T641" s="143">
        <f>S641*H641</f>
        <v>0</v>
      </c>
      <c r="AR641" s="13" t="s">
        <v>109</v>
      </c>
      <c r="AT641" s="13" t="s">
        <v>1111</v>
      </c>
      <c r="AU641" s="13" t="s">
        <v>79</v>
      </c>
      <c r="AY641" s="13" t="s">
        <v>108</v>
      </c>
      <c r="BE641" s="144">
        <f>IF(N641="základní",J641,0)</f>
        <v>1343.62</v>
      </c>
      <c r="BF641" s="144">
        <f>IF(N641="snížená",J641,0)</f>
        <v>0</v>
      </c>
      <c r="BG641" s="144">
        <f>IF(N641="zákl. přenesená",J641,0)</f>
        <v>0</v>
      </c>
      <c r="BH641" s="144">
        <f>IF(N641="sníž. přenesená",J641,0)</f>
        <v>0</v>
      </c>
      <c r="BI641" s="144">
        <f>IF(N641="nulová",J641,0)</f>
        <v>0</v>
      </c>
      <c r="BJ641" s="13" t="s">
        <v>77</v>
      </c>
      <c r="BK641" s="144">
        <f>ROUND(I641*H641,2)</f>
        <v>1343.62</v>
      </c>
      <c r="BL641" s="13" t="s">
        <v>109</v>
      </c>
      <c r="BM641" s="13" t="s">
        <v>1661</v>
      </c>
    </row>
    <row r="642" spans="2:65" s="1" customFormat="1" ht="58.5">
      <c r="B642" s="27"/>
      <c r="C642" s="28"/>
      <c r="D642" s="167" t="s">
        <v>1116</v>
      </c>
      <c r="E642" s="28"/>
      <c r="F642" s="168" t="s">
        <v>1612</v>
      </c>
      <c r="G642" s="28"/>
      <c r="H642" s="28"/>
      <c r="I642" s="28"/>
      <c r="J642" s="28"/>
      <c r="K642" s="28"/>
      <c r="L642" s="31"/>
      <c r="M642" s="169"/>
      <c r="N642" s="54"/>
      <c r="O642" s="54"/>
      <c r="P642" s="54"/>
      <c r="Q642" s="54"/>
      <c r="R642" s="54"/>
      <c r="S642" s="54"/>
      <c r="T642" s="55"/>
      <c r="AT642" s="13" t="s">
        <v>1116</v>
      </c>
      <c r="AU642" s="13" t="s">
        <v>79</v>
      </c>
    </row>
    <row r="643" spans="2:65" s="1" customFormat="1" ht="19.5">
      <c r="B643" s="27"/>
      <c r="C643" s="28"/>
      <c r="D643" s="167" t="s">
        <v>1172</v>
      </c>
      <c r="E643" s="28"/>
      <c r="F643" s="168" t="s">
        <v>1613</v>
      </c>
      <c r="G643" s="28"/>
      <c r="H643" s="28"/>
      <c r="I643" s="28"/>
      <c r="J643" s="28"/>
      <c r="K643" s="28"/>
      <c r="L643" s="31"/>
      <c r="M643" s="169"/>
      <c r="N643" s="54"/>
      <c r="O643" s="54"/>
      <c r="P643" s="54"/>
      <c r="Q643" s="54"/>
      <c r="R643" s="54"/>
      <c r="S643" s="54"/>
      <c r="T643" s="55"/>
      <c r="AT643" s="13" t="s">
        <v>1172</v>
      </c>
      <c r="AU643" s="13" t="s">
        <v>79</v>
      </c>
    </row>
    <row r="644" spans="2:65" s="1" customFormat="1" ht="67.5" customHeight="1">
      <c r="B644" s="27"/>
      <c r="C644" s="160" t="s">
        <v>1662</v>
      </c>
      <c r="D644" s="160" t="s">
        <v>1111</v>
      </c>
      <c r="E644" s="161" t="s">
        <v>1663</v>
      </c>
      <c r="F644" s="162" t="s">
        <v>1664</v>
      </c>
      <c r="G644" s="163" t="s">
        <v>144</v>
      </c>
      <c r="H644" s="164">
        <v>1</v>
      </c>
      <c r="I644" s="165">
        <v>1395.3</v>
      </c>
      <c r="J644" s="165">
        <f>ROUND(I644*H644,2)</f>
        <v>1395.3</v>
      </c>
      <c r="K644" s="162" t="s">
        <v>106</v>
      </c>
      <c r="L644" s="31"/>
      <c r="M644" s="53" t="s">
        <v>31</v>
      </c>
      <c r="N644" s="166" t="s">
        <v>43</v>
      </c>
      <c r="O644" s="142">
        <v>3.24</v>
      </c>
      <c r="P644" s="142">
        <f>O644*H644</f>
        <v>3.24</v>
      </c>
      <c r="Q644" s="142">
        <v>0</v>
      </c>
      <c r="R644" s="142">
        <f>Q644*H644</f>
        <v>0</v>
      </c>
      <c r="S644" s="142">
        <v>0</v>
      </c>
      <c r="T644" s="143">
        <f>S644*H644</f>
        <v>0</v>
      </c>
      <c r="AR644" s="13" t="s">
        <v>109</v>
      </c>
      <c r="AT644" s="13" t="s">
        <v>1111</v>
      </c>
      <c r="AU644" s="13" t="s">
        <v>79</v>
      </c>
      <c r="AY644" s="13" t="s">
        <v>108</v>
      </c>
      <c r="BE644" s="144">
        <f>IF(N644="základní",J644,0)</f>
        <v>1395.3</v>
      </c>
      <c r="BF644" s="144">
        <f>IF(N644="snížená",J644,0)</f>
        <v>0</v>
      </c>
      <c r="BG644" s="144">
        <f>IF(N644="zákl. přenesená",J644,0)</f>
        <v>0</v>
      </c>
      <c r="BH644" s="144">
        <f>IF(N644="sníž. přenesená",J644,0)</f>
        <v>0</v>
      </c>
      <c r="BI644" s="144">
        <f>IF(N644="nulová",J644,0)</f>
        <v>0</v>
      </c>
      <c r="BJ644" s="13" t="s">
        <v>77</v>
      </c>
      <c r="BK644" s="144">
        <f>ROUND(I644*H644,2)</f>
        <v>1395.3</v>
      </c>
      <c r="BL644" s="13" t="s">
        <v>109</v>
      </c>
      <c r="BM644" s="13" t="s">
        <v>1665</v>
      </c>
    </row>
    <row r="645" spans="2:65" s="1" customFormat="1" ht="58.5">
      <c r="B645" s="27"/>
      <c r="C645" s="28"/>
      <c r="D645" s="167" t="s">
        <v>1116</v>
      </c>
      <c r="E645" s="28"/>
      <c r="F645" s="168" t="s">
        <v>1612</v>
      </c>
      <c r="G645" s="28"/>
      <c r="H645" s="28"/>
      <c r="I645" s="28"/>
      <c r="J645" s="28"/>
      <c r="K645" s="28"/>
      <c r="L645" s="31"/>
      <c r="M645" s="169"/>
      <c r="N645" s="54"/>
      <c r="O645" s="54"/>
      <c r="P645" s="54"/>
      <c r="Q645" s="54"/>
      <c r="R645" s="54"/>
      <c r="S645" s="54"/>
      <c r="T645" s="55"/>
      <c r="AT645" s="13" t="s">
        <v>1116</v>
      </c>
      <c r="AU645" s="13" t="s">
        <v>79</v>
      </c>
    </row>
    <row r="646" spans="2:65" s="1" customFormat="1" ht="19.5">
      <c r="B646" s="27"/>
      <c r="C646" s="28"/>
      <c r="D646" s="167" t="s">
        <v>1172</v>
      </c>
      <c r="E646" s="28"/>
      <c r="F646" s="168" t="s">
        <v>1613</v>
      </c>
      <c r="G646" s="28"/>
      <c r="H646" s="28"/>
      <c r="I646" s="28"/>
      <c r="J646" s="28"/>
      <c r="K646" s="28"/>
      <c r="L646" s="31"/>
      <c r="M646" s="169"/>
      <c r="N646" s="54"/>
      <c r="O646" s="54"/>
      <c r="P646" s="54"/>
      <c r="Q646" s="54"/>
      <c r="R646" s="54"/>
      <c r="S646" s="54"/>
      <c r="T646" s="55"/>
      <c r="AT646" s="13" t="s">
        <v>1172</v>
      </c>
      <c r="AU646" s="13" t="s">
        <v>79</v>
      </c>
    </row>
    <row r="647" spans="2:65" s="1" customFormat="1" ht="67.5" customHeight="1">
      <c r="B647" s="27"/>
      <c r="C647" s="160" t="s">
        <v>1666</v>
      </c>
      <c r="D647" s="160" t="s">
        <v>1111</v>
      </c>
      <c r="E647" s="161" t="s">
        <v>1667</v>
      </c>
      <c r="F647" s="162" t="s">
        <v>1668</v>
      </c>
      <c r="G647" s="163" t="s">
        <v>144</v>
      </c>
      <c r="H647" s="164">
        <v>1</v>
      </c>
      <c r="I647" s="165">
        <v>2312.58</v>
      </c>
      <c r="J647" s="165">
        <f>ROUND(I647*H647,2)</f>
        <v>2312.58</v>
      </c>
      <c r="K647" s="162" t="s">
        <v>106</v>
      </c>
      <c r="L647" s="31"/>
      <c r="M647" s="53" t="s">
        <v>31</v>
      </c>
      <c r="N647" s="166" t="s">
        <v>43</v>
      </c>
      <c r="O647" s="142">
        <v>5.37</v>
      </c>
      <c r="P647" s="142">
        <f>O647*H647</f>
        <v>5.37</v>
      </c>
      <c r="Q647" s="142">
        <v>0</v>
      </c>
      <c r="R647" s="142">
        <f>Q647*H647</f>
        <v>0</v>
      </c>
      <c r="S647" s="142">
        <v>0</v>
      </c>
      <c r="T647" s="143">
        <f>S647*H647</f>
        <v>0</v>
      </c>
      <c r="AR647" s="13" t="s">
        <v>109</v>
      </c>
      <c r="AT647" s="13" t="s">
        <v>1111</v>
      </c>
      <c r="AU647" s="13" t="s">
        <v>79</v>
      </c>
      <c r="AY647" s="13" t="s">
        <v>108</v>
      </c>
      <c r="BE647" s="144">
        <f>IF(N647="základní",J647,0)</f>
        <v>2312.58</v>
      </c>
      <c r="BF647" s="144">
        <f>IF(N647="snížená",J647,0)</f>
        <v>0</v>
      </c>
      <c r="BG647" s="144">
        <f>IF(N647="zákl. přenesená",J647,0)</f>
        <v>0</v>
      </c>
      <c r="BH647" s="144">
        <f>IF(N647="sníž. přenesená",J647,0)</f>
        <v>0</v>
      </c>
      <c r="BI647" s="144">
        <f>IF(N647="nulová",J647,0)</f>
        <v>0</v>
      </c>
      <c r="BJ647" s="13" t="s">
        <v>77</v>
      </c>
      <c r="BK647" s="144">
        <f>ROUND(I647*H647,2)</f>
        <v>2312.58</v>
      </c>
      <c r="BL647" s="13" t="s">
        <v>109</v>
      </c>
      <c r="BM647" s="13" t="s">
        <v>1669</v>
      </c>
    </row>
    <row r="648" spans="2:65" s="1" customFormat="1" ht="58.5">
      <c r="B648" s="27"/>
      <c r="C648" s="28"/>
      <c r="D648" s="167" t="s">
        <v>1116</v>
      </c>
      <c r="E648" s="28"/>
      <c r="F648" s="168" t="s">
        <v>1612</v>
      </c>
      <c r="G648" s="28"/>
      <c r="H648" s="28"/>
      <c r="I648" s="28"/>
      <c r="J648" s="28"/>
      <c r="K648" s="28"/>
      <c r="L648" s="31"/>
      <c r="M648" s="169"/>
      <c r="N648" s="54"/>
      <c r="O648" s="54"/>
      <c r="P648" s="54"/>
      <c r="Q648" s="54"/>
      <c r="R648" s="54"/>
      <c r="S648" s="54"/>
      <c r="T648" s="55"/>
      <c r="AT648" s="13" t="s">
        <v>1116</v>
      </c>
      <c r="AU648" s="13" t="s">
        <v>79</v>
      </c>
    </row>
    <row r="649" spans="2:65" s="1" customFormat="1" ht="19.5">
      <c r="B649" s="27"/>
      <c r="C649" s="28"/>
      <c r="D649" s="167" t="s">
        <v>1172</v>
      </c>
      <c r="E649" s="28"/>
      <c r="F649" s="168" t="s">
        <v>1613</v>
      </c>
      <c r="G649" s="28"/>
      <c r="H649" s="28"/>
      <c r="I649" s="28"/>
      <c r="J649" s="28"/>
      <c r="K649" s="28"/>
      <c r="L649" s="31"/>
      <c r="M649" s="169"/>
      <c r="N649" s="54"/>
      <c r="O649" s="54"/>
      <c r="P649" s="54"/>
      <c r="Q649" s="54"/>
      <c r="R649" s="54"/>
      <c r="S649" s="54"/>
      <c r="T649" s="55"/>
      <c r="AT649" s="13" t="s">
        <v>1172</v>
      </c>
      <c r="AU649" s="13" t="s">
        <v>79</v>
      </c>
    </row>
    <row r="650" spans="2:65" s="1" customFormat="1" ht="67.5" customHeight="1">
      <c r="B650" s="27"/>
      <c r="C650" s="160" t="s">
        <v>1670</v>
      </c>
      <c r="D650" s="160" t="s">
        <v>1111</v>
      </c>
      <c r="E650" s="161" t="s">
        <v>1671</v>
      </c>
      <c r="F650" s="162" t="s">
        <v>1672</v>
      </c>
      <c r="G650" s="163" t="s">
        <v>144</v>
      </c>
      <c r="H650" s="164">
        <v>1</v>
      </c>
      <c r="I650" s="165">
        <v>2062.8000000000002</v>
      </c>
      <c r="J650" s="165">
        <f>ROUND(I650*H650,2)</f>
        <v>2062.8000000000002</v>
      </c>
      <c r="K650" s="162" t="s">
        <v>106</v>
      </c>
      <c r="L650" s="31"/>
      <c r="M650" s="53" t="s">
        <v>31</v>
      </c>
      <c r="N650" s="166" t="s">
        <v>43</v>
      </c>
      <c r="O650" s="142">
        <v>4.79</v>
      </c>
      <c r="P650" s="142">
        <f>O650*H650</f>
        <v>4.79</v>
      </c>
      <c r="Q650" s="142">
        <v>0</v>
      </c>
      <c r="R650" s="142">
        <f>Q650*H650</f>
        <v>0</v>
      </c>
      <c r="S650" s="142">
        <v>0</v>
      </c>
      <c r="T650" s="143">
        <f>S650*H650</f>
        <v>0</v>
      </c>
      <c r="AR650" s="13" t="s">
        <v>109</v>
      </c>
      <c r="AT650" s="13" t="s">
        <v>1111</v>
      </c>
      <c r="AU650" s="13" t="s">
        <v>79</v>
      </c>
      <c r="AY650" s="13" t="s">
        <v>108</v>
      </c>
      <c r="BE650" s="144">
        <f>IF(N650="základní",J650,0)</f>
        <v>2062.8000000000002</v>
      </c>
      <c r="BF650" s="144">
        <f>IF(N650="snížená",J650,0)</f>
        <v>0</v>
      </c>
      <c r="BG650" s="144">
        <f>IF(N650="zákl. přenesená",J650,0)</f>
        <v>0</v>
      </c>
      <c r="BH650" s="144">
        <f>IF(N650="sníž. přenesená",J650,0)</f>
        <v>0</v>
      </c>
      <c r="BI650" s="144">
        <f>IF(N650="nulová",J650,0)</f>
        <v>0</v>
      </c>
      <c r="BJ650" s="13" t="s">
        <v>77</v>
      </c>
      <c r="BK650" s="144">
        <f>ROUND(I650*H650,2)</f>
        <v>2062.8000000000002</v>
      </c>
      <c r="BL650" s="13" t="s">
        <v>109</v>
      </c>
      <c r="BM650" s="13" t="s">
        <v>1673</v>
      </c>
    </row>
    <row r="651" spans="2:65" s="1" customFormat="1" ht="58.5">
      <c r="B651" s="27"/>
      <c r="C651" s="28"/>
      <c r="D651" s="167" t="s">
        <v>1116</v>
      </c>
      <c r="E651" s="28"/>
      <c r="F651" s="168" t="s">
        <v>1612</v>
      </c>
      <c r="G651" s="28"/>
      <c r="H651" s="28"/>
      <c r="I651" s="28"/>
      <c r="J651" s="28"/>
      <c r="K651" s="28"/>
      <c r="L651" s="31"/>
      <c r="M651" s="169"/>
      <c r="N651" s="54"/>
      <c r="O651" s="54"/>
      <c r="P651" s="54"/>
      <c r="Q651" s="54"/>
      <c r="R651" s="54"/>
      <c r="S651" s="54"/>
      <c r="T651" s="55"/>
      <c r="AT651" s="13" t="s">
        <v>1116</v>
      </c>
      <c r="AU651" s="13" t="s">
        <v>79</v>
      </c>
    </row>
    <row r="652" spans="2:65" s="1" customFormat="1" ht="19.5">
      <c r="B652" s="27"/>
      <c r="C652" s="28"/>
      <c r="D652" s="167" t="s">
        <v>1172</v>
      </c>
      <c r="E652" s="28"/>
      <c r="F652" s="168" t="s">
        <v>1613</v>
      </c>
      <c r="G652" s="28"/>
      <c r="H652" s="28"/>
      <c r="I652" s="28"/>
      <c r="J652" s="28"/>
      <c r="K652" s="28"/>
      <c r="L652" s="31"/>
      <c r="M652" s="169"/>
      <c r="N652" s="54"/>
      <c r="O652" s="54"/>
      <c r="P652" s="54"/>
      <c r="Q652" s="54"/>
      <c r="R652" s="54"/>
      <c r="S652" s="54"/>
      <c r="T652" s="55"/>
      <c r="AT652" s="13" t="s">
        <v>1172</v>
      </c>
      <c r="AU652" s="13" t="s">
        <v>79</v>
      </c>
    </row>
    <row r="653" spans="2:65" s="1" customFormat="1" ht="67.5" customHeight="1">
      <c r="B653" s="27"/>
      <c r="C653" s="160" t="s">
        <v>1674</v>
      </c>
      <c r="D653" s="160" t="s">
        <v>1111</v>
      </c>
      <c r="E653" s="161" t="s">
        <v>1675</v>
      </c>
      <c r="F653" s="162" t="s">
        <v>1676</v>
      </c>
      <c r="G653" s="163" t="s">
        <v>144</v>
      </c>
      <c r="H653" s="164">
        <v>1</v>
      </c>
      <c r="I653" s="165">
        <v>917.94</v>
      </c>
      <c r="J653" s="165">
        <f>ROUND(I653*H653,2)</f>
        <v>917.94</v>
      </c>
      <c r="K653" s="162" t="s">
        <v>106</v>
      </c>
      <c r="L653" s="31"/>
      <c r="M653" s="53" t="s">
        <v>31</v>
      </c>
      <c r="N653" s="166" t="s">
        <v>43</v>
      </c>
      <c r="O653" s="142">
        <v>0.56000000000000005</v>
      </c>
      <c r="P653" s="142">
        <f>O653*H653</f>
        <v>0.56000000000000005</v>
      </c>
      <c r="Q653" s="142">
        <v>0</v>
      </c>
      <c r="R653" s="142">
        <f>Q653*H653</f>
        <v>0</v>
      </c>
      <c r="S653" s="142">
        <v>0</v>
      </c>
      <c r="T653" s="143">
        <f>S653*H653</f>
        <v>0</v>
      </c>
      <c r="AR653" s="13" t="s">
        <v>109</v>
      </c>
      <c r="AT653" s="13" t="s">
        <v>1111</v>
      </c>
      <c r="AU653" s="13" t="s">
        <v>79</v>
      </c>
      <c r="AY653" s="13" t="s">
        <v>108</v>
      </c>
      <c r="BE653" s="144">
        <f>IF(N653="základní",J653,0)</f>
        <v>917.94</v>
      </c>
      <c r="BF653" s="144">
        <f>IF(N653="snížená",J653,0)</f>
        <v>0</v>
      </c>
      <c r="BG653" s="144">
        <f>IF(N653="zákl. přenesená",J653,0)</f>
        <v>0</v>
      </c>
      <c r="BH653" s="144">
        <f>IF(N653="sníž. přenesená",J653,0)</f>
        <v>0</v>
      </c>
      <c r="BI653" s="144">
        <f>IF(N653="nulová",J653,0)</f>
        <v>0</v>
      </c>
      <c r="BJ653" s="13" t="s">
        <v>77</v>
      </c>
      <c r="BK653" s="144">
        <f>ROUND(I653*H653,2)</f>
        <v>917.94</v>
      </c>
      <c r="BL653" s="13" t="s">
        <v>109</v>
      </c>
      <c r="BM653" s="13" t="s">
        <v>1677</v>
      </c>
    </row>
    <row r="654" spans="2:65" s="1" customFormat="1" ht="58.5">
      <c r="B654" s="27"/>
      <c r="C654" s="28"/>
      <c r="D654" s="167" t="s">
        <v>1116</v>
      </c>
      <c r="E654" s="28"/>
      <c r="F654" s="168" t="s">
        <v>1678</v>
      </c>
      <c r="G654" s="28"/>
      <c r="H654" s="28"/>
      <c r="I654" s="28"/>
      <c r="J654" s="28"/>
      <c r="K654" s="28"/>
      <c r="L654" s="31"/>
      <c r="M654" s="169"/>
      <c r="N654" s="54"/>
      <c r="O654" s="54"/>
      <c r="P654" s="54"/>
      <c r="Q654" s="54"/>
      <c r="R654" s="54"/>
      <c r="S654" s="54"/>
      <c r="T654" s="55"/>
      <c r="AT654" s="13" t="s">
        <v>1116</v>
      </c>
      <c r="AU654" s="13" t="s">
        <v>79</v>
      </c>
    </row>
    <row r="655" spans="2:65" s="1" customFormat="1" ht="19.5">
      <c r="B655" s="27"/>
      <c r="C655" s="28"/>
      <c r="D655" s="167" t="s">
        <v>1172</v>
      </c>
      <c r="E655" s="28"/>
      <c r="F655" s="168" t="s">
        <v>1613</v>
      </c>
      <c r="G655" s="28"/>
      <c r="H655" s="28"/>
      <c r="I655" s="28"/>
      <c r="J655" s="28"/>
      <c r="K655" s="28"/>
      <c r="L655" s="31"/>
      <c r="M655" s="169"/>
      <c r="N655" s="54"/>
      <c r="O655" s="54"/>
      <c r="P655" s="54"/>
      <c r="Q655" s="54"/>
      <c r="R655" s="54"/>
      <c r="S655" s="54"/>
      <c r="T655" s="55"/>
      <c r="AT655" s="13" t="s">
        <v>1172</v>
      </c>
      <c r="AU655" s="13" t="s">
        <v>79</v>
      </c>
    </row>
    <row r="656" spans="2:65" s="1" customFormat="1" ht="67.5" customHeight="1">
      <c r="B656" s="27"/>
      <c r="C656" s="160" t="s">
        <v>1679</v>
      </c>
      <c r="D656" s="160" t="s">
        <v>1111</v>
      </c>
      <c r="E656" s="161" t="s">
        <v>1680</v>
      </c>
      <c r="F656" s="162" t="s">
        <v>1681</v>
      </c>
      <c r="G656" s="163" t="s">
        <v>144</v>
      </c>
      <c r="H656" s="164">
        <v>1</v>
      </c>
      <c r="I656" s="165">
        <v>864.45</v>
      </c>
      <c r="J656" s="165">
        <f>ROUND(I656*H656,2)</f>
        <v>864.45</v>
      </c>
      <c r="K656" s="162" t="s">
        <v>106</v>
      </c>
      <c r="L656" s="31"/>
      <c r="M656" s="53" t="s">
        <v>31</v>
      </c>
      <c r="N656" s="166" t="s">
        <v>43</v>
      </c>
      <c r="O656" s="142">
        <v>0.52500000000000002</v>
      </c>
      <c r="P656" s="142">
        <f>O656*H656</f>
        <v>0.52500000000000002</v>
      </c>
      <c r="Q656" s="142">
        <v>0</v>
      </c>
      <c r="R656" s="142">
        <f>Q656*H656</f>
        <v>0</v>
      </c>
      <c r="S656" s="142">
        <v>0</v>
      </c>
      <c r="T656" s="143">
        <f>S656*H656</f>
        <v>0</v>
      </c>
      <c r="AR656" s="13" t="s">
        <v>109</v>
      </c>
      <c r="AT656" s="13" t="s">
        <v>1111</v>
      </c>
      <c r="AU656" s="13" t="s">
        <v>79</v>
      </c>
      <c r="AY656" s="13" t="s">
        <v>108</v>
      </c>
      <c r="BE656" s="144">
        <f>IF(N656="základní",J656,0)</f>
        <v>864.45</v>
      </c>
      <c r="BF656" s="144">
        <f>IF(N656="snížená",J656,0)</f>
        <v>0</v>
      </c>
      <c r="BG656" s="144">
        <f>IF(N656="zákl. přenesená",J656,0)</f>
        <v>0</v>
      </c>
      <c r="BH656" s="144">
        <f>IF(N656="sníž. přenesená",J656,0)</f>
        <v>0</v>
      </c>
      <c r="BI656" s="144">
        <f>IF(N656="nulová",J656,0)</f>
        <v>0</v>
      </c>
      <c r="BJ656" s="13" t="s">
        <v>77</v>
      </c>
      <c r="BK656" s="144">
        <f>ROUND(I656*H656,2)</f>
        <v>864.45</v>
      </c>
      <c r="BL656" s="13" t="s">
        <v>109</v>
      </c>
      <c r="BM656" s="13" t="s">
        <v>1682</v>
      </c>
    </row>
    <row r="657" spans="2:65" s="1" customFormat="1" ht="58.5">
      <c r="B657" s="27"/>
      <c r="C657" s="28"/>
      <c r="D657" s="167" t="s">
        <v>1116</v>
      </c>
      <c r="E657" s="28"/>
      <c r="F657" s="168" t="s">
        <v>1678</v>
      </c>
      <c r="G657" s="28"/>
      <c r="H657" s="28"/>
      <c r="I657" s="28"/>
      <c r="J657" s="28"/>
      <c r="K657" s="28"/>
      <c r="L657" s="31"/>
      <c r="M657" s="169"/>
      <c r="N657" s="54"/>
      <c r="O657" s="54"/>
      <c r="P657" s="54"/>
      <c r="Q657" s="54"/>
      <c r="R657" s="54"/>
      <c r="S657" s="54"/>
      <c r="T657" s="55"/>
      <c r="AT657" s="13" t="s">
        <v>1116</v>
      </c>
      <c r="AU657" s="13" t="s">
        <v>79</v>
      </c>
    </row>
    <row r="658" spans="2:65" s="1" customFormat="1" ht="19.5">
      <c r="B658" s="27"/>
      <c r="C658" s="28"/>
      <c r="D658" s="167" t="s">
        <v>1172</v>
      </c>
      <c r="E658" s="28"/>
      <c r="F658" s="168" t="s">
        <v>1613</v>
      </c>
      <c r="G658" s="28"/>
      <c r="H658" s="28"/>
      <c r="I658" s="28"/>
      <c r="J658" s="28"/>
      <c r="K658" s="28"/>
      <c r="L658" s="31"/>
      <c r="M658" s="169"/>
      <c r="N658" s="54"/>
      <c r="O658" s="54"/>
      <c r="P658" s="54"/>
      <c r="Q658" s="54"/>
      <c r="R658" s="54"/>
      <c r="S658" s="54"/>
      <c r="T658" s="55"/>
      <c r="AT658" s="13" t="s">
        <v>1172</v>
      </c>
      <c r="AU658" s="13" t="s">
        <v>79</v>
      </c>
    </row>
    <row r="659" spans="2:65" s="1" customFormat="1" ht="67.5" customHeight="1">
      <c r="B659" s="27"/>
      <c r="C659" s="160" t="s">
        <v>1683</v>
      </c>
      <c r="D659" s="160" t="s">
        <v>1111</v>
      </c>
      <c r="E659" s="161" t="s">
        <v>1684</v>
      </c>
      <c r="F659" s="162" t="s">
        <v>1685</v>
      </c>
      <c r="G659" s="163" t="s">
        <v>144</v>
      </c>
      <c r="H659" s="164">
        <v>1</v>
      </c>
      <c r="I659" s="165">
        <v>917.94</v>
      </c>
      <c r="J659" s="165">
        <f>ROUND(I659*H659,2)</f>
        <v>917.94</v>
      </c>
      <c r="K659" s="162" t="s">
        <v>106</v>
      </c>
      <c r="L659" s="31"/>
      <c r="M659" s="53" t="s">
        <v>31</v>
      </c>
      <c r="N659" s="166" t="s">
        <v>43</v>
      </c>
      <c r="O659" s="142">
        <v>0.56000000000000005</v>
      </c>
      <c r="P659" s="142">
        <f>O659*H659</f>
        <v>0.56000000000000005</v>
      </c>
      <c r="Q659" s="142">
        <v>0</v>
      </c>
      <c r="R659" s="142">
        <f>Q659*H659</f>
        <v>0</v>
      </c>
      <c r="S659" s="142">
        <v>0</v>
      </c>
      <c r="T659" s="143">
        <f>S659*H659</f>
        <v>0</v>
      </c>
      <c r="AR659" s="13" t="s">
        <v>109</v>
      </c>
      <c r="AT659" s="13" t="s">
        <v>1111</v>
      </c>
      <c r="AU659" s="13" t="s">
        <v>79</v>
      </c>
      <c r="AY659" s="13" t="s">
        <v>108</v>
      </c>
      <c r="BE659" s="144">
        <f>IF(N659="základní",J659,0)</f>
        <v>917.94</v>
      </c>
      <c r="BF659" s="144">
        <f>IF(N659="snížená",J659,0)</f>
        <v>0</v>
      </c>
      <c r="BG659" s="144">
        <f>IF(N659="zákl. přenesená",J659,0)</f>
        <v>0</v>
      </c>
      <c r="BH659" s="144">
        <f>IF(N659="sníž. přenesená",J659,0)</f>
        <v>0</v>
      </c>
      <c r="BI659" s="144">
        <f>IF(N659="nulová",J659,0)</f>
        <v>0</v>
      </c>
      <c r="BJ659" s="13" t="s">
        <v>77</v>
      </c>
      <c r="BK659" s="144">
        <f>ROUND(I659*H659,2)</f>
        <v>917.94</v>
      </c>
      <c r="BL659" s="13" t="s">
        <v>109</v>
      </c>
      <c r="BM659" s="13" t="s">
        <v>1686</v>
      </c>
    </row>
    <row r="660" spans="2:65" s="1" customFormat="1" ht="58.5">
      <c r="B660" s="27"/>
      <c r="C660" s="28"/>
      <c r="D660" s="167" t="s">
        <v>1116</v>
      </c>
      <c r="E660" s="28"/>
      <c r="F660" s="168" t="s">
        <v>1678</v>
      </c>
      <c r="G660" s="28"/>
      <c r="H660" s="28"/>
      <c r="I660" s="28"/>
      <c r="J660" s="28"/>
      <c r="K660" s="28"/>
      <c r="L660" s="31"/>
      <c r="M660" s="169"/>
      <c r="N660" s="54"/>
      <c r="O660" s="54"/>
      <c r="P660" s="54"/>
      <c r="Q660" s="54"/>
      <c r="R660" s="54"/>
      <c r="S660" s="54"/>
      <c r="T660" s="55"/>
      <c r="AT660" s="13" t="s">
        <v>1116</v>
      </c>
      <c r="AU660" s="13" t="s">
        <v>79</v>
      </c>
    </row>
    <row r="661" spans="2:65" s="1" customFormat="1" ht="19.5">
      <c r="B661" s="27"/>
      <c r="C661" s="28"/>
      <c r="D661" s="167" t="s">
        <v>1172</v>
      </c>
      <c r="E661" s="28"/>
      <c r="F661" s="168" t="s">
        <v>1613</v>
      </c>
      <c r="G661" s="28"/>
      <c r="H661" s="28"/>
      <c r="I661" s="28"/>
      <c r="J661" s="28"/>
      <c r="K661" s="28"/>
      <c r="L661" s="31"/>
      <c r="M661" s="169"/>
      <c r="N661" s="54"/>
      <c r="O661" s="54"/>
      <c r="P661" s="54"/>
      <c r="Q661" s="54"/>
      <c r="R661" s="54"/>
      <c r="S661" s="54"/>
      <c r="T661" s="55"/>
      <c r="AT661" s="13" t="s">
        <v>1172</v>
      </c>
      <c r="AU661" s="13" t="s">
        <v>79</v>
      </c>
    </row>
    <row r="662" spans="2:65" s="1" customFormat="1" ht="67.5" customHeight="1">
      <c r="B662" s="27"/>
      <c r="C662" s="160" t="s">
        <v>1687</v>
      </c>
      <c r="D662" s="160" t="s">
        <v>1111</v>
      </c>
      <c r="E662" s="161" t="s">
        <v>1688</v>
      </c>
      <c r="F662" s="162" t="s">
        <v>1689</v>
      </c>
      <c r="G662" s="163" t="s">
        <v>144</v>
      </c>
      <c r="H662" s="164">
        <v>1</v>
      </c>
      <c r="I662" s="165">
        <v>970.26</v>
      </c>
      <c r="J662" s="165">
        <f>ROUND(I662*H662,2)</f>
        <v>970.26</v>
      </c>
      <c r="K662" s="162" t="s">
        <v>106</v>
      </c>
      <c r="L662" s="31"/>
      <c r="M662" s="53" t="s">
        <v>31</v>
      </c>
      <c r="N662" s="166" t="s">
        <v>43</v>
      </c>
      <c r="O662" s="142">
        <v>0.59</v>
      </c>
      <c r="P662" s="142">
        <f>O662*H662</f>
        <v>0.59</v>
      </c>
      <c r="Q662" s="142">
        <v>0</v>
      </c>
      <c r="R662" s="142">
        <f>Q662*H662</f>
        <v>0</v>
      </c>
      <c r="S662" s="142">
        <v>0</v>
      </c>
      <c r="T662" s="143">
        <f>S662*H662</f>
        <v>0</v>
      </c>
      <c r="AR662" s="13" t="s">
        <v>109</v>
      </c>
      <c r="AT662" s="13" t="s">
        <v>1111</v>
      </c>
      <c r="AU662" s="13" t="s">
        <v>79</v>
      </c>
      <c r="AY662" s="13" t="s">
        <v>108</v>
      </c>
      <c r="BE662" s="144">
        <f>IF(N662="základní",J662,0)</f>
        <v>970.26</v>
      </c>
      <c r="BF662" s="144">
        <f>IF(N662="snížená",J662,0)</f>
        <v>0</v>
      </c>
      <c r="BG662" s="144">
        <f>IF(N662="zákl. přenesená",J662,0)</f>
        <v>0</v>
      </c>
      <c r="BH662" s="144">
        <f>IF(N662="sníž. přenesená",J662,0)</f>
        <v>0</v>
      </c>
      <c r="BI662" s="144">
        <f>IF(N662="nulová",J662,0)</f>
        <v>0</v>
      </c>
      <c r="BJ662" s="13" t="s">
        <v>77</v>
      </c>
      <c r="BK662" s="144">
        <f>ROUND(I662*H662,2)</f>
        <v>970.26</v>
      </c>
      <c r="BL662" s="13" t="s">
        <v>109</v>
      </c>
      <c r="BM662" s="13" t="s">
        <v>1690</v>
      </c>
    </row>
    <row r="663" spans="2:65" s="1" customFormat="1" ht="58.5">
      <c r="B663" s="27"/>
      <c r="C663" s="28"/>
      <c r="D663" s="167" t="s">
        <v>1116</v>
      </c>
      <c r="E663" s="28"/>
      <c r="F663" s="168" t="s">
        <v>1678</v>
      </c>
      <c r="G663" s="28"/>
      <c r="H663" s="28"/>
      <c r="I663" s="28"/>
      <c r="J663" s="28"/>
      <c r="K663" s="28"/>
      <c r="L663" s="31"/>
      <c r="M663" s="169"/>
      <c r="N663" s="54"/>
      <c r="O663" s="54"/>
      <c r="P663" s="54"/>
      <c r="Q663" s="54"/>
      <c r="R663" s="54"/>
      <c r="S663" s="54"/>
      <c r="T663" s="55"/>
      <c r="AT663" s="13" t="s">
        <v>1116</v>
      </c>
      <c r="AU663" s="13" t="s">
        <v>79</v>
      </c>
    </row>
    <row r="664" spans="2:65" s="1" customFormat="1" ht="19.5">
      <c r="B664" s="27"/>
      <c r="C664" s="28"/>
      <c r="D664" s="167" t="s">
        <v>1172</v>
      </c>
      <c r="E664" s="28"/>
      <c r="F664" s="168" t="s">
        <v>1613</v>
      </c>
      <c r="G664" s="28"/>
      <c r="H664" s="28"/>
      <c r="I664" s="28"/>
      <c r="J664" s="28"/>
      <c r="K664" s="28"/>
      <c r="L664" s="31"/>
      <c r="M664" s="169"/>
      <c r="N664" s="54"/>
      <c r="O664" s="54"/>
      <c r="P664" s="54"/>
      <c r="Q664" s="54"/>
      <c r="R664" s="54"/>
      <c r="S664" s="54"/>
      <c r="T664" s="55"/>
      <c r="AT664" s="13" t="s">
        <v>1172</v>
      </c>
      <c r="AU664" s="13" t="s">
        <v>79</v>
      </c>
    </row>
    <row r="665" spans="2:65" s="1" customFormat="1" ht="67.5" customHeight="1">
      <c r="B665" s="27"/>
      <c r="C665" s="160" t="s">
        <v>1691</v>
      </c>
      <c r="D665" s="160" t="s">
        <v>1111</v>
      </c>
      <c r="E665" s="161" t="s">
        <v>1692</v>
      </c>
      <c r="F665" s="162" t="s">
        <v>1693</v>
      </c>
      <c r="G665" s="163" t="s">
        <v>144</v>
      </c>
      <c r="H665" s="164">
        <v>1</v>
      </c>
      <c r="I665" s="165">
        <v>1018.93</v>
      </c>
      <c r="J665" s="165">
        <f>ROUND(I665*H665,2)</f>
        <v>1018.93</v>
      </c>
      <c r="K665" s="162" t="s">
        <v>106</v>
      </c>
      <c r="L665" s="31"/>
      <c r="M665" s="53" t="s">
        <v>31</v>
      </c>
      <c r="N665" s="166" t="s">
        <v>43</v>
      </c>
      <c r="O665" s="142">
        <v>0.62</v>
      </c>
      <c r="P665" s="142">
        <f>O665*H665</f>
        <v>0.62</v>
      </c>
      <c r="Q665" s="142">
        <v>0</v>
      </c>
      <c r="R665" s="142">
        <f>Q665*H665</f>
        <v>0</v>
      </c>
      <c r="S665" s="142">
        <v>0</v>
      </c>
      <c r="T665" s="143">
        <f>S665*H665</f>
        <v>0</v>
      </c>
      <c r="AR665" s="13" t="s">
        <v>109</v>
      </c>
      <c r="AT665" s="13" t="s">
        <v>1111</v>
      </c>
      <c r="AU665" s="13" t="s">
        <v>79</v>
      </c>
      <c r="AY665" s="13" t="s">
        <v>108</v>
      </c>
      <c r="BE665" s="144">
        <f>IF(N665="základní",J665,0)</f>
        <v>1018.93</v>
      </c>
      <c r="BF665" s="144">
        <f>IF(N665="snížená",J665,0)</f>
        <v>0</v>
      </c>
      <c r="BG665" s="144">
        <f>IF(N665="zákl. přenesená",J665,0)</f>
        <v>0</v>
      </c>
      <c r="BH665" s="144">
        <f>IF(N665="sníž. přenesená",J665,0)</f>
        <v>0</v>
      </c>
      <c r="BI665" s="144">
        <f>IF(N665="nulová",J665,0)</f>
        <v>0</v>
      </c>
      <c r="BJ665" s="13" t="s">
        <v>77</v>
      </c>
      <c r="BK665" s="144">
        <f>ROUND(I665*H665,2)</f>
        <v>1018.93</v>
      </c>
      <c r="BL665" s="13" t="s">
        <v>109</v>
      </c>
      <c r="BM665" s="13" t="s">
        <v>1694</v>
      </c>
    </row>
    <row r="666" spans="2:65" s="1" customFormat="1" ht="58.5">
      <c r="B666" s="27"/>
      <c r="C666" s="28"/>
      <c r="D666" s="167" t="s">
        <v>1116</v>
      </c>
      <c r="E666" s="28"/>
      <c r="F666" s="168" t="s">
        <v>1678</v>
      </c>
      <c r="G666" s="28"/>
      <c r="H666" s="28"/>
      <c r="I666" s="28"/>
      <c r="J666" s="28"/>
      <c r="K666" s="28"/>
      <c r="L666" s="31"/>
      <c r="M666" s="169"/>
      <c r="N666" s="54"/>
      <c r="O666" s="54"/>
      <c r="P666" s="54"/>
      <c r="Q666" s="54"/>
      <c r="R666" s="54"/>
      <c r="S666" s="54"/>
      <c r="T666" s="55"/>
      <c r="AT666" s="13" t="s">
        <v>1116</v>
      </c>
      <c r="AU666" s="13" t="s">
        <v>79</v>
      </c>
    </row>
    <row r="667" spans="2:65" s="1" customFormat="1" ht="19.5">
      <c r="B667" s="27"/>
      <c r="C667" s="28"/>
      <c r="D667" s="167" t="s">
        <v>1172</v>
      </c>
      <c r="E667" s="28"/>
      <c r="F667" s="168" t="s">
        <v>1613</v>
      </c>
      <c r="G667" s="28"/>
      <c r="H667" s="28"/>
      <c r="I667" s="28"/>
      <c r="J667" s="28"/>
      <c r="K667" s="28"/>
      <c r="L667" s="31"/>
      <c r="M667" s="169"/>
      <c r="N667" s="54"/>
      <c r="O667" s="54"/>
      <c r="P667" s="54"/>
      <c r="Q667" s="54"/>
      <c r="R667" s="54"/>
      <c r="S667" s="54"/>
      <c r="T667" s="55"/>
      <c r="AT667" s="13" t="s">
        <v>1172</v>
      </c>
      <c r="AU667" s="13" t="s">
        <v>79</v>
      </c>
    </row>
    <row r="668" spans="2:65" s="1" customFormat="1" ht="67.5" customHeight="1">
      <c r="B668" s="27"/>
      <c r="C668" s="160" t="s">
        <v>1695</v>
      </c>
      <c r="D668" s="160" t="s">
        <v>1111</v>
      </c>
      <c r="E668" s="161" t="s">
        <v>1696</v>
      </c>
      <c r="F668" s="162" t="s">
        <v>1697</v>
      </c>
      <c r="G668" s="163" t="s">
        <v>144</v>
      </c>
      <c r="H668" s="164">
        <v>1</v>
      </c>
      <c r="I668" s="165">
        <v>1067.71</v>
      </c>
      <c r="J668" s="165">
        <f>ROUND(I668*H668,2)</f>
        <v>1067.71</v>
      </c>
      <c r="K668" s="162" t="s">
        <v>106</v>
      </c>
      <c r="L668" s="31"/>
      <c r="M668" s="53" t="s">
        <v>31</v>
      </c>
      <c r="N668" s="166" t="s">
        <v>43</v>
      </c>
      <c r="O668" s="142">
        <v>0.65</v>
      </c>
      <c r="P668" s="142">
        <f>O668*H668</f>
        <v>0.65</v>
      </c>
      <c r="Q668" s="142">
        <v>0</v>
      </c>
      <c r="R668" s="142">
        <f>Q668*H668</f>
        <v>0</v>
      </c>
      <c r="S668" s="142">
        <v>0</v>
      </c>
      <c r="T668" s="143">
        <f>S668*H668</f>
        <v>0</v>
      </c>
      <c r="AR668" s="13" t="s">
        <v>109</v>
      </c>
      <c r="AT668" s="13" t="s">
        <v>1111</v>
      </c>
      <c r="AU668" s="13" t="s">
        <v>79</v>
      </c>
      <c r="AY668" s="13" t="s">
        <v>108</v>
      </c>
      <c r="BE668" s="144">
        <f>IF(N668="základní",J668,0)</f>
        <v>1067.71</v>
      </c>
      <c r="BF668" s="144">
        <f>IF(N668="snížená",J668,0)</f>
        <v>0</v>
      </c>
      <c r="BG668" s="144">
        <f>IF(N668="zákl. přenesená",J668,0)</f>
        <v>0</v>
      </c>
      <c r="BH668" s="144">
        <f>IF(N668="sníž. přenesená",J668,0)</f>
        <v>0</v>
      </c>
      <c r="BI668" s="144">
        <f>IF(N668="nulová",J668,0)</f>
        <v>0</v>
      </c>
      <c r="BJ668" s="13" t="s">
        <v>77</v>
      </c>
      <c r="BK668" s="144">
        <f>ROUND(I668*H668,2)</f>
        <v>1067.71</v>
      </c>
      <c r="BL668" s="13" t="s">
        <v>109</v>
      </c>
      <c r="BM668" s="13" t="s">
        <v>1698</v>
      </c>
    </row>
    <row r="669" spans="2:65" s="1" customFormat="1" ht="58.5">
      <c r="B669" s="27"/>
      <c r="C669" s="28"/>
      <c r="D669" s="167" t="s">
        <v>1116</v>
      </c>
      <c r="E669" s="28"/>
      <c r="F669" s="168" t="s">
        <v>1678</v>
      </c>
      <c r="G669" s="28"/>
      <c r="H669" s="28"/>
      <c r="I669" s="28"/>
      <c r="J669" s="28"/>
      <c r="K669" s="28"/>
      <c r="L669" s="31"/>
      <c r="M669" s="169"/>
      <c r="N669" s="54"/>
      <c r="O669" s="54"/>
      <c r="P669" s="54"/>
      <c r="Q669" s="54"/>
      <c r="R669" s="54"/>
      <c r="S669" s="54"/>
      <c r="T669" s="55"/>
      <c r="AT669" s="13" t="s">
        <v>1116</v>
      </c>
      <c r="AU669" s="13" t="s">
        <v>79</v>
      </c>
    </row>
    <row r="670" spans="2:65" s="1" customFormat="1" ht="19.5">
      <c r="B670" s="27"/>
      <c r="C670" s="28"/>
      <c r="D670" s="167" t="s">
        <v>1172</v>
      </c>
      <c r="E670" s="28"/>
      <c r="F670" s="168" t="s">
        <v>1613</v>
      </c>
      <c r="G670" s="28"/>
      <c r="H670" s="28"/>
      <c r="I670" s="28"/>
      <c r="J670" s="28"/>
      <c r="K670" s="28"/>
      <c r="L670" s="31"/>
      <c r="M670" s="169"/>
      <c r="N670" s="54"/>
      <c r="O670" s="54"/>
      <c r="P670" s="54"/>
      <c r="Q670" s="54"/>
      <c r="R670" s="54"/>
      <c r="S670" s="54"/>
      <c r="T670" s="55"/>
      <c r="AT670" s="13" t="s">
        <v>1172</v>
      </c>
      <c r="AU670" s="13" t="s">
        <v>79</v>
      </c>
    </row>
    <row r="671" spans="2:65" s="1" customFormat="1" ht="67.5" customHeight="1">
      <c r="B671" s="27"/>
      <c r="C671" s="160" t="s">
        <v>1699</v>
      </c>
      <c r="D671" s="160" t="s">
        <v>1111</v>
      </c>
      <c r="E671" s="161" t="s">
        <v>1700</v>
      </c>
      <c r="F671" s="162" t="s">
        <v>1701</v>
      </c>
      <c r="G671" s="163" t="s">
        <v>144</v>
      </c>
      <c r="H671" s="164">
        <v>1</v>
      </c>
      <c r="I671" s="165">
        <v>1599.36</v>
      </c>
      <c r="J671" s="165">
        <f>ROUND(I671*H671,2)</f>
        <v>1599.36</v>
      </c>
      <c r="K671" s="162" t="s">
        <v>106</v>
      </c>
      <c r="L671" s="31"/>
      <c r="M671" s="53" t="s">
        <v>31</v>
      </c>
      <c r="N671" s="166" t="s">
        <v>43</v>
      </c>
      <c r="O671" s="142">
        <v>0.97</v>
      </c>
      <c r="P671" s="142">
        <f>O671*H671</f>
        <v>0.97</v>
      </c>
      <c r="Q671" s="142">
        <v>0</v>
      </c>
      <c r="R671" s="142">
        <f>Q671*H671</f>
        <v>0</v>
      </c>
      <c r="S671" s="142">
        <v>0</v>
      </c>
      <c r="T671" s="143">
        <f>S671*H671</f>
        <v>0</v>
      </c>
      <c r="AR671" s="13" t="s">
        <v>109</v>
      </c>
      <c r="AT671" s="13" t="s">
        <v>1111</v>
      </c>
      <c r="AU671" s="13" t="s">
        <v>79</v>
      </c>
      <c r="AY671" s="13" t="s">
        <v>108</v>
      </c>
      <c r="BE671" s="144">
        <f>IF(N671="základní",J671,0)</f>
        <v>1599.36</v>
      </c>
      <c r="BF671" s="144">
        <f>IF(N671="snížená",J671,0)</f>
        <v>0</v>
      </c>
      <c r="BG671" s="144">
        <f>IF(N671="zákl. přenesená",J671,0)</f>
        <v>0</v>
      </c>
      <c r="BH671" s="144">
        <f>IF(N671="sníž. přenesená",J671,0)</f>
        <v>0</v>
      </c>
      <c r="BI671" s="144">
        <f>IF(N671="nulová",J671,0)</f>
        <v>0</v>
      </c>
      <c r="BJ671" s="13" t="s">
        <v>77</v>
      </c>
      <c r="BK671" s="144">
        <f>ROUND(I671*H671,2)</f>
        <v>1599.36</v>
      </c>
      <c r="BL671" s="13" t="s">
        <v>109</v>
      </c>
      <c r="BM671" s="13" t="s">
        <v>1702</v>
      </c>
    </row>
    <row r="672" spans="2:65" s="1" customFormat="1" ht="58.5">
      <c r="B672" s="27"/>
      <c r="C672" s="28"/>
      <c r="D672" s="167" t="s">
        <v>1116</v>
      </c>
      <c r="E672" s="28"/>
      <c r="F672" s="168" t="s">
        <v>1678</v>
      </c>
      <c r="G672" s="28"/>
      <c r="H672" s="28"/>
      <c r="I672" s="28"/>
      <c r="J672" s="28"/>
      <c r="K672" s="28"/>
      <c r="L672" s="31"/>
      <c r="M672" s="169"/>
      <c r="N672" s="54"/>
      <c r="O672" s="54"/>
      <c r="P672" s="54"/>
      <c r="Q672" s="54"/>
      <c r="R672" s="54"/>
      <c r="S672" s="54"/>
      <c r="T672" s="55"/>
      <c r="AT672" s="13" t="s">
        <v>1116</v>
      </c>
      <c r="AU672" s="13" t="s">
        <v>79</v>
      </c>
    </row>
    <row r="673" spans="2:65" s="1" customFormat="1" ht="19.5">
      <c r="B673" s="27"/>
      <c r="C673" s="28"/>
      <c r="D673" s="167" t="s">
        <v>1172</v>
      </c>
      <c r="E673" s="28"/>
      <c r="F673" s="168" t="s">
        <v>1613</v>
      </c>
      <c r="G673" s="28"/>
      <c r="H673" s="28"/>
      <c r="I673" s="28"/>
      <c r="J673" s="28"/>
      <c r="K673" s="28"/>
      <c r="L673" s="31"/>
      <c r="M673" s="169"/>
      <c r="N673" s="54"/>
      <c r="O673" s="54"/>
      <c r="P673" s="54"/>
      <c r="Q673" s="54"/>
      <c r="R673" s="54"/>
      <c r="S673" s="54"/>
      <c r="T673" s="55"/>
      <c r="AT673" s="13" t="s">
        <v>1172</v>
      </c>
      <c r="AU673" s="13" t="s">
        <v>79</v>
      </c>
    </row>
    <row r="674" spans="2:65" s="1" customFormat="1" ht="67.5" customHeight="1">
      <c r="B674" s="27"/>
      <c r="C674" s="160" t="s">
        <v>1703</v>
      </c>
      <c r="D674" s="160" t="s">
        <v>1111</v>
      </c>
      <c r="E674" s="161" t="s">
        <v>1704</v>
      </c>
      <c r="F674" s="162" t="s">
        <v>1705</v>
      </c>
      <c r="G674" s="163" t="s">
        <v>144</v>
      </c>
      <c r="H674" s="164">
        <v>1</v>
      </c>
      <c r="I674" s="165">
        <v>1427.41</v>
      </c>
      <c r="J674" s="165">
        <f>ROUND(I674*H674,2)</f>
        <v>1427.41</v>
      </c>
      <c r="K674" s="162" t="s">
        <v>106</v>
      </c>
      <c r="L674" s="31"/>
      <c r="M674" s="53" t="s">
        <v>31</v>
      </c>
      <c r="N674" s="166" t="s">
        <v>43</v>
      </c>
      <c r="O674" s="142">
        <v>0.87</v>
      </c>
      <c r="P674" s="142">
        <f>O674*H674</f>
        <v>0.87</v>
      </c>
      <c r="Q674" s="142">
        <v>0</v>
      </c>
      <c r="R674" s="142">
        <f>Q674*H674</f>
        <v>0</v>
      </c>
      <c r="S674" s="142">
        <v>0</v>
      </c>
      <c r="T674" s="143">
        <f>S674*H674</f>
        <v>0</v>
      </c>
      <c r="AR674" s="13" t="s">
        <v>109</v>
      </c>
      <c r="AT674" s="13" t="s">
        <v>1111</v>
      </c>
      <c r="AU674" s="13" t="s">
        <v>79</v>
      </c>
      <c r="AY674" s="13" t="s">
        <v>108</v>
      </c>
      <c r="BE674" s="144">
        <f>IF(N674="základní",J674,0)</f>
        <v>1427.41</v>
      </c>
      <c r="BF674" s="144">
        <f>IF(N674="snížená",J674,0)</f>
        <v>0</v>
      </c>
      <c r="BG674" s="144">
        <f>IF(N674="zákl. přenesená",J674,0)</f>
        <v>0</v>
      </c>
      <c r="BH674" s="144">
        <f>IF(N674="sníž. přenesená",J674,0)</f>
        <v>0</v>
      </c>
      <c r="BI674" s="144">
        <f>IF(N674="nulová",J674,0)</f>
        <v>0</v>
      </c>
      <c r="BJ674" s="13" t="s">
        <v>77</v>
      </c>
      <c r="BK674" s="144">
        <f>ROUND(I674*H674,2)</f>
        <v>1427.41</v>
      </c>
      <c r="BL674" s="13" t="s">
        <v>109</v>
      </c>
      <c r="BM674" s="13" t="s">
        <v>1706</v>
      </c>
    </row>
    <row r="675" spans="2:65" s="1" customFormat="1" ht="58.5">
      <c r="B675" s="27"/>
      <c r="C675" s="28"/>
      <c r="D675" s="167" t="s">
        <v>1116</v>
      </c>
      <c r="E675" s="28"/>
      <c r="F675" s="168" t="s">
        <v>1678</v>
      </c>
      <c r="G675" s="28"/>
      <c r="H675" s="28"/>
      <c r="I675" s="28"/>
      <c r="J675" s="28"/>
      <c r="K675" s="28"/>
      <c r="L675" s="31"/>
      <c r="M675" s="169"/>
      <c r="N675" s="54"/>
      <c r="O675" s="54"/>
      <c r="P675" s="54"/>
      <c r="Q675" s="54"/>
      <c r="R675" s="54"/>
      <c r="S675" s="54"/>
      <c r="T675" s="55"/>
      <c r="AT675" s="13" t="s">
        <v>1116</v>
      </c>
      <c r="AU675" s="13" t="s">
        <v>79</v>
      </c>
    </row>
    <row r="676" spans="2:65" s="1" customFormat="1" ht="19.5">
      <c r="B676" s="27"/>
      <c r="C676" s="28"/>
      <c r="D676" s="167" t="s">
        <v>1172</v>
      </c>
      <c r="E676" s="28"/>
      <c r="F676" s="168" t="s">
        <v>1613</v>
      </c>
      <c r="G676" s="28"/>
      <c r="H676" s="28"/>
      <c r="I676" s="28"/>
      <c r="J676" s="28"/>
      <c r="K676" s="28"/>
      <c r="L676" s="31"/>
      <c r="M676" s="169"/>
      <c r="N676" s="54"/>
      <c r="O676" s="54"/>
      <c r="P676" s="54"/>
      <c r="Q676" s="54"/>
      <c r="R676" s="54"/>
      <c r="S676" s="54"/>
      <c r="T676" s="55"/>
      <c r="AT676" s="13" t="s">
        <v>1172</v>
      </c>
      <c r="AU676" s="13" t="s">
        <v>79</v>
      </c>
    </row>
    <row r="677" spans="2:65" s="1" customFormat="1" ht="56.25" customHeight="1">
      <c r="B677" s="27"/>
      <c r="C677" s="160" t="s">
        <v>1707</v>
      </c>
      <c r="D677" s="160" t="s">
        <v>1111</v>
      </c>
      <c r="E677" s="161" t="s">
        <v>1708</v>
      </c>
      <c r="F677" s="162" t="s">
        <v>1709</v>
      </c>
      <c r="G677" s="163" t="s">
        <v>144</v>
      </c>
      <c r="H677" s="164">
        <v>1</v>
      </c>
      <c r="I677" s="165">
        <v>935.69</v>
      </c>
      <c r="J677" s="165">
        <f>ROUND(I677*H677,2)</f>
        <v>935.69</v>
      </c>
      <c r="K677" s="162" t="s">
        <v>106</v>
      </c>
      <c r="L677" s="31"/>
      <c r="M677" s="53" t="s">
        <v>31</v>
      </c>
      <c r="N677" s="166" t="s">
        <v>43</v>
      </c>
      <c r="O677" s="142">
        <v>2.09</v>
      </c>
      <c r="P677" s="142">
        <f>O677*H677</f>
        <v>2.09</v>
      </c>
      <c r="Q677" s="142">
        <v>0</v>
      </c>
      <c r="R677" s="142">
        <f>Q677*H677</f>
        <v>0</v>
      </c>
      <c r="S677" s="142">
        <v>0</v>
      </c>
      <c r="T677" s="143">
        <f>S677*H677</f>
        <v>0</v>
      </c>
      <c r="AR677" s="13" t="s">
        <v>109</v>
      </c>
      <c r="AT677" s="13" t="s">
        <v>1111</v>
      </c>
      <c r="AU677" s="13" t="s">
        <v>79</v>
      </c>
      <c r="AY677" s="13" t="s">
        <v>108</v>
      </c>
      <c r="BE677" s="144">
        <f>IF(N677="základní",J677,0)</f>
        <v>935.69</v>
      </c>
      <c r="BF677" s="144">
        <f>IF(N677="snížená",J677,0)</f>
        <v>0</v>
      </c>
      <c r="BG677" s="144">
        <f>IF(N677="zákl. přenesená",J677,0)</f>
        <v>0</v>
      </c>
      <c r="BH677" s="144">
        <f>IF(N677="sníž. přenesená",J677,0)</f>
        <v>0</v>
      </c>
      <c r="BI677" s="144">
        <f>IF(N677="nulová",J677,0)</f>
        <v>0</v>
      </c>
      <c r="BJ677" s="13" t="s">
        <v>77</v>
      </c>
      <c r="BK677" s="144">
        <f>ROUND(I677*H677,2)</f>
        <v>935.69</v>
      </c>
      <c r="BL677" s="13" t="s">
        <v>109</v>
      </c>
      <c r="BM677" s="13" t="s">
        <v>1710</v>
      </c>
    </row>
    <row r="678" spans="2:65" s="1" customFormat="1" ht="58.5">
      <c r="B678" s="27"/>
      <c r="C678" s="28"/>
      <c r="D678" s="167" t="s">
        <v>1116</v>
      </c>
      <c r="E678" s="28"/>
      <c r="F678" s="168" t="s">
        <v>1711</v>
      </c>
      <c r="G678" s="28"/>
      <c r="H678" s="28"/>
      <c r="I678" s="28"/>
      <c r="J678" s="28"/>
      <c r="K678" s="28"/>
      <c r="L678" s="31"/>
      <c r="M678" s="169"/>
      <c r="N678" s="54"/>
      <c r="O678" s="54"/>
      <c r="P678" s="54"/>
      <c r="Q678" s="54"/>
      <c r="R678" s="54"/>
      <c r="S678" s="54"/>
      <c r="T678" s="55"/>
      <c r="AT678" s="13" t="s">
        <v>1116</v>
      </c>
      <c r="AU678" s="13" t="s">
        <v>79</v>
      </c>
    </row>
    <row r="679" spans="2:65" s="1" customFormat="1" ht="19.5">
      <c r="B679" s="27"/>
      <c r="C679" s="28"/>
      <c r="D679" s="167" t="s">
        <v>1172</v>
      </c>
      <c r="E679" s="28"/>
      <c r="F679" s="168" t="s">
        <v>1613</v>
      </c>
      <c r="G679" s="28"/>
      <c r="H679" s="28"/>
      <c r="I679" s="28"/>
      <c r="J679" s="28"/>
      <c r="K679" s="28"/>
      <c r="L679" s="31"/>
      <c r="M679" s="169"/>
      <c r="N679" s="54"/>
      <c r="O679" s="54"/>
      <c r="P679" s="54"/>
      <c r="Q679" s="54"/>
      <c r="R679" s="54"/>
      <c r="S679" s="54"/>
      <c r="T679" s="55"/>
      <c r="AT679" s="13" t="s">
        <v>1172</v>
      </c>
      <c r="AU679" s="13" t="s">
        <v>79</v>
      </c>
    </row>
    <row r="680" spans="2:65" s="1" customFormat="1" ht="56.25" customHeight="1">
      <c r="B680" s="27"/>
      <c r="C680" s="160" t="s">
        <v>1712</v>
      </c>
      <c r="D680" s="160" t="s">
        <v>1111</v>
      </c>
      <c r="E680" s="161" t="s">
        <v>1713</v>
      </c>
      <c r="F680" s="162" t="s">
        <v>1714</v>
      </c>
      <c r="G680" s="163" t="s">
        <v>144</v>
      </c>
      <c r="H680" s="164">
        <v>1</v>
      </c>
      <c r="I680" s="165">
        <v>878.52</v>
      </c>
      <c r="J680" s="165">
        <f>ROUND(I680*H680,2)</f>
        <v>878.52</v>
      </c>
      <c r="K680" s="162" t="s">
        <v>106</v>
      </c>
      <c r="L680" s="31"/>
      <c r="M680" s="53" t="s">
        <v>31</v>
      </c>
      <c r="N680" s="166" t="s">
        <v>43</v>
      </c>
      <c r="O680" s="142">
        <v>2.04</v>
      </c>
      <c r="P680" s="142">
        <f>O680*H680</f>
        <v>2.04</v>
      </c>
      <c r="Q680" s="142">
        <v>0</v>
      </c>
      <c r="R680" s="142">
        <f>Q680*H680</f>
        <v>0</v>
      </c>
      <c r="S680" s="142">
        <v>0</v>
      </c>
      <c r="T680" s="143">
        <f>S680*H680</f>
        <v>0</v>
      </c>
      <c r="AR680" s="13" t="s">
        <v>109</v>
      </c>
      <c r="AT680" s="13" t="s">
        <v>1111</v>
      </c>
      <c r="AU680" s="13" t="s">
        <v>79</v>
      </c>
      <c r="AY680" s="13" t="s">
        <v>108</v>
      </c>
      <c r="BE680" s="144">
        <f>IF(N680="základní",J680,0)</f>
        <v>878.52</v>
      </c>
      <c r="BF680" s="144">
        <f>IF(N680="snížená",J680,0)</f>
        <v>0</v>
      </c>
      <c r="BG680" s="144">
        <f>IF(N680="zákl. přenesená",J680,0)</f>
        <v>0</v>
      </c>
      <c r="BH680" s="144">
        <f>IF(N680="sníž. přenesená",J680,0)</f>
        <v>0</v>
      </c>
      <c r="BI680" s="144">
        <f>IF(N680="nulová",J680,0)</f>
        <v>0</v>
      </c>
      <c r="BJ680" s="13" t="s">
        <v>77</v>
      </c>
      <c r="BK680" s="144">
        <f>ROUND(I680*H680,2)</f>
        <v>878.52</v>
      </c>
      <c r="BL680" s="13" t="s">
        <v>109</v>
      </c>
      <c r="BM680" s="13" t="s">
        <v>1715</v>
      </c>
    </row>
    <row r="681" spans="2:65" s="1" customFormat="1" ht="58.5">
      <c r="B681" s="27"/>
      <c r="C681" s="28"/>
      <c r="D681" s="167" t="s">
        <v>1116</v>
      </c>
      <c r="E681" s="28"/>
      <c r="F681" s="168" t="s">
        <v>1711</v>
      </c>
      <c r="G681" s="28"/>
      <c r="H681" s="28"/>
      <c r="I681" s="28"/>
      <c r="J681" s="28"/>
      <c r="K681" s="28"/>
      <c r="L681" s="31"/>
      <c r="M681" s="169"/>
      <c r="N681" s="54"/>
      <c r="O681" s="54"/>
      <c r="P681" s="54"/>
      <c r="Q681" s="54"/>
      <c r="R681" s="54"/>
      <c r="S681" s="54"/>
      <c r="T681" s="55"/>
      <c r="AT681" s="13" t="s">
        <v>1116</v>
      </c>
      <c r="AU681" s="13" t="s">
        <v>79</v>
      </c>
    </row>
    <row r="682" spans="2:65" s="1" customFormat="1" ht="19.5">
      <c r="B682" s="27"/>
      <c r="C682" s="28"/>
      <c r="D682" s="167" t="s">
        <v>1172</v>
      </c>
      <c r="E682" s="28"/>
      <c r="F682" s="168" t="s">
        <v>1613</v>
      </c>
      <c r="G682" s="28"/>
      <c r="H682" s="28"/>
      <c r="I682" s="28"/>
      <c r="J682" s="28"/>
      <c r="K682" s="28"/>
      <c r="L682" s="31"/>
      <c r="M682" s="169"/>
      <c r="N682" s="54"/>
      <c r="O682" s="54"/>
      <c r="P682" s="54"/>
      <c r="Q682" s="54"/>
      <c r="R682" s="54"/>
      <c r="S682" s="54"/>
      <c r="T682" s="55"/>
      <c r="AT682" s="13" t="s">
        <v>1172</v>
      </c>
      <c r="AU682" s="13" t="s">
        <v>79</v>
      </c>
    </row>
    <row r="683" spans="2:65" s="1" customFormat="1" ht="56.25" customHeight="1">
      <c r="B683" s="27"/>
      <c r="C683" s="160" t="s">
        <v>1716</v>
      </c>
      <c r="D683" s="160" t="s">
        <v>1111</v>
      </c>
      <c r="E683" s="161" t="s">
        <v>1717</v>
      </c>
      <c r="F683" s="162" t="s">
        <v>1718</v>
      </c>
      <c r="G683" s="163" t="s">
        <v>144</v>
      </c>
      <c r="H683" s="164">
        <v>1</v>
      </c>
      <c r="I683" s="165">
        <v>999.21</v>
      </c>
      <c r="J683" s="165">
        <f>ROUND(I683*H683,2)</f>
        <v>999.21</v>
      </c>
      <c r="K683" s="162" t="s">
        <v>106</v>
      </c>
      <c r="L683" s="31"/>
      <c r="M683" s="53" t="s">
        <v>31</v>
      </c>
      <c r="N683" s="166" t="s">
        <v>43</v>
      </c>
      <c r="O683" s="142">
        <v>2.27</v>
      </c>
      <c r="P683" s="142">
        <f>O683*H683</f>
        <v>2.27</v>
      </c>
      <c r="Q683" s="142">
        <v>0</v>
      </c>
      <c r="R683" s="142">
        <f>Q683*H683</f>
        <v>0</v>
      </c>
      <c r="S683" s="142">
        <v>0</v>
      </c>
      <c r="T683" s="143">
        <f>S683*H683</f>
        <v>0</v>
      </c>
      <c r="AR683" s="13" t="s">
        <v>109</v>
      </c>
      <c r="AT683" s="13" t="s">
        <v>1111</v>
      </c>
      <c r="AU683" s="13" t="s">
        <v>79</v>
      </c>
      <c r="AY683" s="13" t="s">
        <v>108</v>
      </c>
      <c r="BE683" s="144">
        <f>IF(N683="základní",J683,0)</f>
        <v>999.21</v>
      </c>
      <c r="BF683" s="144">
        <f>IF(N683="snížená",J683,0)</f>
        <v>0</v>
      </c>
      <c r="BG683" s="144">
        <f>IF(N683="zákl. přenesená",J683,0)</f>
        <v>0</v>
      </c>
      <c r="BH683" s="144">
        <f>IF(N683="sníž. přenesená",J683,0)</f>
        <v>0</v>
      </c>
      <c r="BI683" s="144">
        <f>IF(N683="nulová",J683,0)</f>
        <v>0</v>
      </c>
      <c r="BJ683" s="13" t="s">
        <v>77</v>
      </c>
      <c r="BK683" s="144">
        <f>ROUND(I683*H683,2)</f>
        <v>999.21</v>
      </c>
      <c r="BL683" s="13" t="s">
        <v>109</v>
      </c>
      <c r="BM683" s="13" t="s">
        <v>1719</v>
      </c>
    </row>
    <row r="684" spans="2:65" s="1" customFormat="1" ht="58.5">
      <c r="B684" s="27"/>
      <c r="C684" s="28"/>
      <c r="D684" s="167" t="s">
        <v>1116</v>
      </c>
      <c r="E684" s="28"/>
      <c r="F684" s="168" t="s">
        <v>1711</v>
      </c>
      <c r="G684" s="28"/>
      <c r="H684" s="28"/>
      <c r="I684" s="28"/>
      <c r="J684" s="28"/>
      <c r="K684" s="28"/>
      <c r="L684" s="31"/>
      <c r="M684" s="169"/>
      <c r="N684" s="54"/>
      <c r="O684" s="54"/>
      <c r="P684" s="54"/>
      <c r="Q684" s="54"/>
      <c r="R684" s="54"/>
      <c r="S684" s="54"/>
      <c r="T684" s="55"/>
      <c r="AT684" s="13" t="s">
        <v>1116</v>
      </c>
      <c r="AU684" s="13" t="s">
        <v>79</v>
      </c>
    </row>
    <row r="685" spans="2:65" s="1" customFormat="1" ht="19.5">
      <c r="B685" s="27"/>
      <c r="C685" s="28"/>
      <c r="D685" s="167" t="s">
        <v>1172</v>
      </c>
      <c r="E685" s="28"/>
      <c r="F685" s="168" t="s">
        <v>1613</v>
      </c>
      <c r="G685" s="28"/>
      <c r="H685" s="28"/>
      <c r="I685" s="28"/>
      <c r="J685" s="28"/>
      <c r="K685" s="28"/>
      <c r="L685" s="31"/>
      <c r="M685" s="169"/>
      <c r="N685" s="54"/>
      <c r="O685" s="54"/>
      <c r="P685" s="54"/>
      <c r="Q685" s="54"/>
      <c r="R685" s="54"/>
      <c r="S685" s="54"/>
      <c r="T685" s="55"/>
      <c r="AT685" s="13" t="s">
        <v>1172</v>
      </c>
      <c r="AU685" s="13" t="s">
        <v>79</v>
      </c>
    </row>
    <row r="686" spans="2:65" s="1" customFormat="1" ht="67.5" customHeight="1">
      <c r="B686" s="27"/>
      <c r="C686" s="160" t="s">
        <v>1720</v>
      </c>
      <c r="D686" s="160" t="s">
        <v>1111</v>
      </c>
      <c r="E686" s="161" t="s">
        <v>1721</v>
      </c>
      <c r="F686" s="162" t="s">
        <v>1722</v>
      </c>
      <c r="G686" s="163" t="s">
        <v>144</v>
      </c>
      <c r="H686" s="164">
        <v>1</v>
      </c>
      <c r="I686" s="165">
        <v>992.41</v>
      </c>
      <c r="J686" s="165">
        <f>ROUND(I686*H686,2)</f>
        <v>992.41</v>
      </c>
      <c r="K686" s="162" t="s">
        <v>106</v>
      </c>
      <c r="L686" s="31"/>
      <c r="M686" s="53" t="s">
        <v>31</v>
      </c>
      <c r="N686" s="166" t="s">
        <v>43</v>
      </c>
      <c r="O686" s="142">
        <v>2.2400000000000002</v>
      </c>
      <c r="P686" s="142">
        <f>O686*H686</f>
        <v>2.2400000000000002</v>
      </c>
      <c r="Q686" s="142">
        <v>0</v>
      </c>
      <c r="R686" s="142">
        <f>Q686*H686</f>
        <v>0</v>
      </c>
      <c r="S686" s="142">
        <v>0</v>
      </c>
      <c r="T686" s="143">
        <f>S686*H686</f>
        <v>0</v>
      </c>
      <c r="AR686" s="13" t="s">
        <v>109</v>
      </c>
      <c r="AT686" s="13" t="s">
        <v>1111</v>
      </c>
      <c r="AU686" s="13" t="s">
        <v>79</v>
      </c>
      <c r="AY686" s="13" t="s">
        <v>108</v>
      </c>
      <c r="BE686" s="144">
        <f>IF(N686="základní",J686,0)</f>
        <v>992.41</v>
      </c>
      <c r="BF686" s="144">
        <f>IF(N686="snížená",J686,0)</f>
        <v>0</v>
      </c>
      <c r="BG686" s="144">
        <f>IF(N686="zákl. přenesená",J686,0)</f>
        <v>0</v>
      </c>
      <c r="BH686" s="144">
        <f>IF(N686="sníž. přenesená",J686,0)</f>
        <v>0</v>
      </c>
      <c r="BI686" s="144">
        <f>IF(N686="nulová",J686,0)</f>
        <v>0</v>
      </c>
      <c r="BJ686" s="13" t="s">
        <v>77</v>
      </c>
      <c r="BK686" s="144">
        <f>ROUND(I686*H686,2)</f>
        <v>992.41</v>
      </c>
      <c r="BL686" s="13" t="s">
        <v>109</v>
      </c>
      <c r="BM686" s="13" t="s">
        <v>1723</v>
      </c>
    </row>
    <row r="687" spans="2:65" s="1" customFormat="1" ht="58.5">
      <c r="B687" s="27"/>
      <c r="C687" s="28"/>
      <c r="D687" s="167" t="s">
        <v>1116</v>
      </c>
      <c r="E687" s="28"/>
      <c r="F687" s="168" t="s">
        <v>1711</v>
      </c>
      <c r="G687" s="28"/>
      <c r="H687" s="28"/>
      <c r="I687" s="28"/>
      <c r="J687" s="28"/>
      <c r="K687" s="28"/>
      <c r="L687" s="31"/>
      <c r="M687" s="169"/>
      <c r="N687" s="54"/>
      <c r="O687" s="54"/>
      <c r="P687" s="54"/>
      <c r="Q687" s="54"/>
      <c r="R687" s="54"/>
      <c r="S687" s="54"/>
      <c r="T687" s="55"/>
      <c r="AT687" s="13" t="s">
        <v>1116</v>
      </c>
      <c r="AU687" s="13" t="s">
        <v>79</v>
      </c>
    </row>
    <row r="688" spans="2:65" s="1" customFormat="1" ht="19.5">
      <c r="B688" s="27"/>
      <c r="C688" s="28"/>
      <c r="D688" s="167" t="s">
        <v>1172</v>
      </c>
      <c r="E688" s="28"/>
      <c r="F688" s="168" t="s">
        <v>1613</v>
      </c>
      <c r="G688" s="28"/>
      <c r="H688" s="28"/>
      <c r="I688" s="28"/>
      <c r="J688" s="28"/>
      <c r="K688" s="28"/>
      <c r="L688" s="31"/>
      <c r="M688" s="169"/>
      <c r="N688" s="54"/>
      <c r="O688" s="54"/>
      <c r="P688" s="54"/>
      <c r="Q688" s="54"/>
      <c r="R688" s="54"/>
      <c r="S688" s="54"/>
      <c r="T688" s="55"/>
      <c r="AT688" s="13" t="s">
        <v>1172</v>
      </c>
      <c r="AU688" s="13" t="s">
        <v>79</v>
      </c>
    </row>
    <row r="689" spans="2:65" s="1" customFormat="1" ht="67.5" customHeight="1">
      <c r="B689" s="27"/>
      <c r="C689" s="160" t="s">
        <v>1724</v>
      </c>
      <c r="D689" s="160" t="s">
        <v>1111</v>
      </c>
      <c r="E689" s="161" t="s">
        <v>1725</v>
      </c>
      <c r="F689" s="162" t="s">
        <v>1726</v>
      </c>
      <c r="G689" s="163" t="s">
        <v>144</v>
      </c>
      <c r="H689" s="164">
        <v>1</v>
      </c>
      <c r="I689" s="165">
        <v>1038.97</v>
      </c>
      <c r="J689" s="165">
        <f>ROUND(I689*H689,2)</f>
        <v>1038.97</v>
      </c>
      <c r="K689" s="162" t="s">
        <v>106</v>
      </c>
      <c r="L689" s="31"/>
      <c r="M689" s="53" t="s">
        <v>31</v>
      </c>
      <c r="N689" s="166" t="s">
        <v>43</v>
      </c>
      <c r="O689" s="142">
        <v>2.33</v>
      </c>
      <c r="P689" s="142">
        <f>O689*H689</f>
        <v>2.33</v>
      </c>
      <c r="Q689" s="142">
        <v>0</v>
      </c>
      <c r="R689" s="142">
        <f>Q689*H689</f>
        <v>0</v>
      </c>
      <c r="S689" s="142">
        <v>0</v>
      </c>
      <c r="T689" s="143">
        <f>S689*H689</f>
        <v>0</v>
      </c>
      <c r="AR689" s="13" t="s">
        <v>109</v>
      </c>
      <c r="AT689" s="13" t="s">
        <v>1111</v>
      </c>
      <c r="AU689" s="13" t="s">
        <v>79</v>
      </c>
      <c r="AY689" s="13" t="s">
        <v>108</v>
      </c>
      <c r="BE689" s="144">
        <f>IF(N689="základní",J689,0)</f>
        <v>1038.97</v>
      </c>
      <c r="BF689" s="144">
        <f>IF(N689="snížená",J689,0)</f>
        <v>0</v>
      </c>
      <c r="BG689" s="144">
        <f>IF(N689="zákl. přenesená",J689,0)</f>
        <v>0</v>
      </c>
      <c r="BH689" s="144">
        <f>IF(N689="sníž. přenesená",J689,0)</f>
        <v>0</v>
      </c>
      <c r="BI689" s="144">
        <f>IF(N689="nulová",J689,0)</f>
        <v>0</v>
      </c>
      <c r="BJ689" s="13" t="s">
        <v>77</v>
      </c>
      <c r="BK689" s="144">
        <f>ROUND(I689*H689,2)</f>
        <v>1038.97</v>
      </c>
      <c r="BL689" s="13" t="s">
        <v>109</v>
      </c>
      <c r="BM689" s="13" t="s">
        <v>1727</v>
      </c>
    </row>
    <row r="690" spans="2:65" s="1" customFormat="1" ht="58.5">
      <c r="B690" s="27"/>
      <c r="C690" s="28"/>
      <c r="D690" s="167" t="s">
        <v>1116</v>
      </c>
      <c r="E690" s="28"/>
      <c r="F690" s="168" t="s">
        <v>1711</v>
      </c>
      <c r="G690" s="28"/>
      <c r="H690" s="28"/>
      <c r="I690" s="28"/>
      <c r="J690" s="28"/>
      <c r="K690" s="28"/>
      <c r="L690" s="31"/>
      <c r="M690" s="169"/>
      <c r="N690" s="54"/>
      <c r="O690" s="54"/>
      <c r="P690" s="54"/>
      <c r="Q690" s="54"/>
      <c r="R690" s="54"/>
      <c r="S690" s="54"/>
      <c r="T690" s="55"/>
      <c r="AT690" s="13" t="s">
        <v>1116</v>
      </c>
      <c r="AU690" s="13" t="s">
        <v>79</v>
      </c>
    </row>
    <row r="691" spans="2:65" s="1" customFormat="1" ht="19.5">
      <c r="B691" s="27"/>
      <c r="C691" s="28"/>
      <c r="D691" s="167" t="s">
        <v>1172</v>
      </c>
      <c r="E691" s="28"/>
      <c r="F691" s="168" t="s">
        <v>1613</v>
      </c>
      <c r="G691" s="28"/>
      <c r="H691" s="28"/>
      <c r="I691" s="28"/>
      <c r="J691" s="28"/>
      <c r="K691" s="28"/>
      <c r="L691" s="31"/>
      <c r="M691" s="169"/>
      <c r="N691" s="54"/>
      <c r="O691" s="54"/>
      <c r="P691" s="54"/>
      <c r="Q691" s="54"/>
      <c r="R691" s="54"/>
      <c r="S691" s="54"/>
      <c r="T691" s="55"/>
      <c r="AT691" s="13" t="s">
        <v>1172</v>
      </c>
      <c r="AU691" s="13" t="s">
        <v>79</v>
      </c>
    </row>
    <row r="692" spans="2:65" s="1" customFormat="1" ht="56.25" customHeight="1">
      <c r="B692" s="27"/>
      <c r="C692" s="160" t="s">
        <v>1728</v>
      </c>
      <c r="D692" s="160" t="s">
        <v>1111</v>
      </c>
      <c r="E692" s="161" t="s">
        <v>1729</v>
      </c>
      <c r="F692" s="162" t="s">
        <v>1730</v>
      </c>
      <c r="G692" s="163" t="s">
        <v>144</v>
      </c>
      <c r="H692" s="164">
        <v>1</v>
      </c>
      <c r="I692" s="165">
        <v>1090.81</v>
      </c>
      <c r="J692" s="165">
        <f>ROUND(I692*H692,2)</f>
        <v>1090.81</v>
      </c>
      <c r="K692" s="162" t="s">
        <v>106</v>
      </c>
      <c r="L692" s="31"/>
      <c r="M692" s="53" t="s">
        <v>31</v>
      </c>
      <c r="N692" s="166" t="s">
        <v>43</v>
      </c>
      <c r="O692" s="142">
        <v>2.4500000000000002</v>
      </c>
      <c r="P692" s="142">
        <f>O692*H692</f>
        <v>2.4500000000000002</v>
      </c>
      <c r="Q692" s="142">
        <v>0</v>
      </c>
      <c r="R692" s="142">
        <f>Q692*H692</f>
        <v>0</v>
      </c>
      <c r="S692" s="142">
        <v>0</v>
      </c>
      <c r="T692" s="143">
        <f>S692*H692</f>
        <v>0</v>
      </c>
      <c r="AR692" s="13" t="s">
        <v>109</v>
      </c>
      <c r="AT692" s="13" t="s">
        <v>1111</v>
      </c>
      <c r="AU692" s="13" t="s">
        <v>79</v>
      </c>
      <c r="AY692" s="13" t="s">
        <v>108</v>
      </c>
      <c r="BE692" s="144">
        <f>IF(N692="základní",J692,0)</f>
        <v>1090.81</v>
      </c>
      <c r="BF692" s="144">
        <f>IF(N692="snížená",J692,0)</f>
        <v>0</v>
      </c>
      <c r="BG692" s="144">
        <f>IF(N692="zákl. přenesená",J692,0)</f>
        <v>0</v>
      </c>
      <c r="BH692" s="144">
        <f>IF(N692="sníž. přenesená",J692,0)</f>
        <v>0</v>
      </c>
      <c r="BI692" s="144">
        <f>IF(N692="nulová",J692,0)</f>
        <v>0</v>
      </c>
      <c r="BJ692" s="13" t="s">
        <v>77</v>
      </c>
      <c r="BK692" s="144">
        <f>ROUND(I692*H692,2)</f>
        <v>1090.81</v>
      </c>
      <c r="BL692" s="13" t="s">
        <v>109</v>
      </c>
      <c r="BM692" s="13" t="s">
        <v>1731</v>
      </c>
    </row>
    <row r="693" spans="2:65" s="1" customFormat="1" ht="58.5">
      <c r="B693" s="27"/>
      <c r="C693" s="28"/>
      <c r="D693" s="167" t="s">
        <v>1116</v>
      </c>
      <c r="E693" s="28"/>
      <c r="F693" s="168" t="s">
        <v>1711</v>
      </c>
      <c r="G693" s="28"/>
      <c r="H693" s="28"/>
      <c r="I693" s="28"/>
      <c r="J693" s="28"/>
      <c r="K693" s="28"/>
      <c r="L693" s="31"/>
      <c r="M693" s="169"/>
      <c r="N693" s="54"/>
      <c r="O693" s="54"/>
      <c r="P693" s="54"/>
      <c r="Q693" s="54"/>
      <c r="R693" s="54"/>
      <c r="S693" s="54"/>
      <c r="T693" s="55"/>
      <c r="AT693" s="13" t="s">
        <v>1116</v>
      </c>
      <c r="AU693" s="13" t="s">
        <v>79</v>
      </c>
    </row>
    <row r="694" spans="2:65" s="1" customFormat="1" ht="19.5">
      <c r="B694" s="27"/>
      <c r="C694" s="28"/>
      <c r="D694" s="167" t="s">
        <v>1172</v>
      </c>
      <c r="E694" s="28"/>
      <c r="F694" s="168" t="s">
        <v>1613</v>
      </c>
      <c r="G694" s="28"/>
      <c r="H694" s="28"/>
      <c r="I694" s="28"/>
      <c r="J694" s="28"/>
      <c r="K694" s="28"/>
      <c r="L694" s="31"/>
      <c r="M694" s="169"/>
      <c r="N694" s="54"/>
      <c r="O694" s="54"/>
      <c r="P694" s="54"/>
      <c r="Q694" s="54"/>
      <c r="R694" s="54"/>
      <c r="S694" s="54"/>
      <c r="T694" s="55"/>
      <c r="AT694" s="13" t="s">
        <v>1172</v>
      </c>
      <c r="AU694" s="13" t="s">
        <v>79</v>
      </c>
    </row>
    <row r="695" spans="2:65" s="1" customFormat="1" ht="56.25" customHeight="1">
      <c r="B695" s="27"/>
      <c r="C695" s="160" t="s">
        <v>1732</v>
      </c>
      <c r="D695" s="160" t="s">
        <v>1111</v>
      </c>
      <c r="E695" s="161" t="s">
        <v>1733</v>
      </c>
      <c r="F695" s="162" t="s">
        <v>1734</v>
      </c>
      <c r="G695" s="163" t="s">
        <v>144</v>
      </c>
      <c r="H695" s="164">
        <v>1</v>
      </c>
      <c r="I695" s="165">
        <v>1640.77</v>
      </c>
      <c r="J695" s="165">
        <f>ROUND(I695*H695,2)</f>
        <v>1640.77</v>
      </c>
      <c r="K695" s="162" t="s">
        <v>106</v>
      </c>
      <c r="L695" s="31"/>
      <c r="M695" s="53" t="s">
        <v>31</v>
      </c>
      <c r="N695" s="166" t="s">
        <v>43</v>
      </c>
      <c r="O695" s="142">
        <v>3.81</v>
      </c>
      <c r="P695" s="142">
        <f>O695*H695</f>
        <v>3.81</v>
      </c>
      <c r="Q695" s="142">
        <v>0</v>
      </c>
      <c r="R695" s="142">
        <f>Q695*H695</f>
        <v>0</v>
      </c>
      <c r="S695" s="142">
        <v>0</v>
      </c>
      <c r="T695" s="143">
        <f>S695*H695</f>
        <v>0</v>
      </c>
      <c r="AR695" s="13" t="s">
        <v>109</v>
      </c>
      <c r="AT695" s="13" t="s">
        <v>1111</v>
      </c>
      <c r="AU695" s="13" t="s">
        <v>79</v>
      </c>
      <c r="AY695" s="13" t="s">
        <v>108</v>
      </c>
      <c r="BE695" s="144">
        <f>IF(N695="základní",J695,0)</f>
        <v>1640.77</v>
      </c>
      <c r="BF695" s="144">
        <f>IF(N695="snížená",J695,0)</f>
        <v>0</v>
      </c>
      <c r="BG695" s="144">
        <f>IF(N695="zákl. přenesená",J695,0)</f>
        <v>0</v>
      </c>
      <c r="BH695" s="144">
        <f>IF(N695="sníž. přenesená",J695,0)</f>
        <v>0</v>
      </c>
      <c r="BI695" s="144">
        <f>IF(N695="nulová",J695,0)</f>
        <v>0</v>
      </c>
      <c r="BJ695" s="13" t="s">
        <v>77</v>
      </c>
      <c r="BK695" s="144">
        <f>ROUND(I695*H695,2)</f>
        <v>1640.77</v>
      </c>
      <c r="BL695" s="13" t="s">
        <v>109</v>
      </c>
      <c r="BM695" s="13" t="s">
        <v>1735</v>
      </c>
    </row>
    <row r="696" spans="2:65" s="1" customFormat="1" ht="58.5">
      <c r="B696" s="27"/>
      <c r="C696" s="28"/>
      <c r="D696" s="167" t="s">
        <v>1116</v>
      </c>
      <c r="E696" s="28"/>
      <c r="F696" s="168" t="s">
        <v>1711</v>
      </c>
      <c r="G696" s="28"/>
      <c r="H696" s="28"/>
      <c r="I696" s="28"/>
      <c r="J696" s="28"/>
      <c r="K696" s="28"/>
      <c r="L696" s="31"/>
      <c r="M696" s="169"/>
      <c r="N696" s="54"/>
      <c r="O696" s="54"/>
      <c r="P696" s="54"/>
      <c r="Q696" s="54"/>
      <c r="R696" s="54"/>
      <c r="S696" s="54"/>
      <c r="T696" s="55"/>
      <c r="AT696" s="13" t="s">
        <v>1116</v>
      </c>
      <c r="AU696" s="13" t="s">
        <v>79</v>
      </c>
    </row>
    <row r="697" spans="2:65" s="1" customFormat="1" ht="19.5">
      <c r="B697" s="27"/>
      <c r="C697" s="28"/>
      <c r="D697" s="167" t="s">
        <v>1172</v>
      </c>
      <c r="E697" s="28"/>
      <c r="F697" s="168" t="s">
        <v>1613</v>
      </c>
      <c r="G697" s="28"/>
      <c r="H697" s="28"/>
      <c r="I697" s="28"/>
      <c r="J697" s="28"/>
      <c r="K697" s="28"/>
      <c r="L697" s="31"/>
      <c r="M697" s="169"/>
      <c r="N697" s="54"/>
      <c r="O697" s="54"/>
      <c r="P697" s="54"/>
      <c r="Q697" s="54"/>
      <c r="R697" s="54"/>
      <c r="S697" s="54"/>
      <c r="T697" s="55"/>
      <c r="AT697" s="13" t="s">
        <v>1172</v>
      </c>
      <c r="AU697" s="13" t="s">
        <v>79</v>
      </c>
    </row>
    <row r="698" spans="2:65" s="1" customFormat="1" ht="56.25" customHeight="1">
      <c r="B698" s="27"/>
      <c r="C698" s="160" t="s">
        <v>1736</v>
      </c>
      <c r="D698" s="160" t="s">
        <v>1111</v>
      </c>
      <c r="E698" s="161" t="s">
        <v>1737</v>
      </c>
      <c r="F698" s="162" t="s">
        <v>1738</v>
      </c>
      <c r="G698" s="163" t="s">
        <v>144</v>
      </c>
      <c r="H698" s="164">
        <v>1</v>
      </c>
      <c r="I698" s="165">
        <v>1459.9</v>
      </c>
      <c r="J698" s="165">
        <f>ROUND(I698*H698,2)</f>
        <v>1459.9</v>
      </c>
      <c r="K698" s="162" t="s">
        <v>106</v>
      </c>
      <c r="L698" s="31"/>
      <c r="M698" s="53" t="s">
        <v>31</v>
      </c>
      <c r="N698" s="166" t="s">
        <v>43</v>
      </c>
      <c r="O698" s="142">
        <v>3.39</v>
      </c>
      <c r="P698" s="142">
        <f>O698*H698</f>
        <v>3.39</v>
      </c>
      <c r="Q698" s="142">
        <v>0</v>
      </c>
      <c r="R698" s="142">
        <f>Q698*H698</f>
        <v>0</v>
      </c>
      <c r="S698" s="142">
        <v>0</v>
      </c>
      <c r="T698" s="143">
        <f>S698*H698</f>
        <v>0</v>
      </c>
      <c r="AR698" s="13" t="s">
        <v>109</v>
      </c>
      <c r="AT698" s="13" t="s">
        <v>1111</v>
      </c>
      <c r="AU698" s="13" t="s">
        <v>79</v>
      </c>
      <c r="AY698" s="13" t="s">
        <v>108</v>
      </c>
      <c r="BE698" s="144">
        <f>IF(N698="základní",J698,0)</f>
        <v>1459.9</v>
      </c>
      <c r="BF698" s="144">
        <f>IF(N698="snížená",J698,0)</f>
        <v>0</v>
      </c>
      <c r="BG698" s="144">
        <f>IF(N698="zákl. přenesená",J698,0)</f>
        <v>0</v>
      </c>
      <c r="BH698" s="144">
        <f>IF(N698="sníž. přenesená",J698,0)</f>
        <v>0</v>
      </c>
      <c r="BI698" s="144">
        <f>IF(N698="nulová",J698,0)</f>
        <v>0</v>
      </c>
      <c r="BJ698" s="13" t="s">
        <v>77</v>
      </c>
      <c r="BK698" s="144">
        <f>ROUND(I698*H698,2)</f>
        <v>1459.9</v>
      </c>
      <c r="BL698" s="13" t="s">
        <v>109</v>
      </c>
      <c r="BM698" s="13" t="s">
        <v>1739</v>
      </c>
    </row>
    <row r="699" spans="2:65" s="1" customFormat="1" ht="58.5">
      <c r="B699" s="27"/>
      <c r="C699" s="28"/>
      <c r="D699" s="167" t="s">
        <v>1116</v>
      </c>
      <c r="E699" s="28"/>
      <c r="F699" s="168" t="s">
        <v>1711</v>
      </c>
      <c r="G699" s="28"/>
      <c r="H699" s="28"/>
      <c r="I699" s="28"/>
      <c r="J699" s="28"/>
      <c r="K699" s="28"/>
      <c r="L699" s="31"/>
      <c r="M699" s="169"/>
      <c r="N699" s="54"/>
      <c r="O699" s="54"/>
      <c r="P699" s="54"/>
      <c r="Q699" s="54"/>
      <c r="R699" s="54"/>
      <c r="S699" s="54"/>
      <c r="T699" s="55"/>
      <c r="AT699" s="13" t="s">
        <v>1116</v>
      </c>
      <c r="AU699" s="13" t="s">
        <v>79</v>
      </c>
    </row>
    <row r="700" spans="2:65" s="1" customFormat="1" ht="19.5">
      <c r="B700" s="27"/>
      <c r="C700" s="28"/>
      <c r="D700" s="167" t="s">
        <v>1172</v>
      </c>
      <c r="E700" s="28"/>
      <c r="F700" s="168" t="s">
        <v>1613</v>
      </c>
      <c r="G700" s="28"/>
      <c r="H700" s="28"/>
      <c r="I700" s="28"/>
      <c r="J700" s="28"/>
      <c r="K700" s="28"/>
      <c r="L700" s="31"/>
      <c r="M700" s="169"/>
      <c r="N700" s="54"/>
      <c r="O700" s="54"/>
      <c r="P700" s="54"/>
      <c r="Q700" s="54"/>
      <c r="R700" s="54"/>
      <c r="S700" s="54"/>
      <c r="T700" s="55"/>
      <c r="AT700" s="13" t="s">
        <v>1172</v>
      </c>
      <c r="AU700" s="13" t="s">
        <v>79</v>
      </c>
    </row>
    <row r="701" spans="2:65" s="1" customFormat="1" ht="56.25" customHeight="1">
      <c r="B701" s="27"/>
      <c r="C701" s="160" t="s">
        <v>1740</v>
      </c>
      <c r="D701" s="160" t="s">
        <v>1111</v>
      </c>
      <c r="E701" s="161" t="s">
        <v>1741</v>
      </c>
      <c r="F701" s="162" t="s">
        <v>1742</v>
      </c>
      <c r="G701" s="163" t="s">
        <v>144</v>
      </c>
      <c r="H701" s="164">
        <v>1</v>
      </c>
      <c r="I701" s="165">
        <v>941.44</v>
      </c>
      <c r="J701" s="165">
        <f>ROUND(I701*H701,2)</f>
        <v>941.44</v>
      </c>
      <c r="K701" s="162" t="s">
        <v>106</v>
      </c>
      <c r="L701" s="31"/>
      <c r="M701" s="53" t="s">
        <v>31</v>
      </c>
      <c r="N701" s="166" t="s">
        <v>43</v>
      </c>
      <c r="O701" s="142">
        <v>2.06</v>
      </c>
      <c r="P701" s="142">
        <f>O701*H701</f>
        <v>2.06</v>
      </c>
      <c r="Q701" s="142">
        <v>0</v>
      </c>
      <c r="R701" s="142">
        <f>Q701*H701</f>
        <v>0</v>
      </c>
      <c r="S701" s="142">
        <v>0</v>
      </c>
      <c r="T701" s="143">
        <f>S701*H701</f>
        <v>0</v>
      </c>
      <c r="AR701" s="13" t="s">
        <v>109</v>
      </c>
      <c r="AT701" s="13" t="s">
        <v>1111</v>
      </c>
      <c r="AU701" s="13" t="s">
        <v>79</v>
      </c>
      <c r="AY701" s="13" t="s">
        <v>108</v>
      </c>
      <c r="BE701" s="144">
        <f>IF(N701="základní",J701,0)</f>
        <v>941.44</v>
      </c>
      <c r="BF701" s="144">
        <f>IF(N701="snížená",J701,0)</f>
        <v>0</v>
      </c>
      <c r="BG701" s="144">
        <f>IF(N701="zákl. přenesená",J701,0)</f>
        <v>0</v>
      </c>
      <c r="BH701" s="144">
        <f>IF(N701="sníž. přenesená",J701,0)</f>
        <v>0</v>
      </c>
      <c r="BI701" s="144">
        <f>IF(N701="nulová",J701,0)</f>
        <v>0</v>
      </c>
      <c r="BJ701" s="13" t="s">
        <v>77</v>
      </c>
      <c r="BK701" s="144">
        <f>ROUND(I701*H701,2)</f>
        <v>941.44</v>
      </c>
      <c r="BL701" s="13" t="s">
        <v>109</v>
      </c>
      <c r="BM701" s="13" t="s">
        <v>1743</v>
      </c>
    </row>
    <row r="702" spans="2:65" s="1" customFormat="1" ht="48.75">
      <c r="B702" s="27"/>
      <c r="C702" s="28"/>
      <c r="D702" s="167" t="s">
        <v>1116</v>
      </c>
      <c r="E702" s="28"/>
      <c r="F702" s="168" t="s">
        <v>1744</v>
      </c>
      <c r="G702" s="28"/>
      <c r="H702" s="28"/>
      <c r="I702" s="28"/>
      <c r="J702" s="28"/>
      <c r="K702" s="28"/>
      <c r="L702" s="31"/>
      <c r="M702" s="169"/>
      <c r="N702" s="54"/>
      <c r="O702" s="54"/>
      <c r="P702" s="54"/>
      <c r="Q702" s="54"/>
      <c r="R702" s="54"/>
      <c r="S702" s="54"/>
      <c r="T702" s="55"/>
      <c r="AT702" s="13" t="s">
        <v>1116</v>
      </c>
      <c r="AU702" s="13" t="s">
        <v>79</v>
      </c>
    </row>
    <row r="703" spans="2:65" s="1" customFormat="1" ht="19.5">
      <c r="B703" s="27"/>
      <c r="C703" s="28"/>
      <c r="D703" s="167" t="s">
        <v>1172</v>
      </c>
      <c r="E703" s="28"/>
      <c r="F703" s="168" t="s">
        <v>1613</v>
      </c>
      <c r="G703" s="28"/>
      <c r="H703" s="28"/>
      <c r="I703" s="28"/>
      <c r="J703" s="28"/>
      <c r="K703" s="28"/>
      <c r="L703" s="31"/>
      <c r="M703" s="169"/>
      <c r="N703" s="54"/>
      <c r="O703" s="54"/>
      <c r="P703" s="54"/>
      <c r="Q703" s="54"/>
      <c r="R703" s="54"/>
      <c r="S703" s="54"/>
      <c r="T703" s="55"/>
      <c r="AT703" s="13" t="s">
        <v>1172</v>
      </c>
      <c r="AU703" s="13" t="s">
        <v>79</v>
      </c>
    </row>
    <row r="704" spans="2:65" s="1" customFormat="1" ht="56.25" customHeight="1">
      <c r="B704" s="27"/>
      <c r="C704" s="160" t="s">
        <v>1745</v>
      </c>
      <c r="D704" s="160" t="s">
        <v>1111</v>
      </c>
      <c r="E704" s="161" t="s">
        <v>1746</v>
      </c>
      <c r="F704" s="162" t="s">
        <v>1747</v>
      </c>
      <c r="G704" s="163" t="s">
        <v>144</v>
      </c>
      <c r="H704" s="164">
        <v>1</v>
      </c>
      <c r="I704" s="165">
        <v>878.52</v>
      </c>
      <c r="J704" s="165">
        <f>ROUND(I704*H704,2)</f>
        <v>878.52</v>
      </c>
      <c r="K704" s="162" t="s">
        <v>106</v>
      </c>
      <c r="L704" s="31"/>
      <c r="M704" s="53" t="s">
        <v>31</v>
      </c>
      <c r="N704" s="166" t="s">
        <v>43</v>
      </c>
      <c r="O704" s="142">
        <v>2.04</v>
      </c>
      <c r="P704" s="142">
        <f>O704*H704</f>
        <v>2.04</v>
      </c>
      <c r="Q704" s="142">
        <v>0</v>
      </c>
      <c r="R704" s="142">
        <f>Q704*H704</f>
        <v>0</v>
      </c>
      <c r="S704" s="142">
        <v>0</v>
      </c>
      <c r="T704" s="143">
        <f>S704*H704</f>
        <v>0</v>
      </c>
      <c r="AR704" s="13" t="s">
        <v>109</v>
      </c>
      <c r="AT704" s="13" t="s">
        <v>1111</v>
      </c>
      <c r="AU704" s="13" t="s">
        <v>79</v>
      </c>
      <c r="AY704" s="13" t="s">
        <v>108</v>
      </c>
      <c r="BE704" s="144">
        <f>IF(N704="základní",J704,0)</f>
        <v>878.52</v>
      </c>
      <c r="BF704" s="144">
        <f>IF(N704="snížená",J704,0)</f>
        <v>0</v>
      </c>
      <c r="BG704" s="144">
        <f>IF(N704="zákl. přenesená",J704,0)</f>
        <v>0</v>
      </c>
      <c r="BH704" s="144">
        <f>IF(N704="sníž. přenesená",J704,0)</f>
        <v>0</v>
      </c>
      <c r="BI704" s="144">
        <f>IF(N704="nulová",J704,0)</f>
        <v>0</v>
      </c>
      <c r="BJ704" s="13" t="s">
        <v>77</v>
      </c>
      <c r="BK704" s="144">
        <f>ROUND(I704*H704,2)</f>
        <v>878.52</v>
      </c>
      <c r="BL704" s="13" t="s">
        <v>109</v>
      </c>
      <c r="BM704" s="13" t="s">
        <v>1748</v>
      </c>
    </row>
    <row r="705" spans="2:65" s="1" customFormat="1" ht="48.75">
      <c r="B705" s="27"/>
      <c r="C705" s="28"/>
      <c r="D705" s="167" t="s">
        <v>1116</v>
      </c>
      <c r="E705" s="28"/>
      <c r="F705" s="168" t="s">
        <v>1744</v>
      </c>
      <c r="G705" s="28"/>
      <c r="H705" s="28"/>
      <c r="I705" s="28"/>
      <c r="J705" s="28"/>
      <c r="K705" s="28"/>
      <c r="L705" s="31"/>
      <c r="M705" s="169"/>
      <c r="N705" s="54"/>
      <c r="O705" s="54"/>
      <c r="P705" s="54"/>
      <c r="Q705" s="54"/>
      <c r="R705" s="54"/>
      <c r="S705" s="54"/>
      <c r="T705" s="55"/>
      <c r="AT705" s="13" t="s">
        <v>1116</v>
      </c>
      <c r="AU705" s="13" t="s">
        <v>79</v>
      </c>
    </row>
    <row r="706" spans="2:65" s="1" customFormat="1" ht="19.5">
      <c r="B706" s="27"/>
      <c r="C706" s="28"/>
      <c r="D706" s="167" t="s">
        <v>1172</v>
      </c>
      <c r="E706" s="28"/>
      <c r="F706" s="168" t="s">
        <v>1613</v>
      </c>
      <c r="G706" s="28"/>
      <c r="H706" s="28"/>
      <c r="I706" s="28"/>
      <c r="J706" s="28"/>
      <c r="K706" s="28"/>
      <c r="L706" s="31"/>
      <c r="M706" s="169"/>
      <c r="N706" s="54"/>
      <c r="O706" s="54"/>
      <c r="P706" s="54"/>
      <c r="Q706" s="54"/>
      <c r="R706" s="54"/>
      <c r="S706" s="54"/>
      <c r="T706" s="55"/>
      <c r="AT706" s="13" t="s">
        <v>1172</v>
      </c>
      <c r="AU706" s="13" t="s">
        <v>79</v>
      </c>
    </row>
    <row r="707" spans="2:65" s="1" customFormat="1" ht="56.25" customHeight="1">
      <c r="B707" s="27"/>
      <c r="C707" s="160" t="s">
        <v>1749</v>
      </c>
      <c r="D707" s="160" t="s">
        <v>1111</v>
      </c>
      <c r="E707" s="161" t="s">
        <v>1750</v>
      </c>
      <c r="F707" s="162" t="s">
        <v>1751</v>
      </c>
      <c r="G707" s="163" t="s">
        <v>144</v>
      </c>
      <c r="H707" s="164">
        <v>1</v>
      </c>
      <c r="I707" s="165">
        <v>941.13</v>
      </c>
      <c r="J707" s="165">
        <f>ROUND(I707*H707,2)</f>
        <v>941.13</v>
      </c>
      <c r="K707" s="162" t="s">
        <v>106</v>
      </c>
      <c r="L707" s="31"/>
      <c r="M707" s="53" t="s">
        <v>31</v>
      </c>
      <c r="N707" s="166" t="s">
        <v>43</v>
      </c>
      <c r="O707" s="142">
        <v>2.12</v>
      </c>
      <c r="P707" s="142">
        <f>O707*H707</f>
        <v>2.12</v>
      </c>
      <c r="Q707" s="142">
        <v>0</v>
      </c>
      <c r="R707" s="142">
        <f>Q707*H707</f>
        <v>0</v>
      </c>
      <c r="S707" s="142">
        <v>0</v>
      </c>
      <c r="T707" s="143">
        <f>S707*H707</f>
        <v>0</v>
      </c>
      <c r="AR707" s="13" t="s">
        <v>109</v>
      </c>
      <c r="AT707" s="13" t="s">
        <v>1111</v>
      </c>
      <c r="AU707" s="13" t="s">
        <v>79</v>
      </c>
      <c r="AY707" s="13" t="s">
        <v>108</v>
      </c>
      <c r="BE707" s="144">
        <f>IF(N707="základní",J707,0)</f>
        <v>941.13</v>
      </c>
      <c r="BF707" s="144">
        <f>IF(N707="snížená",J707,0)</f>
        <v>0</v>
      </c>
      <c r="BG707" s="144">
        <f>IF(N707="zákl. přenesená",J707,0)</f>
        <v>0</v>
      </c>
      <c r="BH707" s="144">
        <f>IF(N707="sníž. přenesená",J707,0)</f>
        <v>0</v>
      </c>
      <c r="BI707" s="144">
        <f>IF(N707="nulová",J707,0)</f>
        <v>0</v>
      </c>
      <c r="BJ707" s="13" t="s">
        <v>77</v>
      </c>
      <c r="BK707" s="144">
        <f>ROUND(I707*H707,2)</f>
        <v>941.13</v>
      </c>
      <c r="BL707" s="13" t="s">
        <v>109</v>
      </c>
      <c r="BM707" s="13" t="s">
        <v>1752</v>
      </c>
    </row>
    <row r="708" spans="2:65" s="1" customFormat="1" ht="48.75">
      <c r="B708" s="27"/>
      <c r="C708" s="28"/>
      <c r="D708" s="167" t="s">
        <v>1116</v>
      </c>
      <c r="E708" s="28"/>
      <c r="F708" s="168" t="s">
        <v>1744</v>
      </c>
      <c r="G708" s="28"/>
      <c r="H708" s="28"/>
      <c r="I708" s="28"/>
      <c r="J708" s="28"/>
      <c r="K708" s="28"/>
      <c r="L708" s="31"/>
      <c r="M708" s="169"/>
      <c r="N708" s="54"/>
      <c r="O708" s="54"/>
      <c r="P708" s="54"/>
      <c r="Q708" s="54"/>
      <c r="R708" s="54"/>
      <c r="S708" s="54"/>
      <c r="T708" s="55"/>
      <c r="AT708" s="13" t="s">
        <v>1116</v>
      </c>
      <c r="AU708" s="13" t="s">
        <v>79</v>
      </c>
    </row>
    <row r="709" spans="2:65" s="1" customFormat="1" ht="19.5">
      <c r="B709" s="27"/>
      <c r="C709" s="28"/>
      <c r="D709" s="167" t="s">
        <v>1172</v>
      </c>
      <c r="E709" s="28"/>
      <c r="F709" s="168" t="s">
        <v>1613</v>
      </c>
      <c r="G709" s="28"/>
      <c r="H709" s="28"/>
      <c r="I709" s="28"/>
      <c r="J709" s="28"/>
      <c r="K709" s="28"/>
      <c r="L709" s="31"/>
      <c r="M709" s="169"/>
      <c r="N709" s="54"/>
      <c r="O709" s="54"/>
      <c r="P709" s="54"/>
      <c r="Q709" s="54"/>
      <c r="R709" s="54"/>
      <c r="S709" s="54"/>
      <c r="T709" s="55"/>
      <c r="AT709" s="13" t="s">
        <v>1172</v>
      </c>
      <c r="AU709" s="13" t="s">
        <v>79</v>
      </c>
    </row>
    <row r="710" spans="2:65" s="1" customFormat="1" ht="56.25" customHeight="1">
      <c r="B710" s="27"/>
      <c r="C710" s="160" t="s">
        <v>1753</v>
      </c>
      <c r="D710" s="160" t="s">
        <v>1111</v>
      </c>
      <c r="E710" s="161" t="s">
        <v>1754</v>
      </c>
      <c r="F710" s="162" t="s">
        <v>1755</v>
      </c>
      <c r="G710" s="163" t="s">
        <v>144</v>
      </c>
      <c r="H710" s="164">
        <v>1</v>
      </c>
      <c r="I710" s="165">
        <v>994.65</v>
      </c>
      <c r="J710" s="165">
        <f>ROUND(I710*H710,2)</f>
        <v>994.65</v>
      </c>
      <c r="K710" s="162" t="s">
        <v>106</v>
      </c>
      <c r="L710" s="31"/>
      <c r="M710" s="53" t="s">
        <v>31</v>
      </c>
      <c r="N710" s="166" t="s">
        <v>43</v>
      </c>
      <c r="O710" s="142">
        <v>2.2200000000000002</v>
      </c>
      <c r="P710" s="142">
        <f>O710*H710</f>
        <v>2.2200000000000002</v>
      </c>
      <c r="Q710" s="142">
        <v>0</v>
      </c>
      <c r="R710" s="142">
        <f>Q710*H710</f>
        <v>0</v>
      </c>
      <c r="S710" s="142">
        <v>0</v>
      </c>
      <c r="T710" s="143">
        <f>S710*H710</f>
        <v>0</v>
      </c>
      <c r="AR710" s="13" t="s">
        <v>109</v>
      </c>
      <c r="AT710" s="13" t="s">
        <v>1111</v>
      </c>
      <c r="AU710" s="13" t="s">
        <v>79</v>
      </c>
      <c r="AY710" s="13" t="s">
        <v>108</v>
      </c>
      <c r="BE710" s="144">
        <f>IF(N710="základní",J710,0)</f>
        <v>994.65</v>
      </c>
      <c r="BF710" s="144">
        <f>IF(N710="snížená",J710,0)</f>
        <v>0</v>
      </c>
      <c r="BG710" s="144">
        <f>IF(N710="zákl. přenesená",J710,0)</f>
        <v>0</v>
      </c>
      <c r="BH710" s="144">
        <f>IF(N710="sníž. přenesená",J710,0)</f>
        <v>0</v>
      </c>
      <c r="BI710" s="144">
        <f>IF(N710="nulová",J710,0)</f>
        <v>0</v>
      </c>
      <c r="BJ710" s="13" t="s">
        <v>77</v>
      </c>
      <c r="BK710" s="144">
        <f>ROUND(I710*H710,2)</f>
        <v>994.65</v>
      </c>
      <c r="BL710" s="13" t="s">
        <v>109</v>
      </c>
      <c r="BM710" s="13" t="s">
        <v>1756</v>
      </c>
    </row>
    <row r="711" spans="2:65" s="1" customFormat="1" ht="48.75">
      <c r="B711" s="27"/>
      <c r="C711" s="28"/>
      <c r="D711" s="167" t="s">
        <v>1116</v>
      </c>
      <c r="E711" s="28"/>
      <c r="F711" s="168" t="s">
        <v>1744</v>
      </c>
      <c r="G711" s="28"/>
      <c r="H711" s="28"/>
      <c r="I711" s="28"/>
      <c r="J711" s="28"/>
      <c r="K711" s="28"/>
      <c r="L711" s="31"/>
      <c r="M711" s="169"/>
      <c r="N711" s="54"/>
      <c r="O711" s="54"/>
      <c r="P711" s="54"/>
      <c r="Q711" s="54"/>
      <c r="R711" s="54"/>
      <c r="S711" s="54"/>
      <c r="T711" s="55"/>
      <c r="AT711" s="13" t="s">
        <v>1116</v>
      </c>
      <c r="AU711" s="13" t="s">
        <v>79</v>
      </c>
    </row>
    <row r="712" spans="2:65" s="1" customFormat="1" ht="19.5">
      <c r="B712" s="27"/>
      <c r="C712" s="28"/>
      <c r="D712" s="167" t="s">
        <v>1172</v>
      </c>
      <c r="E712" s="28"/>
      <c r="F712" s="168" t="s">
        <v>1613</v>
      </c>
      <c r="G712" s="28"/>
      <c r="H712" s="28"/>
      <c r="I712" s="28"/>
      <c r="J712" s="28"/>
      <c r="K712" s="28"/>
      <c r="L712" s="31"/>
      <c r="M712" s="169"/>
      <c r="N712" s="54"/>
      <c r="O712" s="54"/>
      <c r="P712" s="54"/>
      <c r="Q712" s="54"/>
      <c r="R712" s="54"/>
      <c r="S712" s="54"/>
      <c r="T712" s="55"/>
      <c r="AT712" s="13" t="s">
        <v>1172</v>
      </c>
      <c r="AU712" s="13" t="s">
        <v>79</v>
      </c>
    </row>
    <row r="713" spans="2:65" s="1" customFormat="1" ht="56.25" customHeight="1">
      <c r="B713" s="27"/>
      <c r="C713" s="160" t="s">
        <v>1757</v>
      </c>
      <c r="D713" s="160" t="s">
        <v>1111</v>
      </c>
      <c r="E713" s="161" t="s">
        <v>1758</v>
      </c>
      <c r="F713" s="162" t="s">
        <v>1759</v>
      </c>
      <c r="G713" s="163" t="s">
        <v>144</v>
      </c>
      <c r="H713" s="164">
        <v>1</v>
      </c>
      <c r="I713" s="165">
        <v>1043.69</v>
      </c>
      <c r="J713" s="165">
        <f>ROUND(I713*H713,2)</f>
        <v>1043.69</v>
      </c>
      <c r="K713" s="162" t="s">
        <v>106</v>
      </c>
      <c r="L713" s="31"/>
      <c r="M713" s="53" t="s">
        <v>31</v>
      </c>
      <c r="N713" s="166" t="s">
        <v>43</v>
      </c>
      <c r="O713" s="142">
        <v>2.25</v>
      </c>
      <c r="P713" s="142">
        <f>O713*H713</f>
        <v>2.25</v>
      </c>
      <c r="Q713" s="142">
        <v>0</v>
      </c>
      <c r="R713" s="142">
        <f>Q713*H713</f>
        <v>0</v>
      </c>
      <c r="S713" s="142">
        <v>0</v>
      </c>
      <c r="T713" s="143">
        <f>S713*H713</f>
        <v>0</v>
      </c>
      <c r="AR713" s="13" t="s">
        <v>109</v>
      </c>
      <c r="AT713" s="13" t="s">
        <v>1111</v>
      </c>
      <c r="AU713" s="13" t="s">
        <v>79</v>
      </c>
      <c r="AY713" s="13" t="s">
        <v>108</v>
      </c>
      <c r="BE713" s="144">
        <f>IF(N713="základní",J713,0)</f>
        <v>1043.69</v>
      </c>
      <c r="BF713" s="144">
        <f>IF(N713="snížená",J713,0)</f>
        <v>0</v>
      </c>
      <c r="BG713" s="144">
        <f>IF(N713="zákl. přenesená",J713,0)</f>
        <v>0</v>
      </c>
      <c r="BH713" s="144">
        <f>IF(N713="sníž. přenesená",J713,0)</f>
        <v>0</v>
      </c>
      <c r="BI713" s="144">
        <f>IF(N713="nulová",J713,0)</f>
        <v>0</v>
      </c>
      <c r="BJ713" s="13" t="s">
        <v>77</v>
      </c>
      <c r="BK713" s="144">
        <f>ROUND(I713*H713,2)</f>
        <v>1043.69</v>
      </c>
      <c r="BL713" s="13" t="s">
        <v>109</v>
      </c>
      <c r="BM713" s="13" t="s">
        <v>1760</v>
      </c>
    </row>
    <row r="714" spans="2:65" s="1" customFormat="1" ht="48.75">
      <c r="B714" s="27"/>
      <c r="C714" s="28"/>
      <c r="D714" s="167" t="s">
        <v>1116</v>
      </c>
      <c r="E714" s="28"/>
      <c r="F714" s="168" t="s">
        <v>1744</v>
      </c>
      <c r="G714" s="28"/>
      <c r="H714" s="28"/>
      <c r="I714" s="28"/>
      <c r="J714" s="28"/>
      <c r="K714" s="28"/>
      <c r="L714" s="31"/>
      <c r="M714" s="169"/>
      <c r="N714" s="54"/>
      <c r="O714" s="54"/>
      <c r="P714" s="54"/>
      <c r="Q714" s="54"/>
      <c r="R714" s="54"/>
      <c r="S714" s="54"/>
      <c r="T714" s="55"/>
      <c r="AT714" s="13" t="s">
        <v>1116</v>
      </c>
      <c r="AU714" s="13" t="s">
        <v>79</v>
      </c>
    </row>
    <row r="715" spans="2:65" s="1" customFormat="1" ht="19.5">
      <c r="B715" s="27"/>
      <c r="C715" s="28"/>
      <c r="D715" s="167" t="s">
        <v>1172</v>
      </c>
      <c r="E715" s="28"/>
      <c r="F715" s="168" t="s">
        <v>1613</v>
      </c>
      <c r="G715" s="28"/>
      <c r="H715" s="28"/>
      <c r="I715" s="28"/>
      <c r="J715" s="28"/>
      <c r="K715" s="28"/>
      <c r="L715" s="31"/>
      <c r="M715" s="169"/>
      <c r="N715" s="54"/>
      <c r="O715" s="54"/>
      <c r="P715" s="54"/>
      <c r="Q715" s="54"/>
      <c r="R715" s="54"/>
      <c r="S715" s="54"/>
      <c r="T715" s="55"/>
      <c r="AT715" s="13" t="s">
        <v>1172</v>
      </c>
      <c r="AU715" s="13" t="s">
        <v>79</v>
      </c>
    </row>
    <row r="716" spans="2:65" s="1" customFormat="1" ht="56.25" customHeight="1">
      <c r="B716" s="27"/>
      <c r="C716" s="160" t="s">
        <v>1761</v>
      </c>
      <c r="D716" s="160" t="s">
        <v>1111</v>
      </c>
      <c r="E716" s="161" t="s">
        <v>1762</v>
      </c>
      <c r="F716" s="162" t="s">
        <v>1763</v>
      </c>
      <c r="G716" s="163" t="s">
        <v>144</v>
      </c>
      <c r="H716" s="164">
        <v>1</v>
      </c>
      <c r="I716" s="165">
        <v>1093.46</v>
      </c>
      <c r="J716" s="165">
        <f>ROUND(I716*H716,2)</f>
        <v>1093.46</v>
      </c>
      <c r="K716" s="162" t="s">
        <v>106</v>
      </c>
      <c r="L716" s="31"/>
      <c r="M716" s="53" t="s">
        <v>31</v>
      </c>
      <c r="N716" s="166" t="s">
        <v>43</v>
      </c>
      <c r="O716" s="142">
        <v>2.4300000000000002</v>
      </c>
      <c r="P716" s="142">
        <f>O716*H716</f>
        <v>2.4300000000000002</v>
      </c>
      <c r="Q716" s="142">
        <v>0</v>
      </c>
      <c r="R716" s="142">
        <f>Q716*H716</f>
        <v>0</v>
      </c>
      <c r="S716" s="142">
        <v>0</v>
      </c>
      <c r="T716" s="143">
        <f>S716*H716</f>
        <v>0</v>
      </c>
      <c r="AR716" s="13" t="s">
        <v>109</v>
      </c>
      <c r="AT716" s="13" t="s">
        <v>1111</v>
      </c>
      <c r="AU716" s="13" t="s">
        <v>79</v>
      </c>
      <c r="AY716" s="13" t="s">
        <v>108</v>
      </c>
      <c r="BE716" s="144">
        <f>IF(N716="základní",J716,0)</f>
        <v>1093.46</v>
      </c>
      <c r="BF716" s="144">
        <f>IF(N716="snížená",J716,0)</f>
        <v>0</v>
      </c>
      <c r="BG716" s="144">
        <f>IF(N716="zákl. přenesená",J716,0)</f>
        <v>0</v>
      </c>
      <c r="BH716" s="144">
        <f>IF(N716="sníž. přenesená",J716,0)</f>
        <v>0</v>
      </c>
      <c r="BI716" s="144">
        <f>IF(N716="nulová",J716,0)</f>
        <v>0</v>
      </c>
      <c r="BJ716" s="13" t="s">
        <v>77</v>
      </c>
      <c r="BK716" s="144">
        <f>ROUND(I716*H716,2)</f>
        <v>1093.46</v>
      </c>
      <c r="BL716" s="13" t="s">
        <v>109</v>
      </c>
      <c r="BM716" s="13" t="s">
        <v>1764</v>
      </c>
    </row>
    <row r="717" spans="2:65" s="1" customFormat="1" ht="48.75">
      <c r="B717" s="27"/>
      <c r="C717" s="28"/>
      <c r="D717" s="167" t="s">
        <v>1116</v>
      </c>
      <c r="E717" s="28"/>
      <c r="F717" s="168" t="s">
        <v>1744</v>
      </c>
      <c r="G717" s="28"/>
      <c r="H717" s="28"/>
      <c r="I717" s="28"/>
      <c r="J717" s="28"/>
      <c r="K717" s="28"/>
      <c r="L717" s="31"/>
      <c r="M717" s="169"/>
      <c r="N717" s="54"/>
      <c r="O717" s="54"/>
      <c r="P717" s="54"/>
      <c r="Q717" s="54"/>
      <c r="R717" s="54"/>
      <c r="S717" s="54"/>
      <c r="T717" s="55"/>
      <c r="AT717" s="13" t="s">
        <v>1116</v>
      </c>
      <c r="AU717" s="13" t="s">
        <v>79</v>
      </c>
    </row>
    <row r="718" spans="2:65" s="1" customFormat="1" ht="19.5">
      <c r="B718" s="27"/>
      <c r="C718" s="28"/>
      <c r="D718" s="167" t="s">
        <v>1172</v>
      </c>
      <c r="E718" s="28"/>
      <c r="F718" s="168" t="s">
        <v>1613</v>
      </c>
      <c r="G718" s="28"/>
      <c r="H718" s="28"/>
      <c r="I718" s="28"/>
      <c r="J718" s="28"/>
      <c r="K718" s="28"/>
      <c r="L718" s="31"/>
      <c r="M718" s="169"/>
      <c r="N718" s="54"/>
      <c r="O718" s="54"/>
      <c r="P718" s="54"/>
      <c r="Q718" s="54"/>
      <c r="R718" s="54"/>
      <c r="S718" s="54"/>
      <c r="T718" s="55"/>
      <c r="AT718" s="13" t="s">
        <v>1172</v>
      </c>
      <c r="AU718" s="13" t="s">
        <v>79</v>
      </c>
    </row>
    <row r="719" spans="2:65" s="1" customFormat="1" ht="56.25" customHeight="1">
      <c r="B719" s="27"/>
      <c r="C719" s="160" t="s">
        <v>1765</v>
      </c>
      <c r="D719" s="160" t="s">
        <v>1111</v>
      </c>
      <c r="E719" s="161" t="s">
        <v>1766</v>
      </c>
      <c r="F719" s="162" t="s">
        <v>1767</v>
      </c>
      <c r="G719" s="163" t="s">
        <v>144</v>
      </c>
      <c r="H719" s="164">
        <v>1</v>
      </c>
      <c r="I719" s="165">
        <v>1649.38</v>
      </c>
      <c r="J719" s="165">
        <f>ROUND(I719*H719,2)</f>
        <v>1649.38</v>
      </c>
      <c r="K719" s="162" t="s">
        <v>106</v>
      </c>
      <c r="L719" s="31"/>
      <c r="M719" s="53" t="s">
        <v>31</v>
      </c>
      <c r="N719" s="166" t="s">
        <v>43</v>
      </c>
      <c r="O719" s="142">
        <v>3.83</v>
      </c>
      <c r="P719" s="142">
        <f>O719*H719</f>
        <v>3.83</v>
      </c>
      <c r="Q719" s="142">
        <v>0</v>
      </c>
      <c r="R719" s="142">
        <f>Q719*H719</f>
        <v>0</v>
      </c>
      <c r="S719" s="142">
        <v>0</v>
      </c>
      <c r="T719" s="143">
        <f>S719*H719</f>
        <v>0</v>
      </c>
      <c r="AR719" s="13" t="s">
        <v>109</v>
      </c>
      <c r="AT719" s="13" t="s">
        <v>1111</v>
      </c>
      <c r="AU719" s="13" t="s">
        <v>79</v>
      </c>
      <c r="AY719" s="13" t="s">
        <v>108</v>
      </c>
      <c r="BE719" s="144">
        <f>IF(N719="základní",J719,0)</f>
        <v>1649.38</v>
      </c>
      <c r="BF719" s="144">
        <f>IF(N719="snížená",J719,0)</f>
        <v>0</v>
      </c>
      <c r="BG719" s="144">
        <f>IF(N719="zákl. přenesená",J719,0)</f>
        <v>0</v>
      </c>
      <c r="BH719" s="144">
        <f>IF(N719="sníž. přenesená",J719,0)</f>
        <v>0</v>
      </c>
      <c r="BI719" s="144">
        <f>IF(N719="nulová",J719,0)</f>
        <v>0</v>
      </c>
      <c r="BJ719" s="13" t="s">
        <v>77</v>
      </c>
      <c r="BK719" s="144">
        <f>ROUND(I719*H719,2)</f>
        <v>1649.38</v>
      </c>
      <c r="BL719" s="13" t="s">
        <v>109</v>
      </c>
      <c r="BM719" s="13" t="s">
        <v>1768</v>
      </c>
    </row>
    <row r="720" spans="2:65" s="1" customFormat="1" ht="48.75">
      <c r="B720" s="27"/>
      <c r="C720" s="28"/>
      <c r="D720" s="167" t="s">
        <v>1116</v>
      </c>
      <c r="E720" s="28"/>
      <c r="F720" s="168" t="s">
        <v>1744</v>
      </c>
      <c r="G720" s="28"/>
      <c r="H720" s="28"/>
      <c r="I720" s="28"/>
      <c r="J720" s="28"/>
      <c r="K720" s="28"/>
      <c r="L720" s="31"/>
      <c r="M720" s="169"/>
      <c r="N720" s="54"/>
      <c r="O720" s="54"/>
      <c r="P720" s="54"/>
      <c r="Q720" s="54"/>
      <c r="R720" s="54"/>
      <c r="S720" s="54"/>
      <c r="T720" s="55"/>
      <c r="AT720" s="13" t="s">
        <v>1116</v>
      </c>
      <c r="AU720" s="13" t="s">
        <v>79</v>
      </c>
    </row>
    <row r="721" spans="2:65" s="1" customFormat="1" ht="19.5">
      <c r="B721" s="27"/>
      <c r="C721" s="28"/>
      <c r="D721" s="167" t="s">
        <v>1172</v>
      </c>
      <c r="E721" s="28"/>
      <c r="F721" s="168" t="s">
        <v>1613</v>
      </c>
      <c r="G721" s="28"/>
      <c r="H721" s="28"/>
      <c r="I721" s="28"/>
      <c r="J721" s="28"/>
      <c r="K721" s="28"/>
      <c r="L721" s="31"/>
      <c r="M721" s="169"/>
      <c r="N721" s="54"/>
      <c r="O721" s="54"/>
      <c r="P721" s="54"/>
      <c r="Q721" s="54"/>
      <c r="R721" s="54"/>
      <c r="S721" s="54"/>
      <c r="T721" s="55"/>
      <c r="AT721" s="13" t="s">
        <v>1172</v>
      </c>
      <c r="AU721" s="13" t="s">
        <v>79</v>
      </c>
    </row>
    <row r="722" spans="2:65" s="1" customFormat="1" ht="56.25" customHeight="1">
      <c r="B722" s="27"/>
      <c r="C722" s="160" t="s">
        <v>1769</v>
      </c>
      <c r="D722" s="160" t="s">
        <v>1111</v>
      </c>
      <c r="E722" s="161" t="s">
        <v>1770</v>
      </c>
      <c r="F722" s="162" t="s">
        <v>1771</v>
      </c>
      <c r="G722" s="163" t="s">
        <v>144</v>
      </c>
      <c r="H722" s="164">
        <v>1</v>
      </c>
      <c r="I722" s="165">
        <v>1468.51</v>
      </c>
      <c r="J722" s="165">
        <f>ROUND(I722*H722,2)</f>
        <v>1468.51</v>
      </c>
      <c r="K722" s="162" t="s">
        <v>106</v>
      </c>
      <c r="L722" s="31"/>
      <c r="M722" s="53" t="s">
        <v>31</v>
      </c>
      <c r="N722" s="166" t="s">
        <v>43</v>
      </c>
      <c r="O722" s="142">
        <v>3.41</v>
      </c>
      <c r="P722" s="142">
        <f>O722*H722</f>
        <v>3.41</v>
      </c>
      <c r="Q722" s="142">
        <v>0</v>
      </c>
      <c r="R722" s="142">
        <f>Q722*H722</f>
        <v>0</v>
      </c>
      <c r="S722" s="142">
        <v>0</v>
      </c>
      <c r="T722" s="143">
        <f>S722*H722</f>
        <v>0</v>
      </c>
      <c r="AR722" s="13" t="s">
        <v>109</v>
      </c>
      <c r="AT722" s="13" t="s">
        <v>1111</v>
      </c>
      <c r="AU722" s="13" t="s">
        <v>79</v>
      </c>
      <c r="AY722" s="13" t="s">
        <v>108</v>
      </c>
      <c r="BE722" s="144">
        <f>IF(N722="základní",J722,0)</f>
        <v>1468.51</v>
      </c>
      <c r="BF722" s="144">
        <f>IF(N722="snížená",J722,0)</f>
        <v>0</v>
      </c>
      <c r="BG722" s="144">
        <f>IF(N722="zákl. přenesená",J722,0)</f>
        <v>0</v>
      </c>
      <c r="BH722" s="144">
        <f>IF(N722="sníž. přenesená",J722,0)</f>
        <v>0</v>
      </c>
      <c r="BI722" s="144">
        <f>IF(N722="nulová",J722,0)</f>
        <v>0</v>
      </c>
      <c r="BJ722" s="13" t="s">
        <v>77</v>
      </c>
      <c r="BK722" s="144">
        <f>ROUND(I722*H722,2)</f>
        <v>1468.51</v>
      </c>
      <c r="BL722" s="13" t="s">
        <v>109</v>
      </c>
      <c r="BM722" s="13" t="s">
        <v>1772</v>
      </c>
    </row>
    <row r="723" spans="2:65" s="1" customFormat="1" ht="48.75">
      <c r="B723" s="27"/>
      <c r="C723" s="28"/>
      <c r="D723" s="167" t="s">
        <v>1116</v>
      </c>
      <c r="E723" s="28"/>
      <c r="F723" s="168" t="s">
        <v>1744</v>
      </c>
      <c r="G723" s="28"/>
      <c r="H723" s="28"/>
      <c r="I723" s="28"/>
      <c r="J723" s="28"/>
      <c r="K723" s="28"/>
      <c r="L723" s="31"/>
      <c r="M723" s="169"/>
      <c r="N723" s="54"/>
      <c r="O723" s="54"/>
      <c r="P723" s="54"/>
      <c r="Q723" s="54"/>
      <c r="R723" s="54"/>
      <c r="S723" s="54"/>
      <c r="T723" s="55"/>
      <c r="AT723" s="13" t="s">
        <v>1116</v>
      </c>
      <c r="AU723" s="13" t="s">
        <v>79</v>
      </c>
    </row>
    <row r="724" spans="2:65" s="1" customFormat="1" ht="19.5">
      <c r="B724" s="27"/>
      <c r="C724" s="28"/>
      <c r="D724" s="167" t="s">
        <v>1172</v>
      </c>
      <c r="E724" s="28"/>
      <c r="F724" s="168" t="s">
        <v>1613</v>
      </c>
      <c r="G724" s="28"/>
      <c r="H724" s="28"/>
      <c r="I724" s="28"/>
      <c r="J724" s="28"/>
      <c r="K724" s="28"/>
      <c r="L724" s="31"/>
      <c r="M724" s="169"/>
      <c r="N724" s="54"/>
      <c r="O724" s="54"/>
      <c r="P724" s="54"/>
      <c r="Q724" s="54"/>
      <c r="R724" s="54"/>
      <c r="S724" s="54"/>
      <c r="T724" s="55"/>
      <c r="AT724" s="13" t="s">
        <v>1172</v>
      </c>
      <c r="AU724" s="13" t="s">
        <v>79</v>
      </c>
    </row>
    <row r="725" spans="2:65" s="1" customFormat="1" ht="56.25" customHeight="1">
      <c r="B725" s="27"/>
      <c r="C725" s="160" t="s">
        <v>1773</v>
      </c>
      <c r="D725" s="160" t="s">
        <v>1111</v>
      </c>
      <c r="E725" s="161" t="s">
        <v>1774</v>
      </c>
      <c r="F725" s="162" t="s">
        <v>1775</v>
      </c>
      <c r="G725" s="163" t="s">
        <v>144</v>
      </c>
      <c r="H725" s="164">
        <v>1</v>
      </c>
      <c r="I725" s="165">
        <v>751.51</v>
      </c>
      <c r="J725" s="165">
        <f>ROUND(I725*H725,2)</f>
        <v>751.51</v>
      </c>
      <c r="K725" s="162" t="s">
        <v>106</v>
      </c>
      <c r="L725" s="31"/>
      <c r="M725" s="53" t="s">
        <v>31</v>
      </c>
      <c r="N725" s="166" t="s">
        <v>43</v>
      </c>
      <c r="O725" s="142">
        <v>1.63</v>
      </c>
      <c r="P725" s="142">
        <f>O725*H725</f>
        <v>1.63</v>
      </c>
      <c r="Q725" s="142">
        <v>0</v>
      </c>
      <c r="R725" s="142">
        <f>Q725*H725</f>
        <v>0</v>
      </c>
      <c r="S725" s="142">
        <v>0</v>
      </c>
      <c r="T725" s="143">
        <f>S725*H725</f>
        <v>0</v>
      </c>
      <c r="AR725" s="13" t="s">
        <v>109</v>
      </c>
      <c r="AT725" s="13" t="s">
        <v>1111</v>
      </c>
      <c r="AU725" s="13" t="s">
        <v>79</v>
      </c>
      <c r="AY725" s="13" t="s">
        <v>108</v>
      </c>
      <c r="BE725" s="144">
        <f>IF(N725="základní",J725,0)</f>
        <v>751.51</v>
      </c>
      <c r="BF725" s="144">
        <f>IF(N725="snížená",J725,0)</f>
        <v>0</v>
      </c>
      <c r="BG725" s="144">
        <f>IF(N725="zákl. přenesená",J725,0)</f>
        <v>0</v>
      </c>
      <c r="BH725" s="144">
        <f>IF(N725="sníž. přenesená",J725,0)</f>
        <v>0</v>
      </c>
      <c r="BI725" s="144">
        <f>IF(N725="nulová",J725,0)</f>
        <v>0</v>
      </c>
      <c r="BJ725" s="13" t="s">
        <v>77</v>
      </c>
      <c r="BK725" s="144">
        <f>ROUND(I725*H725,2)</f>
        <v>751.51</v>
      </c>
      <c r="BL725" s="13" t="s">
        <v>109</v>
      </c>
      <c r="BM725" s="13" t="s">
        <v>1776</v>
      </c>
    </row>
    <row r="726" spans="2:65" s="1" customFormat="1" ht="48.75">
      <c r="B726" s="27"/>
      <c r="C726" s="28"/>
      <c r="D726" s="167" t="s">
        <v>1116</v>
      </c>
      <c r="E726" s="28"/>
      <c r="F726" s="168" t="s">
        <v>1777</v>
      </c>
      <c r="G726" s="28"/>
      <c r="H726" s="28"/>
      <c r="I726" s="28"/>
      <c r="J726" s="28"/>
      <c r="K726" s="28"/>
      <c r="L726" s="31"/>
      <c r="M726" s="169"/>
      <c r="N726" s="54"/>
      <c r="O726" s="54"/>
      <c r="P726" s="54"/>
      <c r="Q726" s="54"/>
      <c r="R726" s="54"/>
      <c r="S726" s="54"/>
      <c r="T726" s="55"/>
      <c r="AT726" s="13" t="s">
        <v>1116</v>
      </c>
      <c r="AU726" s="13" t="s">
        <v>79</v>
      </c>
    </row>
    <row r="727" spans="2:65" s="1" customFormat="1" ht="19.5">
      <c r="B727" s="27"/>
      <c r="C727" s="28"/>
      <c r="D727" s="167" t="s">
        <v>1172</v>
      </c>
      <c r="E727" s="28"/>
      <c r="F727" s="168" t="s">
        <v>1613</v>
      </c>
      <c r="G727" s="28"/>
      <c r="H727" s="28"/>
      <c r="I727" s="28"/>
      <c r="J727" s="28"/>
      <c r="K727" s="28"/>
      <c r="L727" s="31"/>
      <c r="M727" s="169"/>
      <c r="N727" s="54"/>
      <c r="O727" s="54"/>
      <c r="P727" s="54"/>
      <c r="Q727" s="54"/>
      <c r="R727" s="54"/>
      <c r="S727" s="54"/>
      <c r="T727" s="55"/>
      <c r="AT727" s="13" t="s">
        <v>1172</v>
      </c>
      <c r="AU727" s="13" t="s">
        <v>79</v>
      </c>
    </row>
    <row r="728" spans="2:65" s="1" customFormat="1" ht="56.25" customHeight="1">
      <c r="B728" s="27"/>
      <c r="C728" s="160" t="s">
        <v>1778</v>
      </c>
      <c r="D728" s="160" t="s">
        <v>1111</v>
      </c>
      <c r="E728" s="161" t="s">
        <v>1779</v>
      </c>
      <c r="F728" s="162" t="s">
        <v>1780</v>
      </c>
      <c r="G728" s="163" t="s">
        <v>144</v>
      </c>
      <c r="H728" s="164">
        <v>1</v>
      </c>
      <c r="I728" s="165">
        <v>695.5</v>
      </c>
      <c r="J728" s="165">
        <f>ROUND(I728*H728,2)</f>
        <v>695.5</v>
      </c>
      <c r="K728" s="162" t="s">
        <v>106</v>
      </c>
      <c r="L728" s="31"/>
      <c r="M728" s="53" t="s">
        <v>31</v>
      </c>
      <c r="N728" s="166" t="s">
        <v>43</v>
      </c>
      <c r="O728" s="142">
        <v>1.615</v>
      </c>
      <c r="P728" s="142">
        <f>O728*H728</f>
        <v>1.615</v>
      </c>
      <c r="Q728" s="142">
        <v>0</v>
      </c>
      <c r="R728" s="142">
        <f>Q728*H728</f>
        <v>0</v>
      </c>
      <c r="S728" s="142">
        <v>0</v>
      </c>
      <c r="T728" s="143">
        <f>S728*H728</f>
        <v>0</v>
      </c>
      <c r="AR728" s="13" t="s">
        <v>109</v>
      </c>
      <c r="AT728" s="13" t="s">
        <v>1111</v>
      </c>
      <c r="AU728" s="13" t="s">
        <v>79</v>
      </c>
      <c r="AY728" s="13" t="s">
        <v>108</v>
      </c>
      <c r="BE728" s="144">
        <f>IF(N728="základní",J728,0)</f>
        <v>695.5</v>
      </c>
      <c r="BF728" s="144">
        <f>IF(N728="snížená",J728,0)</f>
        <v>0</v>
      </c>
      <c r="BG728" s="144">
        <f>IF(N728="zákl. přenesená",J728,0)</f>
        <v>0</v>
      </c>
      <c r="BH728" s="144">
        <f>IF(N728="sníž. přenesená",J728,0)</f>
        <v>0</v>
      </c>
      <c r="BI728" s="144">
        <f>IF(N728="nulová",J728,0)</f>
        <v>0</v>
      </c>
      <c r="BJ728" s="13" t="s">
        <v>77</v>
      </c>
      <c r="BK728" s="144">
        <f>ROUND(I728*H728,2)</f>
        <v>695.5</v>
      </c>
      <c r="BL728" s="13" t="s">
        <v>109</v>
      </c>
      <c r="BM728" s="13" t="s">
        <v>1781</v>
      </c>
    </row>
    <row r="729" spans="2:65" s="1" customFormat="1" ht="48.75">
      <c r="B729" s="27"/>
      <c r="C729" s="28"/>
      <c r="D729" s="167" t="s">
        <v>1116</v>
      </c>
      <c r="E729" s="28"/>
      <c r="F729" s="168" t="s">
        <v>1777</v>
      </c>
      <c r="G729" s="28"/>
      <c r="H729" s="28"/>
      <c r="I729" s="28"/>
      <c r="J729" s="28"/>
      <c r="K729" s="28"/>
      <c r="L729" s="31"/>
      <c r="M729" s="169"/>
      <c r="N729" s="54"/>
      <c r="O729" s="54"/>
      <c r="P729" s="54"/>
      <c r="Q729" s="54"/>
      <c r="R729" s="54"/>
      <c r="S729" s="54"/>
      <c r="T729" s="55"/>
      <c r="AT729" s="13" t="s">
        <v>1116</v>
      </c>
      <c r="AU729" s="13" t="s">
        <v>79</v>
      </c>
    </row>
    <row r="730" spans="2:65" s="1" customFormat="1" ht="19.5">
      <c r="B730" s="27"/>
      <c r="C730" s="28"/>
      <c r="D730" s="167" t="s">
        <v>1172</v>
      </c>
      <c r="E730" s="28"/>
      <c r="F730" s="168" t="s">
        <v>1613</v>
      </c>
      <c r="G730" s="28"/>
      <c r="H730" s="28"/>
      <c r="I730" s="28"/>
      <c r="J730" s="28"/>
      <c r="K730" s="28"/>
      <c r="L730" s="31"/>
      <c r="M730" s="169"/>
      <c r="N730" s="54"/>
      <c r="O730" s="54"/>
      <c r="P730" s="54"/>
      <c r="Q730" s="54"/>
      <c r="R730" s="54"/>
      <c r="S730" s="54"/>
      <c r="T730" s="55"/>
      <c r="AT730" s="13" t="s">
        <v>1172</v>
      </c>
      <c r="AU730" s="13" t="s">
        <v>79</v>
      </c>
    </row>
    <row r="731" spans="2:65" s="1" customFormat="1" ht="56.25" customHeight="1">
      <c r="B731" s="27"/>
      <c r="C731" s="160" t="s">
        <v>1782</v>
      </c>
      <c r="D731" s="160" t="s">
        <v>1111</v>
      </c>
      <c r="E731" s="161" t="s">
        <v>1783</v>
      </c>
      <c r="F731" s="162" t="s">
        <v>1784</v>
      </c>
      <c r="G731" s="163" t="s">
        <v>144</v>
      </c>
      <c r="H731" s="164">
        <v>1</v>
      </c>
      <c r="I731" s="165">
        <v>753.54</v>
      </c>
      <c r="J731" s="165">
        <f>ROUND(I731*H731,2)</f>
        <v>753.54</v>
      </c>
      <c r="K731" s="162" t="s">
        <v>106</v>
      </c>
      <c r="L731" s="31"/>
      <c r="M731" s="53" t="s">
        <v>31</v>
      </c>
      <c r="N731" s="166" t="s">
        <v>43</v>
      </c>
      <c r="O731" s="142">
        <v>1.69</v>
      </c>
      <c r="P731" s="142">
        <f>O731*H731</f>
        <v>1.69</v>
      </c>
      <c r="Q731" s="142">
        <v>0</v>
      </c>
      <c r="R731" s="142">
        <f>Q731*H731</f>
        <v>0</v>
      </c>
      <c r="S731" s="142">
        <v>0</v>
      </c>
      <c r="T731" s="143">
        <f>S731*H731</f>
        <v>0</v>
      </c>
      <c r="AR731" s="13" t="s">
        <v>109</v>
      </c>
      <c r="AT731" s="13" t="s">
        <v>1111</v>
      </c>
      <c r="AU731" s="13" t="s">
        <v>79</v>
      </c>
      <c r="AY731" s="13" t="s">
        <v>108</v>
      </c>
      <c r="BE731" s="144">
        <f>IF(N731="základní",J731,0)</f>
        <v>753.54</v>
      </c>
      <c r="BF731" s="144">
        <f>IF(N731="snížená",J731,0)</f>
        <v>0</v>
      </c>
      <c r="BG731" s="144">
        <f>IF(N731="zákl. přenesená",J731,0)</f>
        <v>0</v>
      </c>
      <c r="BH731" s="144">
        <f>IF(N731="sníž. přenesená",J731,0)</f>
        <v>0</v>
      </c>
      <c r="BI731" s="144">
        <f>IF(N731="nulová",J731,0)</f>
        <v>0</v>
      </c>
      <c r="BJ731" s="13" t="s">
        <v>77</v>
      </c>
      <c r="BK731" s="144">
        <f>ROUND(I731*H731,2)</f>
        <v>753.54</v>
      </c>
      <c r="BL731" s="13" t="s">
        <v>109</v>
      </c>
      <c r="BM731" s="13" t="s">
        <v>1785</v>
      </c>
    </row>
    <row r="732" spans="2:65" s="1" customFormat="1" ht="48.75">
      <c r="B732" s="27"/>
      <c r="C732" s="28"/>
      <c r="D732" s="167" t="s">
        <v>1116</v>
      </c>
      <c r="E732" s="28"/>
      <c r="F732" s="168" t="s">
        <v>1777</v>
      </c>
      <c r="G732" s="28"/>
      <c r="H732" s="28"/>
      <c r="I732" s="28"/>
      <c r="J732" s="28"/>
      <c r="K732" s="28"/>
      <c r="L732" s="31"/>
      <c r="M732" s="169"/>
      <c r="N732" s="54"/>
      <c r="O732" s="54"/>
      <c r="P732" s="54"/>
      <c r="Q732" s="54"/>
      <c r="R732" s="54"/>
      <c r="S732" s="54"/>
      <c r="T732" s="55"/>
      <c r="AT732" s="13" t="s">
        <v>1116</v>
      </c>
      <c r="AU732" s="13" t="s">
        <v>79</v>
      </c>
    </row>
    <row r="733" spans="2:65" s="1" customFormat="1" ht="19.5">
      <c r="B733" s="27"/>
      <c r="C733" s="28"/>
      <c r="D733" s="167" t="s">
        <v>1172</v>
      </c>
      <c r="E733" s="28"/>
      <c r="F733" s="168" t="s">
        <v>1613</v>
      </c>
      <c r="G733" s="28"/>
      <c r="H733" s="28"/>
      <c r="I733" s="28"/>
      <c r="J733" s="28"/>
      <c r="K733" s="28"/>
      <c r="L733" s="31"/>
      <c r="M733" s="169"/>
      <c r="N733" s="54"/>
      <c r="O733" s="54"/>
      <c r="P733" s="54"/>
      <c r="Q733" s="54"/>
      <c r="R733" s="54"/>
      <c r="S733" s="54"/>
      <c r="T733" s="55"/>
      <c r="AT733" s="13" t="s">
        <v>1172</v>
      </c>
      <c r="AU733" s="13" t="s">
        <v>79</v>
      </c>
    </row>
    <row r="734" spans="2:65" s="1" customFormat="1" ht="56.25" customHeight="1">
      <c r="B734" s="27"/>
      <c r="C734" s="160" t="s">
        <v>1786</v>
      </c>
      <c r="D734" s="160" t="s">
        <v>1111</v>
      </c>
      <c r="E734" s="161" t="s">
        <v>1787</v>
      </c>
      <c r="F734" s="162" t="s">
        <v>1788</v>
      </c>
      <c r="G734" s="163" t="s">
        <v>144</v>
      </c>
      <c r="H734" s="164">
        <v>1</v>
      </c>
      <c r="I734" s="165">
        <v>795.35</v>
      </c>
      <c r="J734" s="165">
        <f>ROUND(I734*H734,2)</f>
        <v>795.35</v>
      </c>
      <c r="K734" s="162" t="s">
        <v>106</v>
      </c>
      <c r="L734" s="31"/>
      <c r="M734" s="53" t="s">
        <v>31</v>
      </c>
      <c r="N734" s="166" t="s">
        <v>43</v>
      </c>
      <c r="O734" s="142">
        <v>1.76</v>
      </c>
      <c r="P734" s="142">
        <f>O734*H734</f>
        <v>1.76</v>
      </c>
      <c r="Q734" s="142">
        <v>0</v>
      </c>
      <c r="R734" s="142">
        <f>Q734*H734</f>
        <v>0</v>
      </c>
      <c r="S734" s="142">
        <v>0</v>
      </c>
      <c r="T734" s="143">
        <f>S734*H734</f>
        <v>0</v>
      </c>
      <c r="AR734" s="13" t="s">
        <v>109</v>
      </c>
      <c r="AT734" s="13" t="s">
        <v>1111</v>
      </c>
      <c r="AU734" s="13" t="s">
        <v>79</v>
      </c>
      <c r="AY734" s="13" t="s">
        <v>108</v>
      </c>
      <c r="BE734" s="144">
        <f>IF(N734="základní",J734,0)</f>
        <v>795.35</v>
      </c>
      <c r="BF734" s="144">
        <f>IF(N734="snížená",J734,0)</f>
        <v>0</v>
      </c>
      <c r="BG734" s="144">
        <f>IF(N734="zákl. přenesená",J734,0)</f>
        <v>0</v>
      </c>
      <c r="BH734" s="144">
        <f>IF(N734="sníž. přenesená",J734,0)</f>
        <v>0</v>
      </c>
      <c r="BI734" s="144">
        <f>IF(N734="nulová",J734,0)</f>
        <v>0</v>
      </c>
      <c r="BJ734" s="13" t="s">
        <v>77</v>
      </c>
      <c r="BK734" s="144">
        <f>ROUND(I734*H734,2)</f>
        <v>795.35</v>
      </c>
      <c r="BL734" s="13" t="s">
        <v>109</v>
      </c>
      <c r="BM734" s="13" t="s">
        <v>1789</v>
      </c>
    </row>
    <row r="735" spans="2:65" s="1" customFormat="1" ht="48.75">
      <c r="B735" s="27"/>
      <c r="C735" s="28"/>
      <c r="D735" s="167" t="s">
        <v>1116</v>
      </c>
      <c r="E735" s="28"/>
      <c r="F735" s="168" t="s">
        <v>1777</v>
      </c>
      <c r="G735" s="28"/>
      <c r="H735" s="28"/>
      <c r="I735" s="28"/>
      <c r="J735" s="28"/>
      <c r="K735" s="28"/>
      <c r="L735" s="31"/>
      <c r="M735" s="169"/>
      <c r="N735" s="54"/>
      <c r="O735" s="54"/>
      <c r="P735" s="54"/>
      <c r="Q735" s="54"/>
      <c r="R735" s="54"/>
      <c r="S735" s="54"/>
      <c r="T735" s="55"/>
      <c r="AT735" s="13" t="s">
        <v>1116</v>
      </c>
      <c r="AU735" s="13" t="s">
        <v>79</v>
      </c>
    </row>
    <row r="736" spans="2:65" s="1" customFormat="1" ht="19.5">
      <c r="B736" s="27"/>
      <c r="C736" s="28"/>
      <c r="D736" s="167" t="s">
        <v>1172</v>
      </c>
      <c r="E736" s="28"/>
      <c r="F736" s="168" t="s">
        <v>1613</v>
      </c>
      <c r="G736" s="28"/>
      <c r="H736" s="28"/>
      <c r="I736" s="28"/>
      <c r="J736" s="28"/>
      <c r="K736" s="28"/>
      <c r="L736" s="31"/>
      <c r="M736" s="169"/>
      <c r="N736" s="54"/>
      <c r="O736" s="54"/>
      <c r="P736" s="54"/>
      <c r="Q736" s="54"/>
      <c r="R736" s="54"/>
      <c r="S736" s="54"/>
      <c r="T736" s="55"/>
      <c r="AT736" s="13" t="s">
        <v>1172</v>
      </c>
      <c r="AU736" s="13" t="s">
        <v>79</v>
      </c>
    </row>
    <row r="737" spans="2:65" s="1" customFormat="1" ht="56.25" customHeight="1">
      <c r="B737" s="27"/>
      <c r="C737" s="160" t="s">
        <v>1790</v>
      </c>
      <c r="D737" s="160" t="s">
        <v>1111</v>
      </c>
      <c r="E737" s="161" t="s">
        <v>1791</v>
      </c>
      <c r="F737" s="162" t="s">
        <v>1792</v>
      </c>
      <c r="G737" s="163" t="s">
        <v>144</v>
      </c>
      <c r="H737" s="164">
        <v>1</v>
      </c>
      <c r="I737" s="165">
        <v>833.94</v>
      </c>
      <c r="J737" s="165">
        <f>ROUND(I737*H737,2)</f>
        <v>833.94</v>
      </c>
      <c r="K737" s="162" t="s">
        <v>106</v>
      </c>
      <c r="L737" s="31"/>
      <c r="M737" s="53" t="s">
        <v>31</v>
      </c>
      <c r="N737" s="166" t="s">
        <v>43</v>
      </c>
      <c r="O737" s="142">
        <v>1.83</v>
      </c>
      <c r="P737" s="142">
        <f>O737*H737</f>
        <v>1.83</v>
      </c>
      <c r="Q737" s="142">
        <v>0</v>
      </c>
      <c r="R737" s="142">
        <f>Q737*H737</f>
        <v>0</v>
      </c>
      <c r="S737" s="142">
        <v>0</v>
      </c>
      <c r="T737" s="143">
        <f>S737*H737</f>
        <v>0</v>
      </c>
      <c r="AR737" s="13" t="s">
        <v>109</v>
      </c>
      <c r="AT737" s="13" t="s">
        <v>1111</v>
      </c>
      <c r="AU737" s="13" t="s">
        <v>79</v>
      </c>
      <c r="AY737" s="13" t="s">
        <v>108</v>
      </c>
      <c r="BE737" s="144">
        <f>IF(N737="základní",J737,0)</f>
        <v>833.94</v>
      </c>
      <c r="BF737" s="144">
        <f>IF(N737="snížená",J737,0)</f>
        <v>0</v>
      </c>
      <c r="BG737" s="144">
        <f>IF(N737="zákl. přenesená",J737,0)</f>
        <v>0</v>
      </c>
      <c r="BH737" s="144">
        <f>IF(N737="sníž. přenesená",J737,0)</f>
        <v>0</v>
      </c>
      <c r="BI737" s="144">
        <f>IF(N737="nulová",J737,0)</f>
        <v>0</v>
      </c>
      <c r="BJ737" s="13" t="s">
        <v>77</v>
      </c>
      <c r="BK737" s="144">
        <f>ROUND(I737*H737,2)</f>
        <v>833.94</v>
      </c>
      <c r="BL737" s="13" t="s">
        <v>109</v>
      </c>
      <c r="BM737" s="13" t="s">
        <v>1793</v>
      </c>
    </row>
    <row r="738" spans="2:65" s="1" customFormat="1" ht="48.75">
      <c r="B738" s="27"/>
      <c r="C738" s="28"/>
      <c r="D738" s="167" t="s">
        <v>1116</v>
      </c>
      <c r="E738" s="28"/>
      <c r="F738" s="168" t="s">
        <v>1777</v>
      </c>
      <c r="G738" s="28"/>
      <c r="H738" s="28"/>
      <c r="I738" s="28"/>
      <c r="J738" s="28"/>
      <c r="K738" s="28"/>
      <c r="L738" s="31"/>
      <c r="M738" s="169"/>
      <c r="N738" s="54"/>
      <c r="O738" s="54"/>
      <c r="P738" s="54"/>
      <c r="Q738" s="54"/>
      <c r="R738" s="54"/>
      <c r="S738" s="54"/>
      <c r="T738" s="55"/>
      <c r="AT738" s="13" t="s">
        <v>1116</v>
      </c>
      <c r="AU738" s="13" t="s">
        <v>79</v>
      </c>
    </row>
    <row r="739" spans="2:65" s="1" customFormat="1" ht="19.5">
      <c r="B739" s="27"/>
      <c r="C739" s="28"/>
      <c r="D739" s="167" t="s">
        <v>1172</v>
      </c>
      <c r="E739" s="28"/>
      <c r="F739" s="168" t="s">
        <v>1613</v>
      </c>
      <c r="G739" s="28"/>
      <c r="H739" s="28"/>
      <c r="I739" s="28"/>
      <c r="J739" s="28"/>
      <c r="K739" s="28"/>
      <c r="L739" s="31"/>
      <c r="M739" s="169"/>
      <c r="N739" s="54"/>
      <c r="O739" s="54"/>
      <c r="P739" s="54"/>
      <c r="Q739" s="54"/>
      <c r="R739" s="54"/>
      <c r="S739" s="54"/>
      <c r="T739" s="55"/>
      <c r="AT739" s="13" t="s">
        <v>1172</v>
      </c>
      <c r="AU739" s="13" t="s">
        <v>79</v>
      </c>
    </row>
    <row r="740" spans="2:65" s="1" customFormat="1" ht="56.25" customHeight="1">
      <c r="B740" s="27"/>
      <c r="C740" s="160" t="s">
        <v>1794</v>
      </c>
      <c r="D740" s="160" t="s">
        <v>1111</v>
      </c>
      <c r="E740" s="161" t="s">
        <v>1795</v>
      </c>
      <c r="F740" s="162" t="s">
        <v>1796</v>
      </c>
      <c r="G740" s="163" t="s">
        <v>144</v>
      </c>
      <c r="H740" s="164">
        <v>1</v>
      </c>
      <c r="I740" s="165">
        <v>875.88</v>
      </c>
      <c r="J740" s="165">
        <f>ROUND(I740*H740,2)</f>
        <v>875.88</v>
      </c>
      <c r="K740" s="162" t="s">
        <v>106</v>
      </c>
      <c r="L740" s="31"/>
      <c r="M740" s="53" t="s">
        <v>31</v>
      </c>
      <c r="N740" s="166" t="s">
        <v>43</v>
      </c>
      <c r="O740" s="142">
        <v>1.93</v>
      </c>
      <c r="P740" s="142">
        <f>O740*H740</f>
        <v>1.93</v>
      </c>
      <c r="Q740" s="142">
        <v>0</v>
      </c>
      <c r="R740" s="142">
        <f>Q740*H740</f>
        <v>0</v>
      </c>
      <c r="S740" s="142">
        <v>0</v>
      </c>
      <c r="T740" s="143">
        <f>S740*H740</f>
        <v>0</v>
      </c>
      <c r="AR740" s="13" t="s">
        <v>109</v>
      </c>
      <c r="AT740" s="13" t="s">
        <v>1111</v>
      </c>
      <c r="AU740" s="13" t="s">
        <v>79</v>
      </c>
      <c r="AY740" s="13" t="s">
        <v>108</v>
      </c>
      <c r="BE740" s="144">
        <f>IF(N740="základní",J740,0)</f>
        <v>875.88</v>
      </c>
      <c r="BF740" s="144">
        <f>IF(N740="snížená",J740,0)</f>
        <v>0</v>
      </c>
      <c r="BG740" s="144">
        <f>IF(N740="zákl. přenesená",J740,0)</f>
        <v>0</v>
      </c>
      <c r="BH740" s="144">
        <f>IF(N740="sníž. přenesená",J740,0)</f>
        <v>0</v>
      </c>
      <c r="BI740" s="144">
        <f>IF(N740="nulová",J740,0)</f>
        <v>0</v>
      </c>
      <c r="BJ740" s="13" t="s">
        <v>77</v>
      </c>
      <c r="BK740" s="144">
        <f>ROUND(I740*H740,2)</f>
        <v>875.88</v>
      </c>
      <c r="BL740" s="13" t="s">
        <v>109</v>
      </c>
      <c r="BM740" s="13" t="s">
        <v>1797</v>
      </c>
    </row>
    <row r="741" spans="2:65" s="1" customFormat="1" ht="48.75">
      <c r="B741" s="27"/>
      <c r="C741" s="28"/>
      <c r="D741" s="167" t="s">
        <v>1116</v>
      </c>
      <c r="E741" s="28"/>
      <c r="F741" s="168" t="s">
        <v>1777</v>
      </c>
      <c r="G741" s="28"/>
      <c r="H741" s="28"/>
      <c r="I741" s="28"/>
      <c r="J741" s="28"/>
      <c r="K741" s="28"/>
      <c r="L741" s="31"/>
      <c r="M741" s="169"/>
      <c r="N741" s="54"/>
      <c r="O741" s="54"/>
      <c r="P741" s="54"/>
      <c r="Q741" s="54"/>
      <c r="R741" s="54"/>
      <c r="S741" s="54"/>
      <c r="T741" s="55"/>
      <c r="AT741" s="13" t="s">
        <v>1116</v>
      </c>
      <c r="AU741" s="13" t="s">
        <v>79</v>
      </c>
    </row>
    <row r="742" spans="2:65" s="1" customFormat="1" ht="19.5">
      <c r="B742" s="27"/>
      <c r="C742" s="28"/>
      <c r="D742" s="167" t="s">
        <v>1172</v>
      </c>
      <c r="E742" s="28"/>
      <c r="F742" s="168" t="s">
        <v>1613</v>
      </c>
      <c r="G742" s="28"/>
      <c r="H742" s="28"/>
      <c r="I742" s="28"/>
      <c r="J742" s="28"/>
      <c r="K742" s="28"/>
      <c r="L742" s="31"/>
      <c r="M742" s="169"/>
      <c r="N742" s="54"/>
      <c r="O742" s="54"/>
      <c r="P742" s="54"/>
      <c r="Q742" s="54"/>
      <c r="R742" s="54"/>
      <c r="S742" s="54"/>
      <c r="T742" s="55"/>
      <c r="AT742" s="13" t="s">
        <v>1172</v>
      </c>
      <c r="AU742" s="13" t="s">
        <v>79</v>
      </c>
    </row>
    <row r="743" spans="2:65" s="1" customFormat="1" ht="56.25" customHeight="1">
      <c r="B743" s="27"/>
      <c r="C743" s="160" t="s">
        <v>1798</v>
      </c>
      <c r="D743" s="160" t="s">
        <v>1111</v>
      </c>
      <c r="E743" s="161" t="s">
        <v>1799</v>
      </c>
      <c r="F743" s="162" t="s">
        <v>1800</v>
      </c>
      <c r="G743" s="163" t="s">
        <v>144</v>
      </c>
      <c r="H743" s="164">
        <v>1</v>
      </c>
      <c r="I743" s="165">
        <v>1317.78</v>
      </c>
      <c r="J743" s="165">
        <f>ROUND(I743*H743,2)</f>
        <v>1317.78</v>
      </c>
      <c r="K743" s="162" t="s">
        <v>106</v>
      </c>
      <c r="L743" s="31"/>
      <c r="M743" s="53" t="s">
        <v>31</v>
      </c>
      <c r="N743" s="166" t="s">
        <v>43</v>
      </c>
      <c r="O743" s="142">
        <v>3.06</v>
      </c>
      <c r="P743" s="142">
        <f>O743*H743</f>
        <v>3.06</v>
      </c>
      <c r="Q743" s="142">
        <v>0</v>
      </c>
      <c r="R743" s="142">
        <f>Q743*H743</f>
        <v>0</v>
      </c>
      <c r="S743" s="142">
        <v>0</v>
      </c>
      <c r="T743" s="143">
        <f>S743*H743</f>
        <v>0</v>
      </c>
      <c r="AR743" s="13" t="s">
        <v>109</v>
      </c>
      <c r="AT743" s="13" t="s">
        <v>1111</v>
      </c>
      <c r="AU743" s="13" t="s">
        <v>79</v>
      </c>
      <c r="AY743" s="13" t="s">
        <v>108</v>
      </c>
      <c r="BE743" s="144">
        <f>IF(N743="základní",J743,0)</f>
        <v>1317.78</v>
      </c>
      <c r="BF743" s="144">
        <f>IF(N743="snížená",J743,0)</f>
        <v>0</v>
      </c>
      <c r="BG743" s="144">
        <f>IF(N743="zákl. přenesená",J743,0)</f>
        <v>0</v>
      </c>
      <c r="BH743" s="144">
        <f>IF(N743="sníž. přenesená",J743,0)</f>
        <v>0</v>
      </c>
      <c r="BI743" s="144">
        <f>IF(N743="nulová",J743,0)</f>
        <v>0</v>
      </c>
      <c r="BJ743" s="13" t="s">
        <v>77</v>
      </c>
      <c r="BK743" s="144">
        <f>ROUND(I743*H743,2)</f>
        <v>1317.78</v>
      </c>
      <c r="BL743" s="13" t="s">
        <v>109</v>
      </c>
      <c r="BM743" s="13" t="s">
        <v>1801</v>
      </c>
    </row>
    <row r="744" spans="2:65" s="1" customFormat="1" ht="48.75">
      <c r="B744" s="27"/>
      <c r="C744" s="28"/>
      <c r="D744" s="167" t="s">
        <v>1116</v>
      </c>
      <c r="E744" s="28"/>
      <c r="F744" s="168" t="s">
        <v>1777</v>
      </c>
      <c r="G744" s="28"/>
      <c r="H744" s="28"/>
      <c r="I744" s="28"/>
      <c r="J744" s="28"/>
      <c r="K744" s="28"/>
      <c r="L744" s="31"/>
      <c r="M744" s="169"/>
      <c r="N744" s="54"/>
      <c r="O744" s="54"/>
      <c r="P744" s="54"/>
      <c r="Q744" s="54"/>
      <c r="R744" s="54"/>
      <c r="S744" s="54"/>
      <c r="T744" s="55"/>
      <c r="AT744" s="13" t="s">
        <v>1116</v>
      </c>
      <c r="AU744" s="13" t="s">
        <v>79</v>
      </c>
    </row>
    <row r="745" spans="2:65" s="1" customFormat="1" ht="19.5">
      <c r="B745" s="27"/>
      <c r="C745" s="28"/>
      <c r="D745" s="167" t="s">
        <v>1172</v>
      </c>
      <c r="E745" s="28"/>
      <c r="F745" s="168" t="s">
        <v>1613</v>
      </c>
      <c r="G745" s="28"/>
      <c r="H745" s="28"/>
      <c r="I745" s="28"/>
      <c r="J745" s="28"/>
      <c r="K745" s="28"/>
      <c r="L745" s="31"/>
      <c r="M745" s="169"/>
      <c r="N745" s="54"/>
      <c r="O745" s="54"/>
      <c r="P745" s="54"/>
      <c r="Q745" s="54"/>
      <c r="R745" s="54"/>
      <c r="S745" s="54"/>
      <c r="T745" s="55"/>
      <c r="AT745" s="13" t="s">
        <v>1172</v>
      </c>
      <c r="AU745" s="13" t="s">
        <v>79</v>
      </c>
    </row>
    <row r="746" spans="2:65" s="1" customFormat="1" ht="56.25" customHeight="1">
      <c r="B746" s="27"/>
      <c r="C746" s="160" t="s">
        <v>1802</v>
      </c>
      <c r="D746" s="160" t="s">
        <v>1111</v>
      </c>
      <c r="E746" s="161" t="s">
        <v>1803</v>
      </c>
      <c r="F746" s="162" t="s">
        <v>1804</v>
      </c>
      <c r="G746" s="163" t="s">
        <v>144</v>
      </c>
      <c r="H746" s="164">
        <v>1</v>
      </c>
      <c r="I746" s="165">
        <v>1175.67</v>
      </c>
      <c r="J746" s="165">
        <f>ROUND(I746*H746,2)</f>
        <v>1175.67</v>
      </c>
      <c r="K746" s="162" t="s">
        <v>106</v>
      </c>
      <c r="L746" s="31"/>
      <c r="M746" s="53" t="s">
        <v>31</v>
      </c>
      <c r="N746" s="166" t="s">
        <v>43</v>
      </c>
      <c r="O746" s="142">
        <v>2.73</v>
      </c>
      <c r="P746" s="142">
        <f>O746*H746</f>
        <v>2.73</v>
      </c>
      <c r="Q746" s="142">
        <v>0</v>
      </c>
      <c r="R746" s="142">
        <f>Q746*H746</f>
        <v>0</v>
      </c>
      <c r="S746" s="142">
        <v>0</v>
      </c>
      <c r="T746" s="143">
        <f>S746*H746</f>
        <v>0</v>
      </c>
      <c r="AR746" s="13" t="s">
        <v>109</v>
      </c>
      <c r="AT746" s="13" t="s">
        <v>1111</v>
      </c>
      <c r="AU746" s="13" t="s">
        <v>79</v>
      </c>
      <c r="AY746" s="13" t="s">
        <v>108</v>
      </c>
      <c r="BE746" s="144">
        <f>IF(N746="základní",J746,0)</f>
        <v>1175.67</v>
      </c>
      <c r="BF746" s="144">
        <f>IF(N746="snížená",J746,0)</f>
        <v>0</v>
      </c>
      <c r="BG746" s="144">
        <f>IF(N746="zákl. přenesená",J746,0)</f>
        <v>0</v>
      </c>
      <c r="BH746" s="144">
        <f>IF(N746="sníž. přenesená",J746,0)</f>
        <v>0</v>
      </c>
      <c r="BI746" s="144">
        <f>IF(N746="nulová",J746,0)</f>
        <v>0</v>
      </c>
      <c r="BJ746" s="13" t="s">
        <v>77</v>
      </c>
      <c r="BK746" s="144">
        <f>ROUND(I746*H746,2)</f>
        <v>1175.67</v>
      </c>
      <c r="BL746" s="13" t="s">
        <v>109</v>
      </c>
      <c r="BM746" s="13" t="s">
        <v>1805</v>
      </c>
    </row>
    <row r="747" spans="2:65" s="1" customFormat="1" ht="48.75">
      <c r="B747" s="27"/>
      <c r="C747" s="28"/>
      <c r="D747" s="167" t="s">
        <v>1116</v>
      </c>
      <c r="E747" s="28"/>
      <c r="F747" s="168" t="s">
        <v>1777</v>
      </c>
      <c r="G747" s="28"/>
      <c r="H747" s="28"/>
      <c r="I747" s="28"/>
      <c r="J747" s="28"/>
      <c r="K747" s="28"/>
      <c r="L747" s="31"/>
      <c r="M747" s="169"/>
      <c r="N747" s="54"/>
      <c r="O747" s="54"/>
      <c r="P747" s="54"/>
      <c r="Q747" s="54"/>
      <c r="R747" s="54"/>
      <c r="S747" s="54"/>
      <c r="T747" s="55"/>
      <c r="AT747" s="13" t="s">
        <v>1116</v>
      </c>
      <c r="AU747" s="13" t="s">
        <v>79</v>
      </c>
    </row>
    <row r="748" spans="2:65" s="1" customFormat="1" ht="19.5">
      <c r="B748" s="27"/>
      <c r="C748" s="28"/>
      <c r="D748" s="167" t="s">
        <v>1172</v>
      </c>
      <c r="E748" s="28"/>
      <c r="F748" s="168" t="s">
        <v>1613</v>
      </c>
      <c r="G748" s="28"/>
      <c r="H748" s="28"/>
      <c r="I748" s="28"/>
      <c r="J748" s="28"/>
      <c r="K748" s="28"/>
      <c r="L748" s="31"/>
      <c r="M748" s="169"/>
      <c r="N748" s="54"/>
      <c r="O748" s="54"/>
      <c r="P748" s="54"/>
      <c r="Q748" s="54"/>
      <c r="R748" s="54"/>
      <c r="S748" s="54"/>
      <c r="T748" s="55"/>
      <c r="AT748" s="13" t="s">
        <v>1172</v>
      </c>
      <c r="AU748" s="13" t="s">
        <v>79</v>
      </c>
    </row>
    <row r="749" spans="2:65" s="1" customFormat="1" ht="33.75" customHeight="1">
      <c r="B749" s="27"/>
      <c r="C749" s="160" t="s">
        <v>1806</v>
      </c>
      <c r="D749" s="160" t="s">
        <v>1111</v>
      </c>
      <c r="E749" s="161" t="s">
        <v>1807</v>
      </c>
      <c r="F749" s="162" t="s">
        <v>1808</v>
      </c>
      <c r="G749" s="163" t="s">
        <v>572</v>
      </c>
      <c r="H749" s="164">
        <v>1</v>
      </c>
      <c r="I749" s="165">
        <v>129.19</v>
      </c>
      <c r="J749" s="165">
        <f>ROUND(I749*H749,2)</f>
        <v>129.19</v>
      </c>
      <c r="K749" s="162" t="s">
        <v>106</v>
      </c>
      <c r="L749" s="31"/>
      <c r="M749" s="53" t="s">
        <v>31</v>
      </c>
      <c r="N749" s="166" t="s">
        <v>43</v>
      </c>
      <c r="O749" s="142">
        <v>0.3</v>
      </c>
      <c r="P749" s="142">
        <f>O749*H749</f>
        <v>0.3</v>
      </c>
      <c r="Q749" s="142">
        <v>0</v>
      </c>
      <c r="R749" s="142">
        <f>Q749*H749</f>
        <v>0</v>
      </c>
      <c r="S749" s="142">
        <v>0</v>
      </c>
      <c r="T749" s="143">
        <f>S749*H749</f>
        <v>0</v>
      </c>
      <c r="AR749" s="13" t="s">
        <v>109</v>
      </c>
      <c r="AT749" s="13" t="s">
        <v>1111</v>
      </c>
      <c r="AU749" s="13" t="s">
        <v>79</v>
      </c>
      <c r="AY749" s="13" t="s">
        <v>108</v>
      </c>
      <c r="BE749" s="144">
        <f>IF(N749="základní",J749,0)</f>
        <v>129.19</v>
      </c>
      <c r="BF749" s="144">
        <f>IF(N749="snížená",J749,0)</f>
        <v>0</v>
      </c>
      <c r="BG749" s="144">
        <f>IF(N749="zákl. přenesená",J749,0)</f>
        <v>0</v>
      </c>
      <c r="BH749" s="144">
        <f>IF(N749="sníž. přenesená",J749,0)</f>
        <v>0</v>
      </c>
      <c r="BI749" s="144">
        <f>IF(N749="nulová",J749,0)</f>
        <v>0</v>
      </c>
      <c r="BJ749" s="13" t="s">
        <v>77</v>
      </c>
      <c r="BK749" s="144">
        <f>ROUND(I749*H749,2)</f>
        <v>129.19</v>
      </c>
      <c r="BL749" s="13" t="s">
        <v>109</v>
      </c>
      <c r="BM749" s="13" t="s">
        <v>1809</v>
      </c>
    </row>
    <row r="750" spans="2:65" s="1" customFormat="1" ht="29.25">
      <c r="B750" s="27"/>
      <c r="C750" s="28"/>
      <c r="D750" s="167" t="s">
        <v>1116</v>
      </c>
      <c r="E750" s="28"/>
      <c r="F750" s="168" t="s">
        <v>1810</v>
      </c>
      <c r="G750" s="28"/>
      <c r="H750" s="28"/>
      <c r="I750" s="28"/>
      <c r="J750" s="28"/>
      <c r="K750" s="28"/>
      <c r="L750" s="31"/>
      <c r="M750" s="169"/>
      <c r="N750" s="54"/>
      <c r="O750" s="54"/>
      <c r="P750" s="54"/>
      <c r="Q750" s="54"/>
      <c r="R750" s="54"/>
      <c r="S750" s="54"/>
      <c r="T750" s="55"/>
      <c r="AT750" s="13" t="s">
        <v>1116</v>
      </c>
      <c r="AU750" s="13" t="s">
        <v>79</v>
      </c>
    </row>
    <row r="751" spans="2:65" s="1" customFormat="1" ht="33.75" customHeight="1">
      <c r="B751" s="27"/>
      <c r="C751" s="160" t="s">
        <v>1811</v>
      </c>
      <c r="D751" s="160" t="s">
        <v>1111</v>
      </c>
      <c r="E751" s="161" t="s">
        <v>1812</v>
      </c>
      <c r="F751" s="162" t="s">
        <v>1813</v>
      </c>
      <c r="G751" s="163" t="s">
        <v>572</v>
      </c>
      <c r="H751" s="164">
        <v>1</v>
      </c>
      <c r="I751" s="165">
        <v>249.78</v>
      </c>
      <c r="J751" s="165">
        <f>ROUND(I751*H751,2)</f>
        <v>249.78</v>
      </c>
      <c r="K751" s="162" t="s">
        <v>106</v>
      </c>
      <c r="L751" s="31"/>
      <c r="M751" s="53" t="s">
        <v>31</v>
      </c>
      <c r="N751" s="166" t="s">
        <v>43</v>
      </c>
      <c r="O751" s="142">
        <v>0.57999999999999996</v>
      </c>
      <c r="P751" s="142">
        <f>O751*H751</f>
        <v>0.57999999999999996</v>
      </c>
      <c r="Q751" s="142">
        <v>0</v>
      </c>
      <c r="R751" s="142">
        <f>Q751*H751</f>
        <v>0</v>
      </c>
      <c r="S751" s="142">
        <v>0</v>
      </c>
      <c r="T751" s="143">
        <f>S751*H751</f>
        <v>0</v>
      </c>
      <c r="AR751" s="13" t="s">
        <v>109</v>
      </c>
      <c r="AT751" s="13" t="s">
        <v>1111</v>
      </c>
      <c r="AU751" s="13" t="s">
        <v>79</v>
      </c>
      <c r="AY751" s="13" t="s">
        <v>108</v>
      </c>
      <c r="BE751" s="144">
        <f>IF(N751="základní",J751,0)</f>
        <v>249.78</v>
      </c>
      <c r="BF751" s="144">
        <f>IF(N751="snížená",J751,0)</f>
        <v>0</v>
      </c>
      <c r="BG751" s="144">
        <f>IF(N751="zákl. přenesená",J751,0)</f>
        <v>0</v>
      </c>
      <c r="BH751" s="144">
        <f>IF(N751="sníž. přenesená",J751,0)</f>
        <v>0</v>
      </c>
      <c r="BI751" s="144">
        <f>IF(N751="nulová",J751,0)</f>
        <v>0</v>
      </c>
      <c r="BJ751" s="13" t="s">
        <v>77</v>
      </c>
      <c r="BK751" s="144">
        <f>ROUND(I751*H751,2)</f>
        <v>249.78</v>
      </c>
      <c r="BL751" s="13" t="s">
        <v>109</v>
      </c>
      <c r="BM751" s="13" t="s">
        <v>1814</v>
      </c>
    </row>
    <row r="752" spans="2:65" s="1" customFormat="1" ht="29.25">
      <c r="B752" s="27"/>
      <c r="C752" s="28"/>
      <c r="D752" s="167" t="s">
        <v>1116</v>
      </c>
      <c r="E752" s="28"/>
      <c r="F752" s="168" t="s">
        <v>1810</v>
      </c>
      <c r="G752" s="28"/>
      <c r="H752" s="28"/>
      <c r="I752" s="28"/>
      <c r="J752" s="28"/>
      <c r="K752" s="28"/>
      <c r="L752" s="31"/>
      <c r="M752" s="169"/>
      <c r="N752" s="54"/>
      <c r="O752" s="54"/>
      <c r="P752" s="54"/>
      <c r="Q752" s="54"/>
      <c r="R752" s="54"/>
      <c r="S752" s="54"/>
      <c r="T752" s="55"/>
      <c r="AT752" s="13" t="s">
        <v>1116</v>
      </c>
      <c r="AU752" s="13" t="s">
        <v>79</v>
      </c>
    </row>
    <row r="753" spans="2:65" s="1" customFormat="1" ht="22.5" customHeight="1">
      <c r="B753" s="27"/>
      <c r="C753" s="160" t="s">
        <v>1815</v>
      </c>
      <c r="D753" s="160" t="s">
        <v>1111</v>
      </c>
      <c r="E753" s="161" t="s">
        <v>1816</v>
      </c>
      <c r="F753" s="162" t="s">
        <v>1817</v>
      </c>
      <c r="G753" s="163" t="s">
        <v>144</v>
      </c>
      <c r="H753" s="164">
        <v>1</v>
      </c>
      <c r="I753" s="165">
        <v>327.29000000000002</v>
      </c>
      <c r="J753" s="165">
        <f>ROUND(I753*H753,2)</f>
        <v>327.29000000000002</v>
      </c>
      <c r="K753" s="162" t="s">
        <v>106</v>
      </c>
      <c r="L753" s="31"/>
      <c r="M753" s="53" t="s">
        <v>31</v>
      </c>
      <c r="N753" s="166" t="s">
        <v>43</v>
      </c>
      <c r="O753" s="142">
        <v>0.76</v>
      </c>
      <c r="P753" s="142">
        <f>O753*H753</f>
        <v>0.76</v>
      </c>
      <c r="Q753" s="142">
        <v>0</v>
      </c>
      <c r="R753" s="142">
        <f>Q753*H753</f>
        <v>0</v>
      </c>
      <c r="S753" s="142">
        <v>0</v>
      </c>
      <c r="T753" s="143">
        <f>S753*H753</f>
        <v>0</v>
      </c>
      <c r="AR753" s="13" t="s">
        <v>109</v>
      </c>
      <c r="AT753" s="13" t="s">
        <v>1111</v>
      </c>
      <c r="AU753" s="13" t="s">
        <v>79</v>
      </c>
      <c r="AY753" s="13" t="s">
        <v>108</v>
      </c>
      <c r="BE753" s="144">
        <f>IF(N753="základní",J753,0)</f>
        <v>327.29000000000002</v>
      </c>
      <c r="BF753" s="144">
        <f>IF(N753="snížená",J753,0)</f>
        <v>0</v>
      </c>
      <c r="BG753" s="144">
        <f>IF(N753="zákl. přenesená",J753,0)</f>
        <v>0</v>
      </c>
      <c r="BH753" s="144">
        <f>IF(N753="sníž. přenesená",J753,0)</f>
        <v>0</v>
      </c>
      <c r="BI753" s="144">
        <f>IF(N753="nulová",J753,0)</f>
        <v>0</v>
      </c>
      <c r="BJ753" s="13" t="s">
        <v>77</v>
      </c>
      <c r="BK753" s="144">
        <f>ROUND(I753*H753,2)</f>
        <v>327.29000000000002</v>
      </c>
      <c r="BL753" s="13" t="s">
        <v>109</v>
      </c>
      <c r="BM753" s="13" t="s">
        <v>1818</v>
      </c>
    </row>
    <row r="754" spans="2:65" s="1" customFormat="1" ht="19.5">
      <c r="B754" s="27"/>
      <c r="C754" s="28"/>
      <c r="D754" s="167" t="s">
        <v>1116</v>
      </c>
      <c r="E754" s="28"/>
      <c r="F754" s="168" t="s">
        <v>1819</v>
      </c>
      <c r="G754" s="28"/>
      <c r="H754" s="28"/>
      <c r="I754" s="28"/>
      <c r="J754" s="28"/>
      <c r="K754" s="28"/>
      <c r="L754" s="31"/>
      <c r="M754" s="169"/>
      <c r="N754" s="54"/>
      <c r="O754" s="54"/>
      <c r="P754" s="54"/>
      <c r="Q754" s="54"/>
      <c r="R754" s="54"/>
      <c r="S754" s="54"/>
      <c r="T754" s="55"/>
      <c r="AT754" s="13" t="s">
        <v>1116</v>
      </c>
      <c r="AU754" s="13" t="s">
        <v>79</v>
      </c>
    </row>
    <row r="755" spans="2:65" s="1" customFormat="1" ht="22.5" customHeight="1">
      <c r="B755" s="27"/>
      <c r="C755" s="160" t="s">
        <v>1820</v>
      </c>
      <c r="D755" s="160" t="s">
        <v>1111</v>
      </c>
      <c r="E755" s="161" t="s">
        <v>1821</v>
      </c>
      <c r="F755" s="162" t="s">
        <v>1822</v>
      </c>
      <c r="G755" s="163" t="s">
        <v>144</v>
      </c>
      <c r="H755" s="164">
        <v>1</v>
      </c>
      <c r="I755" s="165">
        <v>327.29000000000002</v>
      </c>
      <c r="J755" s="165">
        <f>ROUND(I755*H755,2)</f>
        <v>327.29000000000002</v>
      </c>
      <c r="K755" s="162" t="s">
        <v>106</v>
      </c>
      <c r="L755" s="31"/>
      <c r="M755" s="53" t="s">
        <v>31</v>
      </c>
      <c r="N755" s="166" t="s">
        <v>43</v>
      </c>
      <c r="O755" s="142">
        <v>0.76</v>
      </c>
      <c r="P755" s="142">
        <f>O755*H755</f>
        <v>0.76</v>
      </c>
      <c r="Q755" s="142">
        <v>0</v>
      </c>
      <c r="R755" s="142">
        <f>Q755*H755</f>
        <v>0</v>
      </c>
      <c r="S755" s="142">
        <v>0</v>
      </c>
      <c r="T755" s="143">
        <f>S755*H755</f>
        <v>0</v>
      </c>
      <c r="AR755" s="13" t="s">
        <v>109</v>
      </c>
      <c r="AT755" s="13" t="s">
        <v>1111</v>
      </c>
      <c r="AU755" s="13" t="s">
        <v>79</v>
      </c>
      <c r="AY755" s="13" t="s">
        <v>108</v>
      </c>
      <c r="BE755" s="144">
        <f>IF(N755="základní",J755,0)</f>
        <v>327.29000000000002</v>
      </c>
      <c r="BF755" s="144">
        <f>IF(N755="snížená",J755,0)</f>
        <v>0</v>
      </c>
      <c r="BG755" s="144">
        <f>IF(N755="zákl. přenesená",J755,0)</f>
        <v>0</v>
      </c>
      <c r="BH755" s="144">
        <f>IF(N755="sníž. přenesená",J755,0)</f>
        <v>0</v>
      </c>
      <c r="BI755" s="144">
        <f>IF(N755="nulová",J755,0)</f>
        <v>0</v>
      </c>
      <c r="BJ755" s="13" t="s">
        <v>77</v>
      </c>
      <c r="BK755" s="144">
        <f>ROUND(I755*H755,2)</f>
        <v>327.29000000000002</v>
      </c>
      <c r="BL755" s="13" t="s">
        <v>109</v>
      </c>
      <c r="BM755" s="13" t="s">
        <v>1823</v>
      </c>
    </row>
    <row r="756" spans="2:65" s="1" customFormat="1" ht="19.5">
      <c r="B756" s="27"/>
      <c r="C756" s="28"/>
      <c r="D756" s="167" t="s">
        <v>1116</v>
      </c>
      <c r="E756" s="28"/>
      <c r="F756" s="168" t="s">
        <v>1819</v>
      </c>
      <c r="G756" s="28"/>
      <c r="H756" s="28"/>
      <c r="I756" s="28"/>
      <c r="J756" s="28"/>
      <c r="K756" s="28"/>
      <c r="L756" s="31"/>
      <c r="M756" s="169"/>
      <c r="N756" s="54"/>
      <c r="O756" s="54"/>
      <c r="P756" s="54"/>
      <c r="Q756" s="54"/>
      <c r="R756" s="54"/>
      <c r="S756" s="54"/>
      <c r="T756" s="55"/>
      <c r="AT756" s="13" t="s">
        <v>1116</v>
      </c>
      <c r="AU756" s="13" t="s">
        <v>79</v>
      </c>
    </row>
    <row r="757" spans="2:65" s="1" customFormat="1" ht="22.5" customHeight="1">
      <c r="B757" s="27"/>
      <c r="C757" s="160" t="s">
        <v>1824</v>
      </c>
      <c r="D757" s="160" t="s">
        <v>1111</v>
      </c>
      <c r="E757" s="161" t="s">
        <v>1825</v>
      </c>
      <c r="F757" s="162" t="s">
        <v>1826</v>
      </c>
      <c r="G757" s="163" t="s">
        <v>144</v>
      </c>
      <c r="H757" s="164">
        <v>1</v>
      </c>
      <c r="I757" s="165">
        <v>94.74</v>
      </c>
      <c r="J757" s="165">
        <f>ROUND(I757*H757,2)</f>
        <v>94.74</v>
      </c>
      <c r="K757" s="162" t="s">
        <v>106</v>
      </c>
      <c r="L757" s="31"/>
      <c r="M757" s="53" t="s">
        <v>31</v>
      </c>
      <c r="N757" s="166" t="s">
        <v>43</v>
      </c>
      <c r="O757" s="142">
        <v>0.22</v>
      </c>
      <c r="P757" s="142">
        <f>O757*H757</f>
        <v>0.22</v>
      </c>
      <c r="Q757" s="142">
        <v>0</v>
      </c>
      <c r="R757" s="142">
        <f>Q757*H757</f>
        <v>0</v>
      </c>
      <c r="S757" s="142">
        <v>0</v>
      </c>
      <c r="T757" s="143">
        <f>S757*H757</f>
        <v>0</v>
      </c>
      <c r="AR757" s="13" t="s">
        <v>109</v>
      </c>
      <c r="AT757" s="13" t="s">
        <v>1111</v>
      </c>
      <c r="AU757" s="13" t="s">
        <v>79</v>
      </c>
      <c r="AY757" s="13" t="s">
        <v>108</v>
      </c>
      <c r="BE757" s="144">
        <f>IF(N757="základní",J757,0)</f>
        <v>94.74</v>
      </c>
      <c r="BF757" s="144">
        <f>IF(N757="snížená",J757,0)</f>
        <v>0</v>
      </c>
      <c r="BG757" s="144">
        <f>IF(N757="zákl. přenesená",J757,0)</f>
        <v>0</v>
      </c>
      <c r="BH757" s="144">
        <f>IF(N757="sníž. přenesená",J757,0)</f>
        <v>0</v>
      </c>
      <c r="BI757" s="144">
        <f>IF(N757="nulová",J757,0)</f>
        <v>0</v>
      </c>
      <c r="BJ757" s="13" t="s">
        <v>77</v>
      </c>
      <c r="BK757" s="144">
        <f>ROUND(I757*H757,2)</f>
        <v>94.74</v>
      </c>
      <c r="BL757" s="13" t="s">
        <v>109</v>
      </c>
      <c r="BM757" s="13" t="s">
        <v>1827</v>
      </c>
    </row>
    <row r="758" spans="2:65" s="1" customFormat="1" ht="19.5">
      <c r="B758" s="27"/>
      <c r="C758" s="28"/>
      <c r="D758" s="167" t="s">
        <v>1116</v>
      </c>
      <c r="E758" s="28"/>
      <c r="F758" s="168" t="s">
        <v>1828</v>
      </c>
      <c r="G758" s="28"/>
      <c r="H758" s="28"/>
      <c r="I758" s="28"/>
      <c r="J758" s="28"/>
      <c r="K758" s="28"/>
      <c r="L758" s="31"/>
      <c r="M758" s="169"/>
      <c r="N758" s="54"/>
      <c r="O758" s="54"/>
      <c r="P758" s="54"/>
      <c r="Q758" s="54"/>
      <c r="R758" s="54"/>
      <c r="S758" s="54"/>
      <c r="T758" s="55"/>
      <c r="AT758" s="13" t="s">
        <v>1116</v>
      </c>
      <c r="AU758" s="13" t="s">
        <v>79</v>
      </c>
    </row>
    <row r="759" spans="2:65" s="1" customFormat="1" ht="19.5">
      <c r="B759" s="27"/>
      <c r="C759" s="28"/>
      <c r="D759" s="167" t="s">
        <v>1172</v>
      </c>
      <c r="E759" s="28"/>
      <c r="F759" s="168" t="s">
        <v>1613</v>
      </c>
      <c r="G759" s="28"/>
      <c r="H759" s="28"/>
      <c r="I759" s="28"/>
      <c r="J759" s="28"/>
      <c r="K759" s="28"/>
      <c r="L759" s="31"/>
      <c r="M759" s="169"/>
      <c r="N759" s="54"/>
      <c r="O759" s="54"/>
      <c r="P759" s="54"/>
      <c r="Q759" s="54"/>
      <c r="R759" s="54"/>
      <c r="S759" s="54"/>
      <c r="T759" s="55"/>
      <c r="AT759" s="13" t="s">
        <v>1172</v>
      </c>
      <c r="AU759" s="13" t="s">
        <v>79</v>
      </c>
    </row>
    <row r="760" spans="2:65" s="1" customFormat="1" ht="45" customHeight="1">
      <c r="B760" s="27"/>
      <c r="C760" s="160" t="s">
        <v>1829</v>
      </c>
      <c r="D760" s="160" t="s">
        <v>1111</v>
      </c>
      <c r="E760" s="161" t="s">
        <v>1830</v>
      </c>
      <c r="F760" s="162" t="s">
        <v>1831</v>
      </c>
      <c r="G760" s="163" t="s">
        <v>144</v>
      </c>
      <c r="H760" s="164">
        <v>1</v>
      </c>
      <c r="I760" s="165">
        <v>142.11000000000001</v>
      </c>
      <c r="J760" s="165">
        <f>ROUND(I760*H760,2)</f>
        <v>142.11000000000001</v>
      </c>
      <c r="K760" s="162" t="s">
        <v>106</v>
      </c>
      <c r="L760" s="31"/>
      <c r="M760" s="53" t="s">
        <v>31</v>
      </c>
      <c r="N760" s="166" t="s">
        <v>43</v>
      </c>
      <c r="O760" s="142">
        <v>0.33</v>
      </c>
      <c r="P760" s="142">
        <f>O760*H760</f>
        <v>0.33</v>
      </c>
      <c r="Q760" s="142">
        <v>0</v>
      </c>
      <c r="R760" s="142">
        <f>Q760*H760</f>
        <v>0</v>
      </c>
      <c r="S760" s="142">
        <v>0</v>
      </c>
      <c r="T760" s="143">
        <f>S760*H760</f>
        <v>0</v>
      </c>
      <c r="AR760" s="13" t="s">
        <v>109</v>
      </c>
      <c r="AT760" s="13" t="s">
        <v>1111</v>
      </c>
      <c r="AU760" s="13" t="s">
        <v>79</v>
      </c>
      <c r="AY760" s="13" t="s">
        <v>108</v>
      </c>
      <c r="BE760" s="144">
        <f>IF(N760="základní",J760,0)</f>
        <v>142.11000000000001</v>
      </c>
      <c r="BF760" s="144">
        <f>IF(N760="snížená",J760,0)</f>
        <v>0</v>
      </c>
      <c r="BG760" s="144">
        <f>IF(N760="zákl. přenesená",J760,0)</f>
        <v>0</v>
      </c>
      <c r="BH760" s="144">
        <f>IF(N760="sníž. přenesená",J760,0)</f>
        <v>0</v>
      </c>
      <c r="BI760" s="144">
        <f>IF(N760="nulová",J760,0)</f>
        <v>0</v>
      </c>
      <c r="BJ760" s="13" t="s">
        <v>77</v>
      </c>
      <c r="BK760" s="144">
        <f>ROUND(I760*H760,2)</f>
        <v>142.11000000000001</v>
      </c>
      <c r="BL760" s="13" t="s">
        <v>109</v>
      </c>
      <c r="BM760" s="13" t="s">
        <v>1832</v>
      </c>
    </row>
    <row r="761" spans="2:65" s="1" customFormat="1" ht="39">
      <c r="B761" s="27"/>
      <c r="C761" s="28"/>
      <c r="D761" s="167" t="s">
        <v>1116</v>
      </c>
      <c r="E761" s="28"/>
      <c r="F761" s="168" t="s">
        <v>1833</v>
      </c>
      <c r="G761" s="28"/>
      <c r="H761" s="28"/>
      <c r="I761" s="28"/>
      <c r="J761" s="28"/>
      <c r="K761" s="28"/>
      <c r="L761" s="31"/>
      <c r="M761" s="169"/>
      <c r="N761" s="54"/>
      <c r="O761" s="54"/>
      <c r="P761" s="54"/>
      <c r="Q761" s="54"/>
      <c r="R761" s="54"/>
      <c r="S761" s="54"/>
      <c r="T761" s="55"/>
      <c r="AT761" s="13" t="s">
        <v>1116</v>
      </c>
      <c r="AU761" s="13" t="s">
        <v>79</v>
      </c>
    </row>
    <row r="762" spans="2:65" s="1" customFormat="1" ht="19.5">
      <c r="B762" s="27"/>
      <c r="C762" s="28"/>
      <c r="D762" s="167" t="s">
        <v>1172</v>
      </c>
      <c r="E762" s="28"/>
      <c r="F762" s="168" t="s">
        <v>1613</v>
      </c>
      <c r="G762" s="28"/>
      <c r="H762" s="28"/>
      <c r="I762" s="28"/>
      <c r="J762" s="28"/>
      <c r="K762" s="28"/>
      <c r="L762" s="31"/>
      <c r="M762" s="169"/>
      <c r="N762" s="54"/>
      <c r="O762" s="54"/>
      <c r="P762" s="54"/>
      <c r="Q762" s="54"/>
      <c r="R762" s="54"/>
      <c r="S762" s="54"/>
      <c r="T762" s="55"/>
      <c r="AT762" s="13" t="s">
        <v>1172</v>
      </c>
      <c r="AU762" s="13" t="s">
        <v>79</v>
      </c>
    </row>
    <row r="763" spans="2:65" s="1" customFormat="1" ht="45" customHeight="1">
      <c r="B763" s="27"/>
      <c r="C763" s="160" t="s">
        <v>1834</v>
      </c>
      <c r="D763" s="160" t="s">
        <v>1111</v>
      </c>
      <c r="E763" s="161" t="s">
        <v>1835</v>
      </c>
      <c r="F763" s="162" t="s">
        <v>1836</v>
      </c>
      <c r="G763" s="163" t="s">
        <v>144</v>
      </c>
      <c r="H763" s="164">
        <v>1</v>
      </c>
      <c r="I763" s="165">
        <v>262.7</v>
      </c>
      <c r="J763" s="165">
        <f>ROUND(I763*H763,2)</f>
        <v>262.7</v>
      </c>
      <c r="K763" s="162" t="s">
        <v>106</v>
      </c>
      <c r="L763" s="31"/>
      <c r="M763" s="53" t="s">
        <v>31</v>
      </c>
      <c r="N763" s="166" t="s">
        <v>43</v>
      </c>
      <c r="O763" s="142">
        <v>0.61</v>
      </c>
      <c r="P763" s="142">
        <f>O763*H763</f>
        <v>0.61</v>
      </c>
      <c r="Q763" s="142">
        <v>0</v>
      </c>
      <c r="R763" s="142">
        <f>Q763*H763</f>
        <v>0</v>
      </c>
      <c r="S763" s="142">
        <v>0</v>
      </c>
      <c r="T763" s="143">
        <f>S763*H763</f>
        <v>0</v>
      </c>
      <c r="AR763" s="13" t="s">
        <v>109</v>
      </c>
      <c r="AT763" s="13" t="s">
        <v>1111</v>
      </c>
      <c r="AU763" s="13" t="s">
        <v>79</v>
      </c>
      <c r="AY763" s="13" t="s">
        <v>108</v>
      </c>
      <c r="BE763" s="144">
        <f>IF(N763="základní",J763,0)</f>
        <v>262.7</v>
      </c>
      <c r="BF763" s="144">
        <f>IF(N763="snížená",J763,0)</f>
        <v>0</v>
      </c>
      <c r="BG763" s="144">
        <f>IF(N763="zákl. přenesená",J763,0)</f>
        <v>0</v>
      </c>
      <c r="BH763" s="144">
        <f>IF(N763="sníž. přenesená",J763,0)</f>
        <v>0</v>
      </c>
      <c r="BI763" s="144">
        <f>IF(N763="nulová",J763,0)</f>
        <v>0</v>
      </c>
      <c r="BJ763" s="13" t="s">
        <v>77</v>
      </c>
      <c r="BK763" s="144">
        <f>ROUND(I763*H763,2)</f>
        <v>262.7</v>
      </c>
      <c r="BL763" s="13" t="s">
        <v>109</v>
      </c>
      <c r="BM763" s="13" t="s">
        <v>1837</v>
      </c>
    </row>
    <row r="764" spans="2:65" s="1" customFormat="1" ht="39">
      <c r="B764" s="27"/>
      <c r="C764" s="28"/>
      <c r="D764" s="167" t="s">
        <v>1116</v>
      </c>
      <c r="E764" s="28"/>
      <c r="F764" s="168" t="s">
        <v>1833</v>
      </c>
      <c r="G764" s="28"/>
      <c r="H764" s="28"/>
      <c r="I764" s="28"/>
      <c r="J764" s="28"/>
      <c r="K764" s="28"/>
      <c r="L764" s="31"/>
      <c r="M764" s="169"/>
      <c r="N764" s="54"/>
      <c r="O764" s="54"/>
      <c r="P764" s="54"/>
      <c r="Q764" s="54"/>
      <c r="R764" s="54"/>
      <c r="S764" s="54"/>
      <c r="T764" s="55"/>
      <c r="AT764" s="13" t="s">
        <v>1116</v>
      </c>
      <c r="AU764" s="13" t="s">
        <v>79</v>
      </c>
    </row>
    <row r="765" spans="2:65" s="1" customFormat="1" ht="19.5">
      <c r="B765" s="27"/>
      <c r="C765" s="28"/>
      <c r="D765" s="167" t="s">
        <v>1172</v>
      </c>
      <c r="E765" s="28"/>
      <c r="F765" s="168" t="s">
        <v>1613</v>
      </c>
      <c r="G765" s="28"/>
      <c r="H765" s="28"/>
      <c r="I765" s="28"/>
      <c r="J765" s="28"/>
      <c r="K765" s="28"/>
      <c r="L765" s="31"/>
      <c r="M765" s="169"/>
      <c r="N765" s="54"/>
      <c r="O765" s="54"/>
      <c r="P765" s="54"/>
      <c r="Q765" s="54"/>
      <c r="R765" s="54"/>
      <c r="S765" s="54"/>
      <c r="T765" s="55"/>
      <c r="AT765" s="13" t="s">
        <v>1172</v>
      </c>
      <c r="AU765" s="13" t="s">
        <v>79</v>
      </c>
    </row>
    <row r="766" spans="2:65" s="1" customFormat="1" ht="45" customHeight="1">
      <c r="B766" s="27"/>
      <c r="C766" s="160" t="s">
        <v>1838</v>
      </c>
      <c r="D766" s="160" t="s">
        <v>1111</v>
      </c>
      <c r="E766" s="161" t="s">
        <v>1839</v>
      </c>
      <c r="F766" s="162" t="s">
        <v>1840</v>
      </c>
      <c r="G766" s="163" t="s">
        <v>144</v>
      </c>
      <c r="H766" s="164">
        <v>1</v>
      </c>
      <c r="I766" s="165">
        <v>387.58</v>
      </c>
      <c r="J766" s="165">
        <f>ROUND(I766*H766,2)</f>
        <v>387.58</v>
      </c>
      <c r="K766" s="162" t="s">
        <v>106</v>
      </c>
      <c r="L766" s="31"/>
      <c r="M766" s="53" t="s">
        <v>31</v>
      </c>
      <c r="N766" s="166" t="s">
        <v>43</v>
      </c>
      <c r="O766" s="142">
        <v>0.9</v>
      </c>
      <c r="P766" s="142">
        <f>O766*H766</f>
        <v>0.9</v>
      </c>
      <c r="Q766" s="142">
        <v>0</v>
      </c>
      <c r="R766" s="142">
        <f>Q766*H766</f>
        <v>0</v>
      </c>
      <c r="S766" s="142">
        <v>0</v>
      </c>
      <c r="T766" s="143">
        <f>S766*H766</f>
        <v>0</v>
      </c>
      <c r="AR766" s="13" t="s">
        <v>109</v>
      </c>
      <c r="AT766" s="13" t="s">
        <v>1111</v>
      </c>
      <c r="AU766" s="13" t="s">
        <v>79</v>
      </c>
      <c r="AY766" s="13" t="s">
        <v>108</v>
      </c>
      <c r="BE766" s="144">
        <f>IF(N766="základní",J766,0)</f>
        <v>387.58</v>
      </c>
      <c r="BF766" s="144">
        <f>IF(N766="snížená",J766,0)</f>
        <v>0</v>
      </c>
      <c r="BG766" s="144">
        <f>IF(N766="zákl. přenesená",J766,0)</f>
        <v>0</v>
      </c>
      <c r="BH766" s="144">
        <f>IF(N766="sníž. přenesená",J766,0)</f>
        <v>0</v>
      </c>
      <c r="BI766" s="144">
        <f>IF(N766="nulová",J766,0)</f>
        <v>0</v>
      </c>
      <c r="BJ766" s="13" t="s">
        <v>77</v>
      </c>
      <c r="BK766" s="144">
        <f>ROUND(I766*H766,2)</f>
        <v>387.58</v>
      </c>
      <c r="BL766" s="13" t="s">
        <v>109</v>
      </c>
      <c r="BM766" s="13" t="s">
        <v>1841</v>
      </c>
    </row>
    <row r="767" spans="2:65" s="1" customFormat="1" ht="39">
      <c r="B767" s="27"/>
      <c r="C767" s="28"/>
      <c r="D767" s="167" t="s">
        <v>1116</v>
      </c>
      <c r="E767" s="28"/>
      <c r="F767" s="168" t="s">
        <v>1833</v>
      </c>
      <c r="G767" s="28"/>
      <c r="H767" s="28"/>
      <c r="I767" s="28"/>
      <c r="J767" s="28"/>
      <c r="K767" s="28"/>
      <c r="L767" s="31"/>
      <c r="M767" s="169"/>
      <c r="N767" s="54"/>
      <c r="O767" s="54"/>
      <c r="P767" s="54"/>
      <c r="Q767" s="54"/>
      <c r="R767" s="54"/>
      <c r="S767" s="54"/>
      <c r="T767" s="55"/>
      <c r="AT767" s="13" t="s">
        <v>1116</v>
      </c>
      <c r="AU767" s="13" t="s">
        <v>79</v>
      </c>
    </row>
    <row r="768" spans="2:65" s="1" customFormat="1" ht="19.5">
      <c r="B768" s="27"/>
      <c r="C768" s="28"/>
      <c r="D768" s="167" t="s">
        <v>1172</v>
      </c>
      <c r="E768" s="28"/>
      <c r="F768" s="168" t="s">
        <v>1613</v>
      </c>
      <c r="G768" s="28"/>
      <c r="H768" s="28"/>
      <c r="I768" s="28"/>
      <c r="J768" s="28"/>
      <c r="K768" s="28"/>
      <c r="L768" s="31"/>
      <c r="M768" s="169"/>
      <c r="N768" s="54"/>
      <c r="O768" s="54"/>
      <c r="P768" s="54"/>
      <c r="Q768" s="54"/>
      <c r="R768" s="54"/>
      <c r="S768" s="54"/>
      <c r="T768" s="55"/>
      <c r="AT768" s="13" t="s">
        <v>1172</v>
      </c>
      <c r="AU768" s="13" t="s">
        <v>79</v>
      </c>
    </row>
    <row r="769" spans="2:65" s="1" customFormat="1" ht="45" customHeight="1">
      <c r="B769" s="27"/>
      <c r="C769" s="160" t="s">
        <v>1842</v>
      </c>
      <c r="D769" s="160" t="s">
        <v>1111</v>
      </c>
      <c r="E769" s="161" t="s">
        <v>1843</v>
      </c>
      <c r="F769" s="162" t="s">
        <v>1844</v>
      </c>
      <c r="G769" s="163" t="s">
        <v>144</v>
      </c>
      <c r="H769" s="164">
        <v>1</v>
      </c>
      <c r="I769" s="165">
        <v>99.05</v>
      </c>
      <c r="J769" s="165">
        <f>ROUND(I769*H769,2)</f>
        <v>99.05</v>
      </c>
      <c r="K769" s="162" t="s">
        <v>106</v>
      </c>
      <c r="L769" s="31"/>
      <c r="M769" s="53" t="s">
        <v>31</v>
      </c>
      <c r="N769" s="166" t="s">
        <v>43</v>
      </c>
      <c r="O769" s="142">
        <v>0.23</v>
      </c>
      <c r="P769" s="142">
        <f>O769*H769</f>
        <v>0.23</v>
      </c>
      <c r="Q769" s="142">
        <v>0</v>
      </c>
      <c r="R769" s="142">
        <f>Q769*H769</f>
        <v>0</v>
      </c>
      <c r="S769" s="142">
        <v>0</v>
      </c>
      <c r="T769" s="143">
        <f>S769*H769</f>
        <v>0</v>
      </c>
      <c r="AR769" s="13" t="s">
        <v>109</v>
      </c>
      <c r="AT769" s="13" t="s">
        <v>1111</v>
      </c>
      <c r="AU769" s="13" t="s">
        <v>79</v>
      </c>
      <c r="AY769" s="13" t="s">
        <v>108</v>
      </c>
      <c r="BE769" s="144">
        <f>IF(N769="základní",J769,0)</f>
        <v>99.05</v>
      </c>
      <c r="BF769" s="144">
        <f>IF(N769="snížená",J769,0)</f>
        <v>0</v>
      </c>
      <c r="BG769" s="144">
        <f>IF(N769="zákl. přenesená",J769,0)</f>
        <v>0</v>
      </c>
      <c r="BH769" s="144">
        <f>IF(N769="sníž. přenesená",J769,0)</f>
        <v>0</v>
      </c>
      <c r="BI769" s="144">
        <f>IF(N769="nulová",J769,0)</f>
        <v>0</v>
      </c>
      <c r="BJ769" s="13" t="s">
        <v>77</v>
      </c>
      <c r="BK769" s="144">
        <f>ROUND(I769*H769,2)</f>
        <v>99.05</v>
      </c>
      <c r="BL769" s="13" t="s">
        <v>109</v>
      </c>
      <c r="BM769" s="13" t="s">
        <v>1845</v>
      </c>
    </row>
    <row r="770" spans="2:65" s="1" customFormat="1" ht="39">
      <c r="B770" s="27"/>
      <c r="C770" s="28"/>
      <c r="D770" s="167" t="s">
        <v>1116</v>
      </c>
      <c r="E770" s="28"/>
      <c r="F770" s="168" t="s">
        <v>1833</v>
      </c>
      <c r="G770" s="28"/>
      <c r="H770" s="28"/>
      <c r="I770" s="28"/>
      <c r="J770" s="28"/>
      <c r="K770" s="28"/>
      <c r="L770" s="31"/>
      <c r="M770" s="169"/>
      <c r="N770" s="54"/>
      <c r="O770" s="54"/>
      <c r="P770" s="54"/>
      <c r="Q770" s="54"/>
      <c r="R770" s="54"/>
      <c r="S770" s="54"/>
      <c r="T770" s="55"/>
      <c r="AT770" s="13" t="s">
        <v>1116</v>
      </c>
      <c r="AU770" s="13" t="s">
        <v>79</v>
      </c>
    </row>
    <row r="771" spans="2:65" s="1" customFormat="1" ht="19.5">
      <c r="B771" s="27"/>
      <c r="C771" s="28"/>
      <c r="D771" s="167" t="s">
        <v>1172</v>
      </c>
      <c r="E771" s="28"/>
      <c r="F771" s="168" t="s">
        <v>1613</v>
      </c>
      <c r="G771" s="28"/>
      <c r="H771" s="28"/>
      <c r="I771" s="28"/>
      <c r="J771" s="28"/>
      <c r="K771" s="28"/>
      <c r="L771" s="31"/>
      <c r="M771" s="169"/>
      <c r="N771" s="54"/>
      <c r="O771" s="54"/>
      <c r="P771" s="54"/>
      <c r="Q771" s="54"/>
      <c r="R771" s="54"/>
      <c r="S771" s="54"/>
      <c r="T771" s="55"/>
      <c r="AT771" s="13" t="s">
        <v>1172</v>
      </c>
      <c r="AU771" s="13" t="s">
        <v>79</v>
      </c>
    </row>
    <row r="772" spans="2:65" s="1" customFormat="1" ht="45" customHeight="1">
      <c r="B772" s="27"/>
      <c r="C772" s="160" t="s">
        <v>1846</v>
      </c>
      <c r="D772" s="160" t="s">
        <v>1111</v>
      </c>
      <c r="E772" s="161" t="s">
        <v>1847</v>
      </c>
      <c r="F772" s="162" t="s">
        <v>1848</v>
      </c>
      <c r="G772" s="163" t="s">
        <v>144</v>
      </c>
      <c r="H772" s="164">
        <v>1</v>
      </c>
      <c r="I772" s="165">
        <v>111.97</v>
      </c>
      <c r="J772" s="165">
        <f>ROUND(I772*H772,2)</f>
        <v>111.97</v>
      </c>
      <c r="K772" s="162" t="s">
        <v>106</v>
      </c>
      <c r="L772" s="31"/>
      <c r="M772" s="53" t="s">
        <v>31</v>
      </c>
      <c r="N772" s="166" t="s">
        <v>43</v>
      </c>
      <c r="O772" s="142">
        <v>0.26</v>
      </c>
      <c r="P772" s="142">
        <f>O772*H772</f>
        <v>0.26</v>
      </c>
      <c r="Q772" s="142">
        <v>0</v>
      </c>
      <c r="R772" s="142">
        <f>Q772*H772</f>
        <v>0</v>
      </c>
      <c r="S772" s="142">
        <v>0</v>
      </c>
      <c r="T772" s="143">
        <f>S772*H772</f>
        <v>0</v>
      </c>
      <c r="AR772" s="13" t="s">
        <v>109</v>
      </c>
      <c r="AT772" s="13" t="s">
        <v>1111</v>
      </c>
      <c r="AU772" s="13" t="s">
        <v>79</v>
      </c>
      <c r="AY772" s="13" t="s">
        <v>108</v>
      </c>
      <c r="BE772" s="144">
        <f>IF(N772="základní",J772,0)</f>
        <v>111.97</v>
      </c>
      <c r="BF772" s="144">
        <f>IF(N772="snížená",J772,0)</f>
        <v>0</v>
      </c>
      <c r="BG772" s="144">
        <f>IF(N772="zákl. přenesená",J772,0)</f>
        <v>0</v>
      </c>
      <c r="BH772" s="144">
        <f>IF(N772="sníž. přenesená",J772,0)</f>
        <v>0</v>
      </c>
      <c r="BI772" s="144">
        <f>IF(N772="nulová",J772,0)</f>
        <v>0</v>
      </c>
      <c r="BJ772" s="13" t="s">
        <v>77</v>
      </c>
      <c r="BK772" s="144">
        <f>ROUND(I772*H772,2)</f>
        <v>111.97</v>
      </c>
      <c r="BL772" s="13" t="s">
        <v>109</v>
      </c>
      <c r="BM772" s="13" t="s">
        <v>1849</v>
      </c>
    </row>
    <row r="773" spans="2:65" s="1" customFormat="1" ht="39">
      <c r="B773" s="27"/>
      <c r="C773" s="28"/>
      <c r="D773" s="167" t="s">
        <v>1116</v>
      </c>
      <c r="E773" s="28"/>
      <c r="F773" s="168" t="s">
        <v>1833</v>
      </c>
      <c r="G773" s="28"/>
      <c r="H773" s="28"/>
      <c r="I773" s="28"/>
      <c r="J773" s="28"/>
      <c r="K773" s="28"/>
      <c r="L773" s="31"/>
      <c r="M773" s="169"/>
      <c r="N773" s="54"/>
      <c r="O773" s="54"/>
      <c r="P773" s="54"/>
      <c r="Q773" s="54"/>
      <c r="R773" s="54"/>
      <c r="S773" s="54"/>
      <c r="T773" s="55"/>
      <c r="AT773" s="13" t="s">
        <v>1116</v>
      </c>
      <c r="AU773" s="13" t="s">
        <v>79</v>
      </c>
    </row>
    <row r="774" spans="2:65" s="1" customFormat="1" ht="19.5">
      <c r="B774" s="27"/>
      <c r="C774" s="28"/>
      <c r="D774" s="167" t="s">
        <v>1172</v>
      </c>
      <c r="E774" s="28"/>
      <c r="F774" s="168" t="s">
        <v>1613</v>
      </c>
      <c r="G774" s="28"/>
      <c r="H774" s="28"/>
      <c r="I774" s="28"/>
      <c r="J774" s="28"/>
      <c r="K774" s="28"/>
      <c r="L774" s="31"/>
      <c r="M774" s="169"/>
      <c r="N774" s="54"/>
      <c r="O774" s="54"/>
      <c r="P774" s="54"/>
      <c r="Q774" s="54"/>
      <c r="R774" s="54"/>
      <c r="S774" s="54"/>
      <c r="T774" s="55"/>
      <c r="AT774" s="13" t="s">
        <v>1172</v>
      </c>
      <c r="AU774" s="13" t="s">
        <v>79</v>
      </c>
    </row>
    <row r="775" spans="2:65" s="1" customFormat="1" ht="45" customHeight="1">
      <c r="B775" s="27"/>
      <c r="C775" s="160" t="s">
        <v>1850</v>
      </c>
      <c r="D775" s="160" t="s">
        <v>1111</v>
      </c>
      <c r="E775" s="161" t="s">
        <v>1851</v>
      </c>
      <c r="F775" s="162" t="s">
        <v>1852</v>
      </c>
      <c r="G775" s="163" t="s">
        <v>144</v>
      </c>
      <c r="H775" s="164">
        <v>1</v>
      </c>
      <c r="I775" s="165">
        <v>378.97</v>
      </c>
      <c r="J775" s="165">
        <f>ROUND(I775*H775,2)</f>
        <v>378.97</v>
      </c>
      <c r="K775" s="162" t="s">
        <v>106</v>
      </c>
      <c r="L775" s="31"/>
      <c r="M775" s="53" t="s">
        <v>31</v>
      </c>
      <c r="N775" s="166" t="s">
        <v>43</v>
      </c>
      <c r="O775" s="142">
        <v>0.88</v>
      </c>
      <c r="P775" s="142">
        <f>O775*H775</f>
        <v>0.88</v>
      </c>
      <c r="Q775" s="142">
        <v>0</v>
      </c>
      <c r="R775" s="142">
        <f>Q775*H775</f>
        <v>0</v>
      </c>
      <c r="S775" s="142">
        <v>0</v>
      </c>
      <c r="T775" s="143">
        <f>S775*H775</f>
        <v>0</v>
      </c>
      <c r="AR775" s="13" t="s">
        <v>109</v>
      </c>
      <c r="AT775" s="13" t="s">
        <v>1111</v>
      </c>
      <c r="AU775" s="13" t="s">
        <v>79</v>
      </c>
      <c r="AY775" s="13" t="s">
        <v>108</v>
      </c>
      <c r="BE775" s="144">
        <f>IF(N775="základní",J775,0)</f>
        <v>378.97</v>
      </c>
      <c r="BF775" s="144">
        <f>IF(N775="snížená",J775,0)</f>
        <v>0</v>
      </c>
      <c r="BG775" s="144">
        <f>IF(N775="zákl. přenesená",J775,0)</f>
        <v>0</v>
      </c>
      <c r="BH775" s="144">
        <f>IF(N775="sníž. přenesená",J775,0)</f>
        <v>0</v>
      </c>
      <c r="BI775" s="144">
        <f>IF(N775="nulová",J775,0)</f>
        <v>0</v>
      </c>
      <c r="BJ775" s="13" t="s">
        <v>77</v>
      </c>
      <c r="BK775" s="144">
        <f>ROUND(I775*H775,2)</f>
        <v>378.97</v>
      </c>
      <c r="BL775" s="13" t="s">
        <v>109</v>
      </c>
      <c r="BM775" s="13" t="s">
        <v>1853</v>
      </c>
    </row>
    <row r="776" spans="2:65" s="1" customFormat="1" ht="39">
      <c r="B776" s="27"/>
      <c r="C776" s="28"/>
      <c r="D776" s="167" t="s">
        <v>1116</v>
      </c>
      <c r="E776" s="28"/>
      <c r="F776" s="168" t="s">
        <v>1833</v>
      </c>
      <c r="G776" s="28"/>
      <c r="H776" s="28"/>
      <c r="I776" s="28"/>
      <c r="J776" s="28"/>
      <c r="K776" s="28"/>
      <c r="L776" s="31"/>
      <c r="M776" s="169"/>
      <c r="N776" s="54"/>
      <c r="O776" s="54"/>
      <c r="P776" s="54"/>
      <c r="Q776" s="54"/>
      <c r="R776" s="54"/>
      <c r="S776" s="54"/>
      <c r="T776" s="55"/>
      <c r="AT776" s="13" t="s">
        <v>1116</v>
      </c>
      <c r="AU776" s="13" t="s">
        <v>79</v>
      </c>
    </row>
    <row r="777" spans="2:65" s="1" customFormat="1" ht="19.5">
      <c r="B777" s="27"/>
      <c r="C777" s="28"/>
      <c r="D777" s="167" t="s">
        <v>1172</v>
      </c>
      <c r="E777" s="28"/>
      <c r="F777" s="168" t="s">
        <v>1613</v>
      </c>
      <c r="G777" s="28"/>
      <c r="H777" s="28"/>
      <c r="I777" s="28"/>
      <c r="J777" s="28"/>
      <c r="K777" s="28"/>
      <c r="L777" s="31"/>
      <c r="M777" s="169"/>
      <c r="N777" s="54"/>
      <c r="O777" s="54"/>
      <c r="P777" s="54"/>
      <c r="Q777" s="54"/>
      <c r="R777" s="54"/>
      <c r="S777" s="54"/>
      <c r="T777" s="55"/>
      <c r="AT777" s="13" t="s">
        <v>1172</v>
      </c>
      <c r="AU777" s="13" t="s">
        <v>79</v>
      </c>
    </row>
    <row r="778" spans="2:65" s="1" customFormat="1" ht="45" customHeight="1">
      <c r="B778" s="27"/>
      <c r="C778" s="160" t="s">
        <v>1854</v>
      </c>
      <c r="D778" s="160" t="s">
        <v>1111</v>
      </c>
      <c r="E778" s="161" t="s">
        <v>1855</v>
      </c>
      <c r="F778" s="162" t="s">
        <v>1856</v>
      </c>
      <c r="G778" s="163" t="s">
        <v>144</v>
      </c>
      <c r="H778" s="164">
        <v>1</v>
      </c>
      <c r="I778" s="165">
        <v>129.19</v>
      </c>
      <c r="J778" s="165">
        <f>ROUND(I778*H778,2)</f>
        <v>129.19</v>
      </c>
      <c r="K778" s="162" t="s">
        <v>106</v>
      </c>
      <c r="L778" s="31"/>
      <c r="M778" s="53" t="s">
        <v>31</v>
      </c>
      <c r="N778" s="166" t="s">
        <v>43</v>
      </c>
      <c r="O778" s="142">
        <v>0.3</v>
      </c>
      <c r="P778" s="142">
        <f>O778*H778</f>
        <v>0.3</v>
      </c>
      <c r="Q778" s="142">
        <v>0</v>
      </c>
      <c r="R778" s="142">
        <f>Q778*H778</f>
        <v>0</v>
      </c>
      <c r="S778" s="142">
        <v>0</v>
      </c>
      <c r="T778" s="143">
        <f>S778*H778</f>
        <v>0</v>
      </c>
      <c r="AR778" s="13" t="s">
        <v>109</v>
      </c>
      <c r="AT778" s="13" t="s">
        <v>1111</v>
      </c>
      <c r="AU778" s="13" t="s">
        <v>79</v>
      </c>
      <c r="AY778" s="13" t="s">
        <v>108</v>
      </c>
      <c r="BE778" s="144">
        <f>IF(N778="základní",J778,0)</f>
        <v>129.19</v>
      </c>
      <c r="BF778" s="144">
        <f>IF(N778="snížená",J778,0)</f>
        <v>0</v>
      </c>
      <c r="BG778" s="144">
        <f>IF(N778="zákl. přenesená",J778,0)</f>
        <v>0</v>
      </c>
      <c r="BH778" s="144">
        <f>IF(N778="sníž. přenesená",J778,0)</f>
        <v>0</v>
      </c>
      <c r="BI778" s="144">
        <f>IF(N778="nulová",J778,0)</f>
        <v>0</v>
      </c>
      <c r="BJ778" s="13" t="s">
        <v>77</v>
      </c>
      <c r="BK778" s="144">
        <f>ROUND(I778*H778,2)</f>
        <v>129.19</v>
      </c>
      <c r="BL778" s="13" t="s">
        <v>109</v>
      </c>
      <c r="BM778" s="13" t="s">
        <v>1857</v>
      </c>
    </row>
    <row r="779" spans="2:65" s="1" customFormat="1" ht="39">
      <c r="B779" s="27"/>
      <c r="C779" s="28"/>
      <c r="D779" s="167" t="s">
        <v>1116</v>
      </c>
      <c r="E779" s="28"/>
      <c r="F779" s="168" t="s">
        <v>1833</v>
      </c>
      <c r="G779" s="28"/>
      <c r="H779" s="28"/>
      <c r="I779" s="28"/>
      <c r="J779" s="28"/>
      <c r="K779" s="28"/>
      <c r="L779" s="31"/>
      <c r="M779" s="169"/>
      <c r="N779" s="54"/>
      <c r="O779" s="54"/>
      <c r="P779" s="54"/>
      <c r="Q779" s="54"/>
      <c r="R779" s="54"/>
      <c r="S779" s="54"/>
      <c r="T779" s="55"/>
      <c r="AT779" s="13" t="s">
        <v>1116</v>
      </c>
      <c r="AU779" s="13" t="s">
        <v>79</v>
      </c>
    </row>
    <row r="780" spans="2:65" s="1" customFormat="1" ht="19.5">
      <c r="B780" s="27"/>
      <c r="C780" s="28"/>
      <c r="D780" s="167" t="s">
        <v>1172</v>
      </c>
      <c r="E780" s="28"/>
      <c r="F780" s="168" t="s">
        <v>1613</v>
      </c>
      <c r="G780" s="28"/>
      <c r="H780" s="28"/>
      <c r="I780" s="28"/>
      <c r="J780" s="28"/>
      <c r="K780" s="28"/>
      <c r="L780" s="31"/>
      <c r="M780" s="169"/>
      <c r="N780" s="54"/>
      <c r="O780" s="54"/>
      <c r="P780" s="54"/>
      <c r="Q780" s="54"/>
      <c r="R780" s="54"/>
      <c r="S780" s="54"/>
      <c r="T780" s="55"/>
      <c r="AT780" s="13" t="s">
        <v>1172</v>
      </c>
      <c r="AU780" s="13" t="s">
        <v>79</v>
      </c>
    </row>
    <row r="781" spans="2:65" s="1" customFormat="1" ht="45" customHeight="1">
      <c r="B781" s="27"/>
      <c r="C781" s="160" t="s">
        <v>1858</v>
      </c>
      <c r="D781" s="160" t="s">
        <v>1111</v>
      </c>
      <c r="E781" s="161" t="s">
        <v>1859</v>
      </c>
      <c r="F781" s="162" t="s">
        <v>1860</v>
      </c>
      <c r="G781" s="163" t="s">
        <v>144</v>
      </c>
      <c r="H781" s="164">
        <v>1</v>
      </c>
      <c r="I781" s="165">
        <v>64.599999999999994</v>
      </c>
      <c r="J781" s="165">
        <f>ROUND(I781*H781,2)</f>
        <v>64.599999999999994</v>
      </c>
      <c r="K781" s="162" t="s">
        <v>106</v>
      </c>
      <c r="L781" s="31"/>
      <c r="M781" s="53" t="s">
        <v>31</v>
      </c>
      <c r="N781" s="166" t="s">
        <v>43</v>
      </c>
      <c r="O781" s="142">
        <v>0.15</v>
      </c>
      <c r="P781" s="142">
        <f>O781*H781</f>
        <v>0.15</v>
      </c>
      <c r="Q781" s="142">
        <v>0</v>
      </c>
      <c r="R781" s="142">
        <f>Q781*H781</f>
        <v>0</v>
      </c>
      <c r="S781" s="142">
        <v>0</v>
      </c>
      <c r="T781" s="143">
        <f>S781*H781</f>
        <v>0</v>
      </c>
      <c r="AR781" s="13" t="s">
        <v>109</v>
      </c>
      <c r="AT781" s="13" t="s">
        <v>1111</v>
      </c>
      <c r="AU781" s="13" t="s">
        <v>79</v>
      </c>
      <c r="AY781" s="13" t="s">
        <v>108</v>
      </c>
      <c r="BE781" s="144">
        <f>IF(N781="základní",J781,0)</f>
        <v>64.599999999999994</v>
      </c>
      <c r="BF781" s="144">
        <f>IF(N781="snížená",J781,0)</f>
        <v>0</v>
      </c>
      <c r="BG781" s="144">
        <f>IF(N781="zákl. přenesená",J781,0)</f>
        <v>0</v>
      </c>
      <c r="BH781" s="144">
        <f>IF(N781="sníž. přenesená",J781,0)</f>
        <v>0</v>
      </c>
      <c r="BI781" s="144">
        <f>IF(N781="nulová",J781,0)</f>
        <v>0</v>
      </c>
      <c r="BJ781" s="13" t="s">
        <v>77</v>
      </c>
      <c r="BK781" s="144">
        <f>ROUND(I781*H781,2)</f>
        <v>64.599999999999994</v>
      </c>
      <c r="BL781" s="13" t="s">
        <v>109</v>
      </c>
      <c r="BM781" s="13" t="s">
        <v>1861</v>
      </c>
    </row>
    <row r="782" spans="2:65" s="1" customFormat="1" ht="39">
      <c r="B782" s="27"/>
      <c r="C782" s="28"/>
      <c r="D782" s="167" t="s">
        <v>1116</v>
      </c>
      <c r="E782" s="28"/>
      <c r="F782" s="168" t="s">
        <v>1833</v>
      </c>
      <c r="G782" s="28"/>
      <c r="H782" s="28"/>
      <c r="I782" s="28"/>
      <c r="J782" s="28"/>
      <c r="K782" s="28"/>
      <c r="L782" s="31"/>
      <c r="M782" s="169"/>
      <c r="N782" s="54"/>
      <c r="O782" s="54"/>
      <c r="P782" s="54"/>
      <c r="Q782" s="54"/>
      <c r="R782" s="54"/>
      <c r="S782" s="54"/>
      <c r="T782" s="55"/>
      <c r="AT782" s="13" t="s">
        <v>1116</v>
      </c>
      <c r="AU782" s="13" t="s">
        <v>79</v>
      </c>
    </row>
    <row r="783" spans="2:65" s="1" customFormat="1" ht="19.5">
      <c r="B783" s="27"/>
      <c r="C783" s="28"/>
      <c r="D783" s="167" t="s">
        <v>1172</v>
      </c>
      <c r="E783" s="28"/>
      <c r="F783" s="168" t="s">
        <v>1613</v>
      </c>
      <c r="G783" s="28"/>
      <c r="H783" s="28"/>
      <c r="I783" s="28"/>
      <c r="J783" s="28"/>
      <c r="K783" s="28"/>
      <c r="L783" s="31"/>
      <c r="M783" s="169"/>
      <c r="N783" s="54"/>
      <c r="O783" s="54"/>
      <c r="P783" s="54"/>
      <c r="Q783" s="54"/>
      <c r="R783" s="54"/>
      <c r="S783" s="54"/>
      <c r="T783" s="55"/>
      <c r="AT783" s="13" t="s">
        <v>1172</v>
      </c>
      <c r="AU783" s="13" t="s">
        <v>79</v>
      </c>
    </row>
    <row r="784" spans="2:65" s="1" customFormat="1" ht="45" customHeight="1">
      <c r="B784" s="27"/>
      <c r="C784" s="160" t="s">
        <v>1862</v>
      </c>
      <c r="D784" s="160" t="s">
        <v>1111</v>
      </c>
      <c r="E784" s="161" t="s">
        <v>1863</v>
      </c>
      <c r="F784" s="162" t="s">
        <v>1864</v>
      </c>
      <c r="G784" s="163" t="s">
        <v>144</v>
      </c>
      <c r="H784" s="164">
        <v>1</v>
      </c>
      <c r="I784" s="165">
        <v>387.58</v>
      </c>
      <c r="J784" s="165">
        <f>ROUND(I784*H784,2)</f>
        <v>387.58</v>
      </c>
      <c r="K784" s="162" t="s">
        <v>106</v>
      </c>
      <c r="L784" s="31"/>
      <c r="M784" s="53" t="s">
        <v>31</v>
      </c>
      <c r="N784" s="166" t="s">
        <v>43</v>
      </c>
      <c r="O784" s="142">
        <v>0.9</v>
      </c>
      <c r="P784" s="142">
        <f>O784*H784</f>
        <v>0.9</v>
      </c>
      <c r="Q784" s="142">
        <v>0</v>
      </c>
      <c r="R784" s="142">
        <f>Q784*H784</f>
        <v>0</v>
      </c>
      <c r="S784" s="142">
        <v>0</v>
      </c>
      <c r="T784" s="143">
        <f>S784*H784</f>
        <v>0</v>
      </c>
      <c r="AR784" s="13" t="s">
        <v>109</v>
      </c>
      <c r="AT784" s="13" t="s">
        <v>1111</v>
      </c>
      <c r="AU784" s="13" t="s">
        <v>79</v>
      </c>
      <c r="AY784" s="13" t="s">
        <v>108</v>
      </c>
      <c r="BE784" s="144">
        <f>IF(N784="základní",J784,0)</f>
        <v>387.58</v>
      </c>
      <c r="BF784" s="144">
        <f>IF(N784="snížená",J784,0)</f>
        <v>0</v>
      </c>
      <c r="BG784" s="144">
        <f>IF(N784="zákl. přenesená",J784,0)</f>
        <v>0</v>
      </c>
      <c r="BH784" s="144">
        <f>IF(N784="sníž. přenesená",J784,0)</f>
        <v>0</v>
      </c>
      <c r="BI784" s="144">
        <f>IF(N784="nulová",J784,0)</f>
        <v>0</v>
      </c>
      <c r="BJ784" s="13" t="s">
        <v>77</v>
      </c>
      <c r="BK784" s="144">
        <f>ROUND(I784*H784,2)</f>
        <v>387.58</v>
      </c>
      <c r="BL784" s="13" t="s">
        <v>109</v>
      </c>
      <c r="BM784" s="13" t="s">
        <v>1865</v>
      </c>
    </row>
    <row r="785" spans="2:65" s="1" customFormat="1" ht="39">
      <c r="B785" s="27"/>
      <c r="C785" s="28"/>
      <c r="D785" s="167" t="s">
        <v>1116</v>
      </c>
      <c r="E785" s="28"/>
      <c r="F785" s="168" t="s">
        <v>1833</v>
      </c>
      <c r="G785" s="28"/>
      <c r="H785" s="28"/>
      <c r="I785" s="28"/>
      <c r="J785" s="28"/>
      <c r="K785" s="28"/>
      <c r="L785" s="31"/>
      <c r="M785" s="169"/>
      <c r="N785" s="54"/>
      <c r="O785" s="54"/>
      <c r="P785" s="54"/>
      <c r="Q785" s="54"/>
      <c r="R785" s="54"/>
      <c r="S785" s="54"/>
      <c r="T785" s="55"/>
      <c r="AT785" s="13" t="s">
        <v>1116</v>
      </c>
      <c r="AU785" s="13" t="s">
        <v>79</v>
      </c>
    </row>
    <row r="786" spans="2:65" s="1" customFormat="1" ht="19.5">
      <c r="B786" s="27"/>
      <c r="C786" s="28"/>
      <c r="D786" s="167" t="s">
        <v>1172</v>
      </c>
      <c r="E786" s="28"/>
      <c r="F786" s="168" t="s">
        <v>1613</v>
      </c>
      <c r="G786" s="28"/>
      <c r="H786" s="28"/>
      <c r="I786" s="28"/>
      <c r="J786" s="28"/>
      <c r="K786" s="28"/>
      <c r="L786" s="31"/>
      <c r="M786" s="169"/>
      <c r="N786" s="54"/>
      <c r="O786" s="54"/>
      <c r="P786" s="54"/>
      <c r="Q786" s="54"/>
      <c r="R786" s="54"/>
      <c r="S786" s="54"/>
      <c r="T786" s="55"/>
      <c r="AT786" s="13" t="s">
        <v>1172</v>
      </c>
      <c r="AU786" s="13" t="s">
        <v>79</v>
      </c>
    </row>
    <row r="787" spans="2:65" s="1" customFormat="1" ht="45" customHeight="1">
      <c r="B787" s="27"/>
      <c r="C787" s="160" t="s">
        <v>1866</v>
      </c>
      <c r="D787" s="160" t="s">
        <v>1111</v>
      </c>
      <c r="E787" s="161" t="s">
        <v>1867</v>
      </c>
      <c r="F787" s="162" t="s">
        <v>1868</v>
      </c>
      <c r="G787" s="163" t="s">
        <v>144</v>
      </c>
      <c r="H787" s="164">
        <v>1</v>
      </c>
      <c r="I787" s="165">
        <v>142.11000000000001</v>
      </c>
      <c r="J787" s="165">
        <f>ROUND(I787*H787,2)</f>
        <v>142.11000000000001</v>
      </c>
      <c r="K787" s="162" t="s">
        <v>106</v>
      </c>
      <c r="L787" s="31"/>
      <c r="M787" s="53" t="s">
        <v>31</v>
      </c>
      <c r="N787" s="166" t="s">
        <v>43</v>
      </c>
      <c r="O787" s="142">
        <v>0.33</v>
      </c>
      <c r="P787" s="142">
        <f>O787*H787</f>
        <v>0.33</v>
      </c>
      <c r="Q787" s="142">
        <v>0</v>
      </c>
      <c r="R787" s="142">
        <f>Q787*H787</f>
        <v>0</v>
      </c>
      <c r="S787" s="142">
        <v>0</v>
      </c>
      <c r="T787" s="143">
        <f>S787*H787</f>
        <v>0</v>
      </c>
      <c r="AR787" s="13" t="s">
        <v>109</v>
      </c>
      <c r="AT787" s="13" t="s">
        <v>1111</v>
      </c>
      <c r="AU787" s="13" t="s">
        <v>79</v>
      </c>
      <c r="AY787" s="13" t="s">
        <v>108</v>
      </c>
      <c r="BE787" s="144">
        <f>IF(N787="základní",J787,0)</f>
        <v>142.11000000000001</v>
      </c>
      <c r="BF787" s="144">
        <f>IF(N787="snížená",J787,0)</f>
        <v>0</v>
      </c>
      <c r="BG787" s="144">
        <f>IF(N787="zákl. přenesená",J787,0)</f>
        <v>0</v>
      </c>
      <c r="BH787" s="144">
        <f>IF(N787="sníž. přenesená",J787,0)</f>
        <v>0</v>
      </c>
      <c r="BI787" s="144">
        <f>IF(N787="nulová",J787,0)</f>
        <v>0</v>
      </c>
      <c r="BJ787" s="13" t="s">
        <v>77</v>
      </c>
      <c r="BK787" s="144">
        <f>ROUND(I787*H787,2)</f>
        <v>142.11000000000001</v>
      </c>
      <c r="BL787" s="13" t="s">
        <v>109</v>
      </c>
      <c r="BM787" s="13" t="s">
        <v>1869</v>
      </c>
    </row>
    <row r="788" spans="2:65" s="1" customFormat="1" ht="39">
      <c r="B788" s="27"/>
      <c r="C788" s="28"/>
      <c r="D788" s="167" t="s">
        <v>1116</v>
      </c>
      <c r="E788" s="28"/>
      <c r="F788" s="168" t="s">
        <v>1833</v>
      </c>
      <c r="G788" s="28"/>
      <c r="H788" s="28"/>
      <c r="I788" s="28"/>
      <c r="J788" s="28"/>
      <c r="K788" s="28"/>
      <c r="L788" s="31"/>
      <c r="M788" s="169"/>
      <c r="N788" s="54"/>
      <c r="O788" s="54"/>
      <c r="P788" s="54"/>
      <c r="Q788" s="54"/>
      <c r="R788" s="54"/>
      <c r="S788" s="54"/>
      <c r="T788" s="55"/>
      <c r="AT788" s="13" t="s">
        <v>1116</v>
      </c>
      <c r="AU788" s="13" t="s">
        <v>79</v>
      </c>
    </row>
    <row r="789" spans="2:65" s="1" customFormat="1" ht="19.5">
      <c r="B789" s="27"/>
      <c r="C789" s="28"/>
      <c r="D789" s="167" t="s">
        <v>1172</v>
      </c>
      <c r="E789" s="28"/>
      <c r="F789" s="168" t="s">
        <v>1613</v>
      </c>
      <c r="G789" s="28"/>
      <c r="H789" s="28"/>
      <c r="I789" s="28"/>
      <c r="J789" s="28"/>
      <c r="K789" s="28"/>
      <c r="L789" s="31"/>
      <c r="M789" s="169"/>
      <c r="N789" s="54"/>
      <c r="O789" s="54"/>
      <c r="P789" s="54"/>
      <c r="Q789" s="54"/>
      <c r="R789" s="54"/>
      <c r="S789" s="54"/>
      <c r="T789" s="55"/>
      <c r="AT789" s="13" t="s">
        <v>1172</v>
      </c>
      <c r="AU789" s="13" t="s">
        <v>79</v>
      </c>
    </row>
    <row r="790" spans="2:65" s="1" customFormat="1" ht="45" customHeight="1">
      <c r="B790" s="27"/>
      <c r="C790" s="160" t="s">
        <v>1870</v>
      </c>
      <c r="D790" s="160" t="s">
        <v>1111</v>
      </c>
      <c r="E790" s="161" t="s">
        <v>1871</v>
      </c>
      <c r="F790" s="162" t="s">
        <v>1872</v>
      </c>
      <c r="G790" s="163" t="s">
        <v>144</v>
      </c>
      <c r="H790" s="164">
        <v>1</v>
      </c>
      <c r="I790" s="165">
        <v>142.11000000000001</v>
      </c>
      <c r="J790" s="165">
        <f>ROUND(I790*H790,2)</f>
        <v>142.11000000000001</v>
      </c>
      <c r="K790" s="162" t="s">
        <v>106</v>
      </c>
      <c r="L790" s="31"/>
      <c r="M790" s="53" t="s">
        <v>31</v>
      </c>
      <c r="N790" s="166" t="s">
        <v>43</v>
      </c>
      <c r="O790" s="142">
        <v>0.33</v>
      </c>
      <c r="P790" s="142">
        <f>O790*H790</f>
        <v>0.33</v>
      </c>
      <c r="Q790" s="142">
        <v>0</v>
      </c>
      <c r="R790" s="142">
        <f>Q790*H790</f>
        <v>0</v>
      </c>
      <c r="S790" s="142">
        <v>0</v>
      </c>
      <c r="T790" s="143">
        <f>S790*H790</f>
        <v>0</v>
      </c>
      <c r="AR790" s="13" t="s">
        <v>109</v>
      </c>
      <c r="AT790" s="13" t="s">
        <v>1111</v>
      </c>
      <c r="AU790" s="13" t="s">
        <v>79</v>
      </c>
      <c r="AY790" s="13" t="s">
        <v>108</v>
      </c>
      <c r="BE790" s="144">
        <f>IF(N790="základní",J790,0)</f>
        <v>142.11000000000001</v>
      </c>
      <c r="BF790" s="144">
        <f>IF(N790="snížená",J790,0)</f>
        <v>0</v>
      </c>
      <c r="BG790" s="144">
        <f>IF(N790="zákl. přenesená",J790,0)</f>
        <v>0</v>
      </c>
      <c r="BH790" s="144">
        <f>IF(N790="sníž. přenesená",J790,0)</f>
        <v>0</v>
      </c>
      <c r="BI790" s="144">
        <f>IF(N790="nulová",J790,0)</f>
        <v>0</v>
      </c>
      <c r="BJ790" s="13" t="s">
        <v>77</v>
      </c>
      <c r="BK790" s="144">
        <f>ROUND(I790*H790,2)</f>
        <v>142.11000000000001</v>
      </c>
      <c r="BL790" s="13" t="s">
        <v>109</v>
      </c>
      <c r="BM790" s="13" t="s">
        <v>1873</v>
      </c>
    </row>
    <row r="791" spans="2:65" s="1" customFormat="1" ht="39">
      <c r="B791" s="27"/>
      <c r="C791" s="28"/>
      <c r="D791" s="167" t="s">
        <v>1116</v>
      </c>
      <c r="E791" s="28"/>
      <c r="F791" s="168" t="s">
        <v>1833</v>
      </c>
      <c r="G791" s="28"/>
      <c r="H791" s="28"/>
      <c r="I791" s="28"/>
      <c r="J791" s="28"/>
      <c r="K791" s="28"/>
      <c r="L791" s="31"/>
      <c r="M791" s="169"/>
      <c r="N791" s="54"/>
      <c r="O791" s="54"/>
      <c r="P791" s="54"/>
      <c r="Q791" s="54"/>
      <c r="R791" s="54"/>
      <c r="S791" s="54"/>
      <c r="T791" s="55"/>
      <c r="AT791" s="13" t="s">
        <v>1116</v>
      </c>
      <c r="AU791" s="13" t="s">
        <v>79</v>
      </c>
    </row>
    <row r="792" spans="2:65" s="1" customFormat="1" ht="19.5">
      <c r="B792" s="27"/>
      <c r="C792" s="28"/>
      <c r="D792" s="167" t="s">
        <v>1172</v>
      </c>
      <c r="E792" s="28"/>
      <c r="F792" s="168" t="s">
        <v>1613</v>
      </c>
      <c r="G792" s="28"/>
      <c r="H792" s="28"/>
      <c r="I792" s="28"/>
      <c r="J792" s="28"/>
      <c r="K792" s="28"/>
      <c r="L792" s="31"/>
      <c r="M792" s="169"/>
      <c r="N792" s="54"/>
      <c r="O792" s="54"/>
      <c r="P792" s="54"/>
      <c r="Q792" s="54"/>
      <c r="R792" s="54"/>
      <c r="S792" s="54"/>
      <c r="T792" s="55"/>
      <c r="AT792" s="13" t="s">
        <v>1172</v>
      </c>
      <c r="AU792" s="13" t="s">
        <v>79</v>
      </c>
    </row>
    <row r="793" spans="2:65" s="1" customFormat="1" ht="45" customHeight="1">
      <c r="B793" s="27"/>
      <c r="C793" s="160" t="s">
        <v>1874</v>
      </c>
      <c r="D793" s="160" t="s">
        <v>1111</v>
      </c>
      <c r="E793" s="161" t="s">
        <v>1875</v>
      </c>
      <c r="F793" s="162" t="s">
        <v>1876</v>
      </c>
      <c r="G793" s="163" t="s">
        <v>144</v>
      </c>
      <c r="H793" s="164">
        <v>1</v>
      </c>
      <c r="I793" s="165">
        <v>542.62</v>
      </c>
      <c r="J793" s="165">
        <f>ROUND(I793*H793,2)</f>
        <v>542.62</v>
      </c>
      <c r="K793" s="162" t="s">
        <v>106</v>
      </c>
      <c r="L793" s="31"/>
      <c r="M793" s="53" t="s">
        <v>31</v>
      </c>
      <c r="N793" s="166" t="s">
        <v>43</v>
      </c>
      <c r="O793" s="142">
        <v>1.26</v>
      </c>
      <c r="P793" s="142">
        <f>O793*H793</f>
        <v>1.26</v>
      </c>
      <c r="Q793" s="142">
        <v>0</v>
      </c>
      <c r="R793" s="142">
        <f>Q793*H793</f>
        <v>0</v>
      </c>
      <c r="S793" s="142">
        <v>0</v>
      </c>
      <c r="T793" s="143">
        <f>S793*H793</f>
        <v>0</v>
      </c>
      <c r="AR793" s="13" t="s">
        <v>109</v>
      </c>
      <c r="AT793" s="13" t="s">
        <v>1111</v>
      </c>
      <c r="AU793" s="13" t="s">
        <v>79</v>
      </c>
      <c r="AY793" s="13" t="s">
        <v>108</v>
      </c>
      <c r="BE793" s="144">
        <f>IF(N793="základní",J793,0)</f>
        <v>542.62</v>
      </c>
      <c r="BF793" s="144">
        <f>IF(N793="snížená",J793,0)</f>
        <v>0</v>
      </c>
      <c r="BG793" s="144">
        <f>IF(N793="zákl. přenesená",J793,0)</f>
        <v>0</v>
      </c>
      <c r="BH793" s="144">
        <f>IF(N793="sníž. přenesená",J793,0)</f>
        <v>0</v>
      </c>
      <c r="BI793" s="144">
        <f>IF(N793="nulová",J793,0)</f>
        <v>0</v>
      </c>
      <c r="BJ793" s="13" t="s">
        <v>77</v>
      </c>
      <c r="BK793" s="144">
        <f>ROUND(I793*H793,2)</f>
        <v>542.62</v>
      </c>
      <c r="BL793" s="13" t="s">
        <v>109</v>
      </c>
      <c r="BM793" s="13" t="s">
        <v>1877</v>
      </c>
    </row>
    <row r="794" spans="2:65" s="1" customFormat="1" ht="39">
      <c r="B794" s="27"/>
      <c r="C794" s="28"/>
      <c r="D794" s="167" t="s">
        <v>1116</v>
      </c>
      <c r="E794" s="28"/>
      <c r="F794" s="168" t="s">
        <v>1833</v>
      </c>
      <c r="G794" s="28"/>
      <c r="H794" s="28"/>
      <c r="I794" s="28"/>
      <c r="J794" s="28"/>
      <c r="K794" s="28"/>
      <c r="L794" s="31"/>
      <c r="M794" s="169"/>
      <c r="N794" s="54"/>
      <c r="O794" s="54"/>
      <c r="P794" s="54"/>
      <c r="Q794" s="54"/>
      <c r="R794" s="54"/>
      <c r="S794" s="54"/>
      <c r="T794" s="55"/>
      <c r="AT794" s="13" t="s">
        <v>1116</v>
      </c>
      <c r="AU794" s="13" t="s">
        <v>79</v>
      </c>
    </row>
    <row r="795" spans="2:65" s="1" customFormat="1" ht="19.5">
      <c r="B795" s="27"/>
      <c r="C795" s="28"/>
      <c r="D795" s="167" t="s">
        <v>1172</v>
      </c>
      <c r="E795" s="28"/>
      <c r="F795" s="168" t="s">
        <v>1613</v>
      </c>
      <c r="G795" s="28"/>
      <c r="H795" s="28"/>
      <c r="I795" s="28"/>
      <c r="J795" s="28"/>
      <c r="K795" s="28"/>
      <c r="L795" s="31"/>
      <c r="M795" s="169"/>
      <c r="N795" s="54"/>
      <c r="O795" s="54"/>
      <c r="P795" s="54"/>
      <c r="Q795" s="54"/>
      <c r="R795" s="54"/>
      <c r="S795" s="54"/>
      <c r="T795" s="55"/>
      <c r="AT795" s="13" t="s">
        <v>1172</v>
      </c>
      <c r="AU795" s="13" t="s">
        <v>79</v>
      </c>
    </row>
    <row r="796" spans="2:65" s="1" customFormat="1" ht="45" customHeight="1">
      <c r="B796" s="27"/>
      <c r="C796" s="160" t="s">
        <v>1878</v>
      </c>
      <c r="D796" s="160" t="s">
        <v>1111</v>
      </c>
      <c r="E796" s="161" t="s">
        <v>1879</v>
      </c>
      <c r="F796" s="162" t="s">
        <v>1880</v>
      </c>
      <c r="G796" s="163" t="s">
        <v>144</v>
      </c>
      <c r="H796" s="164">
        <v>1</v>
      </c>
      <c r="I796" s="165">
        <v>133.5</v>
      </c>
      <c r="J796" s="165">
        <f>ROUND(I796*H796,2)</f>
        <v>133.5</v>
      </c>
      <c r="K796" s="162" t="s">
        <v>106</v>
      </c>
      <c r="L796" s="31"/>
      <c r="M796" s="53" t="s">
        <v>31</v>
      </c>
      <c r="N796" s="166" t="s">
        <v>43</v>
      </c>
      <c r="O796" s="142">
        <v>0.31</v>
      </c>
      <c r="P796" s="142">
        <f>O796*H796</f>
        <v>0.31</v>
      </c>
      <c r="Q796" s="142">
        <v>0</v>
      </c>
      <c r="R796" s="142">
        <f>Q796*H796</f>
        <v>0</v>
      </c>
      <c r="S796" s="142">
        <v>0</v>
      </c>
      <c r="T796" s="143">
        <f>S796*H796</f>
        <v>0</v>
      </c>
      <c r="AR796" s="13" t="s">
        <v>109</v>
      </c>
      <c r="AT796" s="13" t="s">
        <v>1111</v>
      </c>
      <c r="AU796" s="13" t="s">
        <v>79</v>
      </c>
      <c r="AY796" s="13" t="s">
        <v>108</v>
      </c>
      <c r="BE796" s="144">
        <f>IF(N796="základní",J796,0)</f>
        <v>133.5</v>
      </c>
      <c r="BF796" s="144">
        <f>IF(N796="snížená",J796,0)</f>
        <v>0</v>
      </c>
      <c r="BG796" s="144">
        <f>IF(N796="zákl. přenesená",J796,0)</f>
        <v>0</v>
      </c>
      <c r="BH796" s="144">
        <f>IF(N796="sníž. přenesená",J796,0)</f>
        <v>0</v>
      </c>
      <c r="BI796" s="144">
        <f>IF(N796="nulová",J796,0)</f>
        <v>0</v>
      </c>
      <c r="BJ796" s="13" t="s">
        <v>77</v>
      </c>
      <c r="BK796" s="144">
        <f>ROUND(I796*H796,2)</f>
        <v>133.5</v>
      </c>
      <c r="BL796" s="13" t="s">
        <v>109</v>
      </c>
      <c r="BM796" s="13" t="s">
        <v>1881</v>
      </c>
    </row>
    <row r="797" spans="2:65" s="1" customFormat="1" ht="39">
      <c r="B797" s="27"/>
      <c r="C797" s="28"/>
      <c r="D797" s="167" t="s">
        <v>1116</v>
      </c>
      <c r="E797" s="28"/>
      <c r="F797" s="168" t="s">
        <v>1833</v>
      </c>
      <c r="G797" s="28"/>
      <c r="H797" s="28"/>
      <c r="I797" s="28"/>
      <c r="J797" s="28"/>
      <c r="K797" s="28"/>
      <c r="L797" s="31"/>
      <c r="M797" s="169"/>
      <c r="N797" s="54"/>
      <c r="O797" s="54"/>
      <c r="P797" s="54"/>
      <c r="Q797" s="54"/>
      <c r="R797" s="54"/>
      <c r="S797" s="54"/>
      <c r="T797" s="55"/>
      <c r="AT797" s="13" t="s">
        <v>1116</v>
      </c>
      <c r="AU797" s="13" t="s">
        <v>79</v>
      </c>
    </row>
    <row r="798" spans="2:65" s="1" customFormat="1" ht="19.5">
      <c r="B798" s="27"/>
      <c r="C798" s="28"/>
      <c r="D798" s="167" t="s">
        <v>1172</v>
      </c>
      <c r="E798" s="28"/>
      <c r="F798" s="168" t="s">
        <v>1613</v>
      </c>
      <c r="G798" s="28"/>
      <c r="H798" s="28"/>
      <c r="I798" s="28"/>
      <c r="J798" s="28"/>
      <c r="K798" s="28"/>
      <c r="L798" s="31"/>
      <c r="M798" s="169"/>
      <c r="N798" s="54"/>
      <c r="O798" s="54"/>
      <c r="P798" s="54"/>
      <c r="Q798" s="54"/>
      <c r="R798" s="54"/>
      <c r="S798" s="54"/>
      <c r="T798" s="55"/>
      <c r="AT798" s="13" t="s">
        <v>1172</v>
      </c>
      <c r="AU798" s="13" t="s">
        <v>79</v>
      </c>
    </row>
    <row r="799" spans="2:65" s="1" customFormat="1" ht="45" customHeight="1">
      <c r="B799" s="27"/>
      <c r="C799" s="160" t="s">
        <v>1882</v>
      </c>
      <c r="D799" s="160" t="s">
        <v>1111</v>
      </c>
      <c r="E799" s="161" t="s">
        <v>1883</v>
      </c>
      <c r="F799" s="162" t="s">
        <v>1884</v>
      </c>
      <c r="G799" s="163" t="s">
        <v>144</v>
      </c>
      <c r="H799" s="164">
        <v>1</v>
      </c>
      <c r="I799" s="165">
        <v>94.74</v>
      </c>
      <c r="J799" s="165">
        <f>ROUND(I799*H799,2)</f>
        <v>94.74</v>
      </c>
      <c r="K799" s="162" t="s">
        <v>106</v>
      </c>
      <c r="L799" s="31"/>
      <c r="M799" s="53" t="s">
        <v>31</v>
      </c>
      <c r="N799" s="166" t="s">
        <v>43</v>
      </c>
      <c r="O799" s="142">
        <v>0.22</v>
      </c>
      <c r="P799" s="142">
        <f>O799*H799</f>
        <v>0.22</v>
      </c>
      <c r="Q799" s="142">
        <v>0</v>
      </c>
      <c r="R799" s="142">
        <f>Q799*H799</f>
        <v>0</v>
      </c>
      <c r="S799" s="142">
        <v>0</v>
      </c>
      <c r="T799" s="143">
        <f>S799*H799</f>
        <v>0</v>
      </c>
      <c r="AR799" s="13" t="s">
        <v>109</v>
      </c>
      <c r="AT799" s="13" t="s">
        <v>1111</v>
      </c>
      <c r="AU799" s="13" t="s">
        <v>79</v>
      </c>
      <c r="AY799" s="13" t="s">
        <v>108</v>
      </c>
      <c r="BE799" s="144">
        <f>IF(N799="základní",J799,0)</f>
        <v>94.74</v>
      </c>
      <c r="BF799" s="144">
        <f>IF(N799="snížená",J799,0)</f>
        <v>0</v>
      </c>
      <c r="BG799" s="144">
        <f>IF(N799="zákl. přenesená",J799,0)</f>
        <v>0</v>
      </c>
      <c r="BH799" s="144">
        <f>IF(N799="sníž. přenesená",J799,0)</f>
        <v>0</v>
      </c>
      <c r="BI799" s="144">
        <f>IF(N799="nulová",J799,0)</f>
        <v>0</v>
      </c>
      <c r="BJ799" s="13" t="s">
        <v>77</v>
      </c>
      <c r="BK799" s="144">
        <f>ROUND(I799*H799,2)</f>
        <v>94.74</v>
      </c>
      <c r="BL799" s="13" t="s">
        <v>109</v>
      </c>
      <c r="BM799" s="13" t="s">
        <v>1885</v>
      </c>
    </row>
    <row r="800" spans="2:65" s="1" customFormat="1" ht="39">
      <c r="B800" s="27"/>
      <c r="C800" s="28"/>
      <c r="D800" s="167" t="s">
        <v>1116</v>
      </c>
      <c r="E800" s="28"/>
      <c r="F800" s="168" t="s">
        <v>1833</v>
      </c>
      <c r="G800" s="28"/>
      <c r="H800" s="28"/>
      <c r="I800" s="28"/>
      <c r="J800" s="28"/>
      <c r="K800" s="28"/>
      <c r="L800" s="31"/>
      <c r="M800" s="169"/>
      <c r="N800" s="54"/>
      <c r="O800" s="54"/>
      <c r="P800" s="54"/>
      <c r="Q800" s="54"/>
      <c r="R800" s="54"/>
      <c r="S800" s="54"/>
      <c r="T800" s="55"/>
      <c r="AT800" s="13" t="s">
        <v>1116</v>
      </c>
      <c r="AU800" s="13" t="s">
        <v>79</v>
      </c>
    </row>
    <row r="801" spans="2:65" s="1" customFormat="1" ht="19.5">
      <c r="B801" s="27"/>
      <c r="C801" s="28"/>
      <c r="D801" s="167" t="s">
        <v>1172</v>
      </c>
      <c r="E801" s="28"/>
      <c r="F801" s="168" t="s">
        <v>1613</v>
      </c>
      <c r="G801" s="28"/>
      <c r="H801" s="28"/>
      <c r="I801" s="28"/>
      <c r="J801" s="28"/>
      <c r="K801" s="28"/>
      <c r="L801" s="31"/>
      <c r="M801" s="169"/>
      <c r="N801" s="54"/>
      <c r="O801" s="54"/>
      <c r="P801" s="54"/>
      <c r="Q801" s="54"/>
      <c r="R801" s="54"/>
      <c r="S801" s="54"/>
      <c r="T801" s="55"/>
      <c r="AT801" s="13" t="s">
        <v>1172</v>
      </c>
      <c r="AU801" s="13" t="s">
        <v>79</v>
      </c>
    </row>
    <row r="802" spans="2:65" s="1" customFormat="1" ht="45" customHeight="1">
      <c r="B802" s="27"/>
      <c r="C802" s="160" t="s">
        <v>1886</v>
      </c>
      <c r="D802" s="160" t="s">
        <v>1111</v>
      </c>
      <c r="E802" s="161" t="s">
        <v>1887</v>
      </c>
      <c r="F802" s="162" t="s">
        <v>1888</v>
      </c>
      <c r="G802" s="163" t="s">
        <v>144</v>
      </c>
      <c r="H802" s="164">
        <v>1</v>
      </c>
      <c r="I802" s="165">
        <v>129.19</v>
      </c>
      <c r="J802" s="165">
        <f>ROUND(I802*H802,2)</f>
        <v>129.19</v>
      </c>
      <c r="K802" s="162" t="s">
        <v>106</v>
      </c>
      <c r="L802" s="31"/>
      <c r="M802" s="53" t="s">
        <v>31</v>
      </c>
      <c r="N802" s="166" t="s">
        <v>43</v>
      </c>
      <c r="O802" s="142">
        <v>0.3</v>
      </c>
      <c r="P802" s="142">
        <f>O802*H802</f>
        <v>0.3</v>
      </c>
      <c r="Q802" s="142">
        <v>0</v>
      </c>
      <c r="R802" s="142">
        <f>Q802*H802</f>
        <v>0</v>
      </c>
      <c r="S802" s="142">
        <v>0</v>
      </c>
      <c r="T802" s="143">
        <f>S802*H802</f>
        <v>0</v>
      </c>
      <c r="AR802" s="13" t="s">
        <v>109</v>
      </c>
      <c r="AT802" s="13" t="s">
        <v>1111</v>
      </c>
      <c r="AU802" s="13" t="s">
        <v>79</v>
      </c>
      <c r="AY802" s="13" t="s">
        <v>108</v>
      </c>
      <c r="BE802" s="144">
        <f>IF(N802="základní",J802,0)</f>
        <v>129.19</v>
      </c>
      <c r="BF802" s="144">
        <f>IF(N802="snížená",J802,0)</f>
        <v>0</v>
      </c>
      <c r="BG802" s="144">
        <f>IF(N802="zákl. přenesená",J802,0)</f>
        <v>0</v>
      </c>
      <c r="BH802" s="144">
        <f>IF(N802="sníž. přenesená",J802,0)</f>
        <v>0</v>
      </c>
      <c r="BI802" s="144">
        <f>IF(N802="nulová",J802,0)</f>
        <v>0</v>
      </c>
      <c r="BJ802" s="13" t="s">
        <v>77</v>
      </c>
      <c r="BK802" s="144">
        <f>ROUND(I802*H802,2)</f>
        <v>129.19</v>
      </c>
      <c r="BL802" s="13" t="s">
        <v>109</v>
      </c>
      <c r="BM802" s="13" t="s">
        <v>1889</v>
      </c>
    </row>
    <row r="803" spans="2:65" s="1" customFormat="1" ht="39">
      <c r="B803" s="27"/>
      <c r="C803" s="28"/>
      <c r="D803" s="167" t="s">
        <v>1116</v>
      </c>
      <c r="E803" s="28"/>
      <c r="F803" s="168" t="s">
        <v>1833</v>
      </c>
      <c r="G803" s="28"/>
      <c r="H803" s="28"/>
      <c r="I803" s="28"/>
      <c r="J803" s="28"/>
      <c r="K803" s="28"/>
      <c r="L803" s="31"/>
      <c r="M803" s="169"/>
      <c r="N803" s="54"/>
      <c r="O803" s="54"/>
      <c r="P803" s="54"/>
      <c r="Q803" s="54"/>
      <c r="R803" s="54"/>
      <c r="S803" s="54"/>
      <c r="T803" s="55"/>
      <c r="AT803" s="13" t="s">
        <v>1116</v>
      </c>
      <c r="AU803" s="13" t="s">
        <v>79</v>
      </c>
    </row>
    <row r="804" spans="2:65" s="1" customFormat="1" ht="19.5">
      <c r="B804" s="27"/>
      <c r="C804" s="28"/>
      <c r="D804" s="167" t="s">
        <v>1172</v>
      </c>
      <c r="E804" s="28"/>
      <c r="F804" s="168" t="s">
        <v>1613</v>
      </c>
      <c r="G804" s="28"/>
      <c r="H804" s="28"/>
      <c r="I804" s="28"/>
      <c r="J804" s="28"/>
      <c r="K804" s="28"/>
      <c r="L804" s="31"/>
      <c r="M804" s="169"/>
      <c r="N804" s="54"/>
      <c r="O804" s="54"/>
      <c r="P804" s="54"/>
      <c r="Q804" s="54"/>
      <c r="R804" s="54"/>
      <c r="S804" s="54"/>
      <c r="T804" s="55"/>
      <c r="AT804" s="13" t="s">
        <v>1172</v>
      </c>
      <c r="AU804" s="13" t="s">
        <v>79</v>
      </c>
    </row>
    <row r="805" spans="2:65" s="1" customFormat="1" ht="22.5" customHeight="1">
      <c r="B805" s="27"/>
      <c r="C805" s="160" t="s">
        <v>1890</v>
      </c>
      <c r="D805" s="160" t="s">
        <v>1111</v>
      </c>
      <c r="E805" s="161" t="s">
        <v>1891</v>
      </c>
      <c r="F805" s="162" t="s">
        <v>1892</v>
      </c>
      <c r="G805" s="163" t="s">
        <v>144</v>
      </c>
      <c r="H805" s="164">
        <v>1</v>
      </c>
      <c r="I805" s="165">
        <v>53.43</v>
      </c>
      <c r="J805" s="165">
        <f>ROUND(I805*H805,2)</f>
        <v>53.43</v>
      </c>
      <c r="K805" s="162" t="s">
        <v>106</v>
      </c>
      <c r="L805" s="31"/>
      <c r="M805" s="53" t="s">
        <v>31</v>
      </c>
      <c r="N805" s="166" t="s">
        <v>43</v>
      </c>
      <c r="O805" s="142">
        <v>0.04</v>
      </c>
      <c r="P805" s="142">
        <f>O805*H805</f>
        <v>0.04</v>
      </c>
      <c r="Q805" s="142">
        <v>0</v>
      </c>
      <c r="R805" s="142">
        <f>Q805*H805</f>
        <v>0</v>
      </c>
      <c r="S805" s="142">
        <v>0</v>
      </c>
      <c r="T805" s="143">
        <f>S805*H805</f>
        <v>0</v>
      </c>
      <c r="AR805" s="13" t="s">
        <v>109</v>
      </c>
      <c r="AT805" s="13" t="s">
        <v>1111</v>
      </c>
      <c r="AU805" s="13" t="s">
        <v>79</v>
      </c>
      <c r="AY805" s="13" t="s">
        <v>108</v>
      </c>
      <c r="BE805" s="144">
        <f>IF(N805="základní",J805,0)</f>
        <v>53.43</v>
      </c>
      <c r="BF805" s="144">
        <f>IF(N805="snížená",J805,0)</f>
        <v>0</v>
      </c>
      <c r="BG805" s="144">
        <f>IF(N805="zákl. přenesená",J805,0)</f>
        <v>0</v>
      </c>
      <c r="BH805" s="144">
        <f>IF(N805="sníž. přenesená",J805,0)</f>
        <v>0</v>
      </c>
      <c r="BI805" s="144">
        <f>IF(N805="nulová",J805,0)</f>
        <v>0</v>
      </c>
      <c r="BJ805" s="13" t="s">
        <v>77</v>
      </c>
      <c r="BK805" s="144">
        <f>ROUND(I805*H805,2)</f>
        <v>53.43</v>
      </c>
      <c r="BL805" s="13" t="s">
        <v>109</v>
      </c>
      <c r="BM805" s="13" t="s">
        <v>1893</v>
      </c>
    </row>
    <row r="806" spans="2:65" s="1" customFormat="1" ht="19.5">
      <c r="B806" s="27"/>
      <c r="C806" s="28"/>
      <c r="D806" s="167" t="s">
        <v>1116</v>
      </c>
      <c r="E806" s="28"/>
      <c r="F806" s="168" t="s">
        <v>1894</v>
      </c>
      <c r="G806" s="28"/>
      <c r="H806" s="28"/>
      <c r="I806" s="28"/>
      <c r="J806" s="28"/>
      <c r="K806" s="28"/>
      <c r="L806" s="31"/>
      <c r="M806" s="169"/>
      <c r="N806" s="54"/>
      <c r="O806" s="54"/>
      <c r="P806" s="54"/>
      <c r="Q806" s="54"/>
      <c r="R806" s="54"/>
      <c r="S806" s="54"/>
      <c r="T806" s="55"/>
      <c r="AT806" s="13" t="s">
        <v>1116</v>
      </c>
      <c r="AU806" s="13" t="s">
        <v>79</v>
      </c>
    </row>
    <row r="807" spans="2:65" s="1" customFormat="1" ht="19.5">
      <c r="B807" s="27"/>
      <c r="C807" s="28"/>
      <c r="D807" s="167" t="s">
        <v>1172</v>
      </c>
      <c r="E807" s="28"/>
      <c r="F807" s="168" t="s">
        <v>1613</v>
      </c>
      <c r="G807" s="28"/>
      <c r="H807" s="28"/>
      <c r="I807" s="28"/>
      <c r="J807" s="28"/>
      <c r="K807" s="28"/>
      <c r="L807" s="31"/>
      <c r="M807" s="169"/>
      <c r="N807" s="54"/>
      <c r="O807" s="54"/>
      <c r="P807" s="54"/>
      <c r="Q807" s="54"/>
      <c r="R807" s="54"/>
      <c r="S807" s="54"/>
      <c r="T807" s="55"/>
      <c r="AT807" s="13" t="s">
        <v>1172</v>
      </c>
      <c r="AU807" s="13" t="s">
        <v>79</v>
      </c>
    </row>
    <row r="808" spans="2:65" s="1" customFormat="1" ht="22.5" customHeight="1">
      <c r="B808" s="27"/>
      <c r="C808" s="160" t="s">
        <v>1895</v>
      </c>
      <c r="D808" s="160" t="s">
        <v>1111</v>
      </c>
      <c r="E808" s="161" t="s">
        <v>1896</v>
      </c>
      <c r="F808" s="162" t="s">
        <v>1897</v>
      </c>
      <c r="G808" s="163" t="s">
        <v>144</v>
      </c>
      <c r="H808" s="164">
        <v>1</v>
      </c>
      <c r="I808" s="165">
        <v>71.69</v>
      </c>
      <c r="J808" s="165">
        <f>ROUND(I808*H808,2)</f>
        <v>71.69</v>
      </c>
      <c r="K808" s="162" t="s">
        <v>106</v>
      </c>
      <c r="L808" s="31"/>
      <c r="M808" s="53" t="s">
        <v>31</v>
      </c>
      <c r="N808" s="166" t="s">
        <v>43</v>
      </c>
      <c r="O808" s="142">
        <v>0.06</v>
      </c>
      <c r="P808" s="142">
        <f>O808*H808</f>
        <v>0.06</v>
      </c>
      <c r="Q808" s="142">
        <v>0</v>
      </c>
      <c r="R808" s="142">
        <f>Q808*H808</f>
        <v>0</v>
      </c>
      <c r="S808" s="142">
        <v>0</v>
      </c>
      <c r="T808" s="143">
        <f>S808*H808</f>
        <v>0</v>
      </c>
      <c r="AR808" s="13" t="s">
        <v>109</v>
      </c>
      <c r="AT808" s="13" t="s">
        <v>1111</v>
      </c>
      <c r="AU808" s="13" t="s">
        <v>79</v>
      </c>
      <c r="AY808" s="13" t="s">
        <v>108</v>
      </c>
      <c r="BE808" s="144">
        <f>IF(N808="základní",J808,0)</f>
        <v>71.69</v>
      </c>
      <c r="BF808" s="144">
        <f>IF(N808="snížená",J808,0)</f>
        <v>0</v>
      </c>
      <c r="BG808" s="144">
        <f>IF(N808="zákl. přenesená",J808,0)</f>
        <v>0</v>
      </c>
      <c r="BH808" s="144">
        <f>IF(N808="sníž. přenesená",J808,0)</f>
        <v>0</v>
      </c>
      <c r="BI808" s="144">
        <f>IF(N808="nulová",J808,0)</f>
        <v>0</v>
      </c>
      <c r="BJ808" s="13" t="s">
        <v>77</v>
      </c>
      <c r="BK808" s="144">
        <f>ROUND(I808*H808,2)</f>
        <v>71.69</v>
      </c>
      <c r="BL808" s="13" t="s">
        <v>109</v>
      </c>
      <c r="BM808" s="13" t="s">
        <v>1898</v>
      </c>
    </row>
    <row r="809" spans="2:65" s="1" customFormat="1" ht="19.5">
      <c r="B809" s="27"/>
      <c r="C809" s="28"/>
      <c r="D809" s="167" t="s">
        <v>1116</v>
      </c>
      <c r="E809" s="28"/>
      <c r="F809" s="168" t="s">
        <v>1894</v>
      </c>
      <c r="G809" s="28"/>
      <c r="H809" s="28"/>
      <c r="I809" s="28"/>
      <c r="J809" s="28"/>
      <c r="K809" s="28"/>
      <c r="L809" s="31"/>
      <c r="M809" s="169"/>
      <c r="N809" s="54"/>
      <c r="O809" s="54"/>
      <c r="P809" s="54"/>
      <c r="Q809" s="54"/>
      <c r="R809" s="54"/>
      <c r="S809" s="54"/>
      <c r="T809" s="55"/>
      <c r="AT809" s="13" t="s">
        <v>1116</v>
      </c>
      <c r="AU809" s="13" t="s">
        <v>79</v>
      </c>
    </row>
    <row r="810" spans="2:65" s="1" customFormat="1" ht="19.5">
      <c r="B810" s="27"/>
      <c r="C810" s="28"/>
      <c r="D810" s="167" t="s">
        <v>1172</v>
      </c>
      <c r="E810" s="28"/>
      <c r="F810" s="168" t="s">
        <v>1613</v>
      </c>
      <c r="G810" s="28"/>
      <c r="H810" s="28"/>
      <c r="I810" s="28"/>
      <c r="J810" s="28"/>
      <c r="K810" s="28"/>
      <c r="L810" s="31"/>
      <c r="M810" s="169"/>
      <c r="N810" s="54"/>
      <c r="O810" s="54"/>
      <c r="P810" s="54"/>
      <c r="Q810" s="54"/>
      <c r="R810" s="54"/>
      <c r="S810" s="54"/>
      <c r="T810" s="55"/>
      <c r="AT810" s="13" t="s">
        <v>1172</v>
      </c>
      <c r="AU810" s="13" t="s">
        <v>79</v>
      </c>
    </row>
    <row r="811" spans="2:65" s="1" customFormat="1" ht="33.75" customHeight="1">
      <c r="B811" s="27"/>
      <c r="C811" s="160" t="s">
        <v>1899</v>
      </c>
      <c r="D811" s="160" t="s">
        <v>1111</v>
      </c>
      <c r="E811" s="161" t="s">
        <v>1900</v>
      </c>
      <c r="F811" s="162" t="s">
        <v>1901</v>
      </c>
      <c r="G811" s="163" t="s">
        <v>1902</v>
      </c>
      <c r="H811" s="164">
        <v>1</v>
      </c>
      <c r="I811" s="165">
        <v>94.74</v>
      </c>
      <c r="J811" s="165">
        <f>ROUND(I811*H811,2)</f>
        <v>94.74</v>
      </c>
      <c r="K811" s="162" t="s">
        <v>106</v>
      </c>
      <c r="L811" s="31"/>
      <c r="M811" s="53" t="s">
        <v>31</v>
      </c>
      <c r="N811" s="166" t="s">
        <v>43</v>
      </c>
      <c r="O811" s="142">
        <v>0.22</v>
      </c>
      <c r="P811" s="142">
        <f>O811*H811</f>
        <v>0.22</v>
      </c>
      <c r="Q811" s="142">
        <v>0</v>
      </c>
      <c r="R811" s="142">
        <f>Q811*H811</f>
        <v>0</v>
      </c>
      <c r="S811" s="142">
        <v>0</v>
      </c>
      <c r="T811" s="143">
        <f>S811*H811</f>
        <v>0</v>
      </c>
      <c r="AR811" s="13" t="s">
        <v>109</v>
      </c>
      <c r="AT811" s="13" t="s">
        <v>1111</v>
      </c>
      <c r="AU811" s="13" t="s">
        <v>79</v>
      </c>
      <c r="AY811" s="13" t="s">
        <v>108</v>
      </c>
      <c r="BE811" s="144">
        <f>IF(N811="základní",J811,0)</f>
        <v>94.74</v>
      </c>
      <c r="BF811" s="144">
        <f>IF(N811="snížená",J811,0)</f>
        <v>0</v>
      </c>
      <c r="BG811" s="144">
        <f>IF(N811="zákl. přenesená",J811,0)</f>
        <v>0</v>
      </c>
      <c r="BH811" s="144">
        <f>IF(N811="sníž. přenesená",J811,0)</f>
        <v>0</v>
      </c>
      <c r="BI811" s="144">
        <f>IF(N811="nulová",J811,0)</f>
        <v>0</v>
      </c>
      <c r="BJ811" s="13" t="s">
        <v>77</v>
      </c>
      <c r="BK811" s="144">
        <f>ROUND(I811*H811,2)</f>
        <v>94.74</v>
      </c>
      <c r="BL811" s="13" t="s">
        <v>109</v>
      </c>
      <c r="BM811" s="13" t="s">
        <v>1903</v>
      </c>
    </row>
    <row r="812" spans="2:65" s="1" customFormat="1" ht="39">
      <c r="B812" s="27"/>
      <c r="C812" s="28"/>
      <c r="D812" s="167" t="s">
        <v>1116</v>
      </c>
      <c r="E812" s="28"/>
      <c r="F812" s="168" t="s">
        <v>1904</v>
      </c>
      <c r="G812" s="28"/>
      <c r="H812" s="28"/>
      <c r="I812" s="28"/>
      <c r="J812" s="28"/>
      <c r="K812" s="28"/>
      <c r="L812" s="31"/>
      <c r="M812" s="169"/>
      <c r="N812" s="54"/>
      <c r="O812" s="54"/>
      <c r="P812" s="54"/>
      <c r="Q812" s="54"/>
      <c r="R812" s="54"/>
      <c r="S812" s="54"/>
      <c r="T812" s="55"/>
      <c r="AT812" s="13" t="s">
        <v>1116</v>
      </c>
      <c r="AU812" s="13" t="s">
        <v>79</v>
      </c>
    </row>
    <row r="813" spans="2:65" s="1" customFormat="1" ht="33.75" customHeight="1">
      <c r="B813" s="27"/>
      <c r="C813" s="160" t="s">
        <v>1905</v>
      </c>
      <c r="D813" s="160" t="s">
        <v>1111</v>
      </c>
      <c r="E813" s="161" t="s">
        <v>1906</v>
      </c>
      <c r="F813" s="162" t="s">
        <v>1907</v>
      </c>
      <c r="G813" s="163" t="s">
        <v>1902</v>
      </c>
      <c r="H813" s="164">
        <v>1</v>
      </c>
      <c r="I813" s="165">
        <v>212.42</v>
      </c>
      <c r="J813" s="165">
        <f>ROUND(I813*H813,2)</f>
        <v>212.42</v>
      </c>
      <c r="K813" s="162" t="s">
        <v>106</v>
      </c>
      <c r="L813" s="31"/>
      <c r="M813" s="53" t="s">
        <v>31</v>
      </c>
      <c r="N813" s="166" t="s">
        <v>43</v>
      </c>
      <c r="O813" s="142">
        <v>0.17399999999999999</v>
      </c>
      <c r="P813" s="142">
        <f>O813*H813</f>
        <v>0.17399999999999999</v>
      </c>
      <c r="Q813" s="142">
        <v>0</v>
      </c>
      <c r="R813" s="142">
        <f>Q813*H813</f>
        <v>0</v>
      </c>
      <c r="S813" s="142">
        <v>0</v>
      </c>
      <c r="T813" s="143">
        <f>S813*H813</f>
        <v>0</v>
      </c>
      <c r="AR813" s="13" t="s">
        <v>109</v>
      </c>
      <c r="AT813" s="13" t="s">
        <v>1111</v>
      </c>
      <c r="AU813" s="13" t="s">
        <v>79</v>
      </c>
      <c r="AY813" s="13" t="s">
        <v>108</v>
      </c>
      <c r="BE813" s="144">
        <f>IF(N813="základní",J813,0)</f>
        <v>212.42</v>
      </c>
      <c r="BF813" s="144">
        <f>IF(N813="snížená",J813,0)</f>
        <v>0</v>
      </c>
      <c r="BG813" s="144">
        <f>IF(N813="zákl. přenesená",J813,0)</f>
        <v>0</v>
      </c>
      <c r="BH813" s="144">
        <f>IF(N813="sníž. přenesená",J813,0)</f>
        <v>0</v>
      </c>
      <c r="BI813" s="144">
        <f>IF(N813="nulová",J813,0)</f>
        <v>0</v>
      </c>
      <c r="BJ813" s="13" t="s">
        <v>77</v>
      </c>
      <c r="BK813" s="144">
        <f>ROUND(I813*H813,2)</f>
        <v>212.42</v>
      </c>
      <c r="BL813" s="13" t="s">
        <v>109</v>
      </c>
      <c r="BM813" s="13" t="s">
        <v>1908</v>
      </c>
    </row>
    <row r="814" spans="2:65" s="1" customFormat="1" ht="29.25">
      <c r="B814" s="27"/>
      <c r="C814" s="28"/>
      <c r="D814" s="167" t="s">
        <v>1116</v>
      </c>
      <c r="E814" s="28"/>
      <c r="F814" s="168" t="s">
        <v>1909</v>
      </c>
      <c r="G814" s="28"/>
      <c r="H814" s="28"/>
      <c r="I814" s="28"/>
      <c r="J814" s="28"/>
      <c r="K814" s="28"/>
      <c r="L814" s="31"/>
      <c r="M814" s="169"/>
      <c r="N814" s="54"/>
      <c r="O814" s="54"/>
      <c r="P814" s="54"/>
      <c r="Q814" s="54"/>
      <c r="R814" s="54"/>
      <c r="S814" s="54"/>
      <c r="T814" s="55"/>
      <c r="AT814" s="13" t="s">
        <v>1116</v>
      </c>
      <c r="AU814" s="13" t="s">
        <v>79</v>
      </c>
    </row>
    <row r="815" spans="2:65" s="1" customFormat="1" ht="33.75" customHeight="1">
      <c r="B815" s="27"/>
      <c r="C815" s="160" t="s">
        <v>1910</v>
      </c>
      <c r="D815" s="160" t="s">
        <v>1111</v>
      </c>
      <c r="E815" s="161" t="s">
        <v>1911</v>
      </c>
      <c r="F815" s="162" t="s">
        <v>1912</v>
      </c>
      <c r="G815" s="163" t="s">
        <v>1902</v>
      </c>
      <c r="H815" s="164">
        <v>1</v>
      </c>
      <c r="I815" s="165">
        <v>249.47</v>
      </c>
      <c r="J815" s="165">
        <f>ROUND(I815*H815,2)</f>
        <v>249.47</v>
      </c>
      <c r="K815" s="162" t="s">
        <v>106</v>
      </c>
      <c r="L815" s="31"/>
      <c r="M815" s="53" t="s">
        <v>31</v>
      </c>
      <c r="N815" s="166" t="s">
        <v>43</v>
      </c>
      <c r="O815" s="142">
        <v>0.20100000000000001</v>
      </c>
      <c r="P815" s="142">
        <f>O815*H815</f>
        <v>0.20100000000000001</v>
      </c>
      <c r="Q815" s="142">
        <v>0</v>
      </c>
      <c r="R815" s="142">
        <f>Q815*H815</f>
        <v>0</v>
      </c>
      <c r="S815" s="142">
        <v>0</v>
      </c>
      <c r="T815" s="143">
        <f>S815*H815</f>
        <v>0</v>
      </c>
      <c r="AR815" s="13" t="s">
        <v>109</v>
      </c>
      <c r="AT815" s="13" t="s">
        <v>1111</v>
      </c>
      <c r="AU815" s="13" t="s">
        <v>79</v>
      </c>
      <c r="AY815" s="13" t="s">
        <v>108</v>
      </c>
      <c r="BE815" s="144">
        <f>IF(N815="základní",J815,0)</f>
        <v>249.47</v>
      </c>
      <c r="BF815" s="144">
        <f>IF(N815="snížená",J815,0)</f>
        <v>0</v>
      </c>
      <c r="BG815" s="144">
        <f>IF(N815="zákl. přenesená",J815,0)</f>
        <v>0</v>
      </c>
      <c r="BH815" s="144">
        <f>IF(N815="sníž. přenesená",J815,0)</f>
        <v>0</v>
      </c>
      <c r="BI815" s="144">
        <f>IF(N815="nulová",J815,0)</f>
        <v>0</v>
      </c>
      <c r="BJ815" s="13" t="s">
        <v>77</v>
      </c>
      <c r="BK815" s="144">
        <f>ROUND(I815*H815,2)</f>
        <v>249.47</v>
      </c>
      <c r="BL815" s="13" t="s">
        <v>109</v>
      </c>
      <c r="BM815" s="13" t="s">
        <v>1913</v>
      </c>
    </row>
    <row r="816" spans="2:65" s="1" customFormat="1" ht="29.25">
      <c r="B816" s="27"/>
      <c r="C816" s="28"/>
      <c r="D816" s="167" t="s">
        <v>1116</v>
      </c>
      <c r="E816" s="28"/>
      <c r="F816" s="168" t="s">
        <v>1909</v>
      </c>
      <c r="G816" s="28"/>
      <c r="H816" s="28"/>
      <c r="I816" s="28"/>
      <c r="J816" s="28"/>
      <c r="K816" s="28"/>
      <c r="L816" s="31"/>
      <c r="M816" s="169"/>
      <c r="N816" s="54"/>
      <c r="O816" s="54"/>
      <c r="P816" s="54"/>
      <c r="Q816" s="54"/>
      <c r="R816" s="54"/>
      <c r="S816" s="54"/>
      <c r="T816" s="55"/>
      <c r="AT816" s="13" t="s">
        <v>1116</v>
      </c>
      <c r="AU816" s="13" t="s">
        <v>79</v>
      </c>
    </row>
    <row r="817" spans="2:65" s="1" customFormat="1" ht="22.5" customHeight="1">
      <c r="B817" s="27"/>
      <c r="C817" s="160" t="s">
        <v>1914</v>
      </c>
      <c r="D817" s="160" t="s">
        <v>1111</v>
      </c>
      <c r="E817" s="161" t="s">
        <v>1915</v>
      </c>
      <c r="F817" s="162" t="s">
        <v>1916</v>
      </c>
      <c r="G817" s="163" t="s">
        <v>144</v>
      </c>
      <c r="H817" s="164">
        <v>1</v>
      </c>
      <c r="I817" s="165">
        <v>150.72999999999999</v>
      </c>
      <c r="J817" s="165">
        <f>ROUND(I817*H817,2)</f>
        <v>150.72999999999999</v>
      </c>
      <c r="K817" s="162" t="s">
        <v>106</v>
      </c>
      <c r="L817" s="31"/>
      <c r="M817" s="53" t="s">
        <v>31</v>
      </c>
      <c r="N817" s="166" t="s">
        <v>43</v>
      </c>
      <c r="O817" s="142">
        <v>0.35</v>
      </c>
      <c r="P817" s="142">
        <f>O817*H817</f>
        <v>0.35</v>
      </c>
      <c r="Q817" s="142">
        <v>0</v>
      </c>
      <c r="R817" s="142">
        <f>Q817*H817</f>
        <v>0</v>
      </c>
      <c r="S817" s="142">
        <v>0</v>
      </c>
      <c r="T817" s="143">
        <f>S817*H817</f>
        <v>0</v>
      </c>
      <c r="AR817" s="13" t="s">
        <v>109</v>
      </c>
      <c r="AT817" s="13" t="s">
        <v>1111</v>
      </c>
      <c r="AU817" s="13" t="s">
        <v>79</v>
      </c>
      <c r="AY817" s="13" t="s">
        <v>108</v>
      </c>
      <c r="BE817" s="144">
        <f>IF(N817="základní",J817,0)</f>
        <v>150.72999999999999</v>
      </c>
      <c r="BF817" s="144">
        <f>IF(N817="snížená",J817,0)</f>
        <v>0</v>
      </c>
      <c r="BG817" s="144">
        <f>IF(N817="zákl. přenesená",J817,0)</f>
        <v>0</v>
      </c>
      <c r="BH817" s="144">
        <f>IF(N817="sníž. přenesená",J817,0)</f>
        <v>0</v>
      </c>
      <c r="BI817" s="144">
        <f>IF(N817="nulová",J817,0)</f>
        <v>0</v>
      </c>
      <c r="BJ817" s="13" t="s">
        <v>77</v>
      </c>
      <c r="BK817" s="144">
        <f>ROUND(I817*H817,2)</f>
        <v>150.72999999999999</v>
      </c>
      <c r="BL817" s="13" t="s">
        <v>109</v>
      </c>
      <c r="BM817" s="13" t="s">
        <v>1917</v>
      </c>
    </row>
    <row r="818" spans="2:65" s="1" customFormat="1" ht="19.5">
      <c r="B818" s="27"/>
      <c r="C818" s="28"/>
      <c r="D818" s="167" t="s">
        <v>1116</v>
      </c>
      <c r="E818" s="28"/>
      <c r="F818" s="168" t="s">
        <v>1918</v>
      </c>
      <c r="G818" s="28"/>
      <c r="H818" s="28"/>
      <c r="I818" s="28"/>
      <c r="J818" s="28"/>
      <c r="K818" s="28"/>
      <c r="L818" s="31"/>
      <c r="M818" s="169"/>
      <c r="N818" s="54"/>
      <c r="O818" s="54"/>
      <c r="P818" s="54"/>
      <c r="Q818" s="54"/>
      <c r="R818" s="54"/>
      <c r="S818" s="54"/>
      <c r="T818" s="55"/>
      <c r="AT818" s="13" t="s">
        <v>1116</v>
      </c>
      <c r="AU818" s="13" t="s">
        <v>79</v>
      </c>
    </row>
    <row r="819" spans="2:65" s="1" customFormat="1" ht="22.5" customHeight="1">
      <c r="B819" s="27"/>
      <c r="C819" s="160" t="s">
        <v>1919</v>
      </c>
      <c r="D819" s="160" t="s">
        <v>1111</v>
      </c>
      <c r="E819" s="161" t="s">
        <v>1920</v>
      </c>
      <c r="F819" s="162" t="s">
        <v>1921</v>
      </c>
      <c r="G819" s="163" t="s">
        <v>144</v>
      </c>
      <c r="H819" s="164">
        <v>1</v>
      </c>
      <c r="I819" s="165">
        <v>180.87</v>
      </c>
      <c r="J819" s="165">
        <f>ROUND(I819*H819,2)</f>
        <v>180.87</v>
      </c>
      <c r="K819" s="162" t="s">
        <v>106</v>
      </c>
      <c r="L819" s="31"/>
      <c r="M819" s="53" t="s">
        <v>31</v>
      </c>
      <c r="N819" s="166" t="s">
        <v>43</v>
      </c>
      <c r="O819" s="142">
        <v>0.42</v>
      </c>
      <c r="P819" s="142">
        <f>O819*H819</f>
        <v>0.42</v>
      </c>
      <c r="Q819" s="142">
        <v>0</v>
      </c>
      <c r="R819" s="142">
        <f>Q819*H819</f>
        <v>0</v>
      </c>
      <c r="S819" s="142">
        <v>0</v>
      </c>
      <c r="T819" s="143">
        <f>S819*H819</f>
        <v>0</v>
      </c>
      <c r="AR819" s="13" t="s">
        <v>109</v>
      </c>
      <c r="AT819" s="13" t="s">
        <v>1111</v>
      </c>
      <c r="AU819" s="13" t="s">
        <v>79</v>
      </c>
      <c r="AY819" s="13" t="s">
        <v>108</v>
      </c>
      <c r="BE819" s="144">
        <f>IF(N819="základní",J819,0)</f>
        <v>180.87</v>
      </c>
      <c r="BF819" s="144">
        <f>IF(N819="snížená",J819,0)</f>
        <v>0</v>
      </c>
      <c r="BG819" s="144">
        <f>IF(N819="zákl. přenesená",J819,0)</f>
        <v>0</v>
      </c>
      <c r="BH819" s="144">
        <f>IF(N819="sníž. přenesená",J819,0)</f>
        <v>0</v>
      </c>
      <c r="BI819" s="144">
        <f>IF(N819="nulová",J819,0)</f>
        <v>0</v>
      </c>
      <c r="BJ819" s="13" t="s">
        <v>77</v>
      </c>
      <c r="BK819" s="144">
        <f>ROUND(I819*H819,2)</f>
        <v>180.87</v>
      </c>
      <c r="BL819" s="13" t="s">
        <v>109</v>
      </c>
      <c r="BM819" s="13" t="s">
        <v>1922</v>
      </c>
    </row>
    <row r="820" spans="2:65" s="1" customFormat="1" ht="19.5">
      <c r="B820" s="27"/>
      <c r="C820" s="28"/>
      <c r="D820" s="167" t="s">
        <v>1116</v>
      </c>
      <c r="E820" s="28"/>
      <c r="F820" s="168" t="s">
        <v>1918</v>
      </c>
      <c r="G820" s="28"/>
      <c r="H820" s="28"/>
      <c r="I820" s="28"/>
      <c r="J820" s="28"/>
      <c r="K820" s="28"/>
      <c r="L820" s="31"/>
      <c r="M820" s="169"/>
      <c r="N820" s="54"/>
      <c r="O820" s="54"/>
      <c r="P820" s="54"/>
      <c r="Q820" s="54"/>
      <c r="R820" s="54"/>
      <c r="S820" s="54"/>
      <c r="T820" s="55"/>
      <c r="AT820" s="13" t="s">
        <v>1116</v>
      </c>
      <c r="AU820" s="13" t="s">
        <v>79</v>
      </c>
    </row>
    <row r="821" spans="2:65" s="1" customFormat="1" ht="33.75" customHeight="1">
      <c r="B821" s="27"/>
      <c r="C821" s="160" t="s">
        <v>1923</v>
      </c>
      <c r="D821" s="160" t="s">
        <v>1111</v>
      </c>
      <c r="E821" s="161" t="s">
        <v>1924</v>
      </c>
      <c r="F821" s="162" t="s">
        <v>1925</v>
      </c>
      <c r="G821" s="163" t="s">
        <v>144</v>
      </c>
      <c r="H821" s="164">
        <v>1</v>
      </c>
      <c r="I821" s="165">
        <v>335.91</v>
      </c>
      <c r="J821" s="165">
        <f>ROUND(I821*H821,2)</f>
        <v>335.91</v>
      </c>
      <c r="K821" s="162" t="s">
        <v>106</v>
      </c>
      <c r="L821" s="31"/>
      <c r="M821" s="53" t="s">
        <v>31</v>
      </c>
      <c r="N821" s="166" t="s">
        <v>43</v>
      </c>
      <c r="O821" s="142">
        <v>0.78</v>
      </c>
      <c r="P821" s="142">
        <f>O821*H821</f>
        <v>0.78</v>
      </c>
      <c r="Q821" s="142">
        <v>0</v>
      </c>
      <c r="R821" s="142">
        <f>Q821*H821</f>
        <v>0</v>
      </c>
      <c r="S821" s="142">
        <v>0</v>
      </c>
      <c r="T821" s="143">
        <f>S821*H821</f>
        <v>0</v>
      </c>
      <c r="AR821" s="13" t="s">
        <v>109</v>
      </c>
      <c r="AT821" s="13" t="s">
        <v>1111</v>
      </c>
      <c r="AU821" s="13" t="s">
        <v>79</v>
      </c>
      <c r="AY821" s="13" t="s">
        <v>108</v>
      </c>
      <c r="BE821" s="144">
        <f>IF(N821="základní",J821,0)</f>
        <v>335.91</v>
      </c>
      <c r="BF821" s="144">
        <f>IF(N821="snížená",J821,0)</f>
        <v>0</v>
      </c>
      <c r="BG821" s="144">
        <f>IF(N821="zákl. přenesená",J821,0)</f>
        <v>0</v>
      </c>
      <c r="BH821" s="144">
        <f>IF(N821="sníž. přenesená",J821,0)</f>
        <v>0</v>
      </c>
      <c r="BI821" s="144">
        <f>IF(N821="nulová",J821,0)</f>
        <v>0</v>
      </c>
      <c r="BJ821" s="13" t="s">
        <v>77</v>
      </c>
      <c r="BK821" s="144">
        <f>ROUND(I821*H821,2)</f>
        <v>335.91</v>
      </c>
      <c r="BL821" s="13" t="s">
        <v>109</v>
      </c>
      <c r="BM821" s="13" t="s">
        <v>1926</v>
      </c>
    </row>
    <row r="822" spans="2:65" s="1" customFormat="1" ht="39">
      <c r="B822" s="27"/>
      <c r="C822" s="28"/>
      <c r="D822" s="167" t="s">
        <v>1116</v>
      </c>
      <c r="E822" s="28"/>
      <c r="F822" s="168" t="s">
        <v>1927</v>
      </c>
      <c r="G822" s="28"/>
      <c r="H822" s="28"/>
      <c r="I822" s="28"/>
      <c r="J822" s="28"/>
      <c r="K822" s="28"/>
      <c r="L822" s="31"/>
      <c r="M822" s="169"/>
      <c r="N822" s="54"/>
      <c r="O822" s="54"/>
      <c r="P822" s="54"/>
      <c r="Q822" s="54"/>
      <c r="R822" s="54"/>
      <c r="S822" s="54"/>
      <c r="T822" s="55"/>
      <c r="AT822" s="13" t="s">
        <v>1116</v>
      </c>
      <c r="AU822" s="13" t="s">
        <v>79</v>
      </c>
    </row>
    <row r="823" spans="2:65" s="1" customFormat="1" ht="33.75" customHeight="1">
      <c r="B823" s="27"/>
      <c r="C823" s="160" t="s">
        <v>1928</v>
      </c>
      <c r="D823" s="160" t="s">
        <v>1111</v>
      </c>
      <c r="E823" s="161" t="s">
        <v>1929</v>
      </c>
      <c r="F823" s="162" t="s">
        <v>1930</v>
      </c>
      <c r="G823" s="163" t="s">
        <v>144</v>
      </c>
      <c r="H823" s="164">
        <v>1</v>
      </c>
      <c r="I823" s="165">
        <v>389.31</v>
      </c>
      <c r="J823" s="165">
        <f>ROUND(I823*H823,2)</f>
        <v>389.31</v>
      </c>
      <c r="K823" s="162" t="s">
        <v>106</v>
      </c>
      <c r="L823" s="31"/>
      <c r="M823" s="53" t="s">
        <v>31</v>
      </c>
      <c r="N823" s="166" t="s">
        <v>43</v>
      </c>
      <c r="O823" s="142">
        <v>0.90400000000000003</v>
      </c>
      <c r="P823" s="142">
        <f>O823*H823</f>
        <v>0.90400000000000003</v>
      </c>
      <c r="Q823" s="142">
        <v>0</v>
      </c>
      <c r="R823" s="142">
        <f>Q823*H823</f>
        <v>0</v>
      </c>
      <c r="S823" s="142">
        <v>0</v>
      </c>
      <c r="T823" s="143">
        <f>S823*H823</f>
        <v>0</v>
      </c>
      <c r="AR823" s="13" t="s">
        <v>109</v>
      </c>
      <c r="AT823" s="13" t="s">
        <v>1111</v>
      </c>
      <c r="AU823" s="13" t="s">
        <v>79</v>
      </c>
      <c r="AY823" s="13" t="s">
        <v>108</v>
      </c>
      <c r="BE823" s="144">
        <f>IF(N823="základní",J823,0)</f>
        <v>389.31</v>
      </c>
      <c r="BF823" s="144">
        <f>IF(N823="snížená",J823,0)</f>
        <v>0</v>
      </c>
      <c r="BG823" s="144">
        <f>IF(N823="zákl. přenesená",J823,0)</f>
        <v>0</v>
      </c>
      <c r="BH823" s="144">
        <f>IF(N823="sníž. přenesená",J823,0)</f>
        <v>0</v>
      </c>
      <c r="BI823" s="144">
        <f>IF(N823="nulová",J823,0)</f>
        <v>0</v>
      </c>
      <c r="BJ823" s="13" t="s">
        <v>77</v>
      </c>
      <c r="BK823" s="144">
        <f>ROUND(I823*H823,2)</f>
        <v>389.31</v>
      </c>
      <c r="BL823" s="13" t="s">
        <v>109</v>
      </c>
      <c r="BM823" s="13" t="s">
        <v>1931</v>
      </c>
    </row>
    <row r="824" spans="2:65" s="1" customFormat="1" ht="39">
      <c r="B824" s="27"/>
      <c r="C824" s="28"/>
      <c r="D824" s="167" t="s">
        <v>1116</v>
      </c>
      <c r="E824" s="28"/>
      <c r="F824" s="168" t="s">
        <v>1927</v>
      </c>
      <c r="G824" s="28"/>
      <c r="H824" s="28"/>
      <c r="I824" s="28"/>
      <c r="J824" s="28"/>
      <c r="K824" s="28"/>
      <c r="L824" s="31"/>
      <c r="M824" s="169"/>
      <c r="N824" s="54"/>
      <c r="O824" s="54"/>
      <c r="P824" s="54"/>
      <c r="Q824" s="54"/>
      <c r="R824" s="54"/>
      <c r="S824" s="54"/>
      <c r="T824" s="55"/>
      <c r="AT824" s="13" t="s">
        <v>1116</v>
      </c>
      <c r="AU824" s="13" t="s">
        <v>79</v>
      </c>
    </row>
    <row r="825" spans="2:65" s="1" customFormat="1" ht="33.75" customHeight="1">
      <c r="B825" s="27"/>
      <c r="C825" s="160" t="s">
        <v>1932</v>
      </c>
      <c r="D825" s="160" t="s">
        <v>1111</v>
      </c>
      <c r="E825" s="161" t="s">
        <v>1933</v>
      </c>
      <c r="F825" s="162" t="s">
        <v>1934</v>
      </c>
      <c r="G825" s="163" t="s">
        <v>144</v>
      </c>
      <c r="H825" s="164">
        <v>1</v>
      </c>
      <c r="I825" s="165">
        <v>447.87</v>
      </c>
      <c r="J825" s="165">
        <f>ROUND(I825*H825,2)</f>
        <v>447.87</v>
      </c>
      <c r="K825" s="162" t="s">
        <v>106</v>
      </c>
      <c r="L825" s="31"/>
      <c r="M825" s="53" t="s">
        <v>31</v>
      </c>
      <c r="N825" s="166" t="s">
        <v>43</v>
      </c>
      <c r="O825" s="142">
        <v>1.04</v>
      </c>
      <c r="P825" s="142">
        <f>O825*H825</f>
        <v>1.04</v>
      </c>
      <c r="Q825" s="142">
        <v>0</v>
      </c>
      <c r="R825" s="142">
        <f>Q825*H825</f>
        <v>0</v>
      </c>
      <c r="S825" s="142">
        <v>0</v>
      </c>
      <c r="T825" s="143">
        <f>S825*H825</f>
        <v>0</v>
      </c>
      <c r="AR825" s="13" t="s">
        <v>109</v>
      </c>
      <c r="AT825" s="13" t="s">
        <v>1111</v>
      </c>
      <c r="AU825" s="13" t="s">
        <v>79</v>
      </c>
      <c r="AY825" s="13" t="s">
        <v>108</v>
      </c>
      <c r="BE825" s="144">
        <f>IF(N825="základní",J825,0)</f>
        <v>447.87</v>
      </c>
      <c r="BF825" s="144">
        <f>IF(N825="snížená",J825,0)</f>
        <v>0</v>
      </c>
      <c r="BG825" s="144">
        <f>IF(N825="zákl. přenesená",J825,0)</f>
        <v>0</v>
      </c>
      <c r="BH825" s="144">
        <f>IF(N825="sníž. přenesená",J825,0)</f>
        <v>0</v>
      </c>
      <c r="BI825" s="144">
        <f>IF(N825="nulová",J825,0)</f>
        <v>0</v>
      </c>
      <c r="BJ825" s="13" t="s">
        <v>77</v>
      </c>
      <c r="BK825" s="144">
        <f>ROUND(I825*H825,2)</f>
        <v>447.87</v>
      </c>
      <c r="BL825" s="13" t="s">
        <v>109</v>
      </c>
      <c r="BM825" s="13" t="s">
        <v>1935</v>
      </c>
    </row>
    <row r="826" spans="2:65" s="1" customFormat="1" ht="39">
      <c r="B826" s="27"/>
      <c r="C826" s="28"/>
      <c r="D826" s="167" t="s">
        <v>1116</v>
      </c>
      <c r="E826" s="28"/>
      <c r="F826" s="168" t="s">
        <v>1927</v>
      </c>
      <c r="G826" s="28"/>
      <c r="H826" s="28"/>
      <c r="I826" s="28"/>
      <c r="J826" s="28"/>
      <c r="K826" s="28"/>
      <c r="L826" s="31"/>
      <c r="M826" s="169"/>
      <c r="N826" s="54"/>
      <c r="O826" s="54"/>
      <c r="P826" s="54"/>
      <c r="Q826" s="54"/>
      <c r="R826" s="54"/>
      <c r="S826" s="54"/>
      <c r="T826" s="55"/>
      <c r="AT826" s="13" t="s">
        <v>1116</v>
      </c>
      <c r="AU826" s="13" t="s">
        <v>79</v>
      </c>
    </row>
    <row r="827" spans="2:65" s="1" customFormat="1" ht="33.75" customHeight="1">
      <c r="B827" s="27"/>
      <c r="C827" s="160" t="s">
        <v>1936</v>
      </c>
      <c r="D827" s="160" t="s">
        <v>1111</v>
      </c>
      <c r="E827" s="161" t="s">
        <v>1937</v>
      </c>
      <c r="F827" s="162" t="s">
        <v>1938</v>
      </c>
      <c r="G827" s="163" t="s">
        <v>144</v>
      </c>
      <c r="H827" s="164">
        <v>1</v>
      </c>
      <c r="I827" s="165">
        <v>354.42</v>
      </c>
      <c r="J827" s="165">
        <f>ROUND(I827*H827,2)</f>
        <v>354.42</v>
      </c>
      <c r="K827" s="162" t="s">
        <v>106</v>
      </c>
      <c r="L827" s="31"/>
      <c r="M827" s="53" t="s">
        <v>31</v>
      </c>
      <c r="N827" s="166" t="s">
        <v>43</v>
      </c>
      <c r="O827" s="142">
        <v>0.82299999999999995</v>
      </c>
      <c r="P827" s="142">
        <f>O827*H827</f>
        <v>0.82299999999999995</v>
      </c>
      <c r="Q827" s="142">
        <v>0</v>
      </c>
      <c r="R827" s="142">
        <f>Q827*H827</f>
        <v>0</v>
      </c>
      <c r="S827" s="142">
        <v>0</v>
      </c>
      <c r="T827" s="143">
        <f>S827*H827</f>
        <v>0</v>
      </c>
      <c r="AR827" s="13" t="s">
        <v>109</v>
      </c>
      <c r="AT827" s="13" t="s">
        <v>1111</v>
      </c>
      <c r="AU827" s="13" t="s">
        <v>79</v>
      </c>
      <c r="AY827" s="13" t="s">
        <v>108</v>
      </c>
      <c r="BE827" s="144">
        <f>IF(N827="základní",J827,0)</f>
        <v>354.42</v>
      </c>
      <c r="BF827" s="144">
        <f>IF(N827="snížená",J827,0)</f>
        <v>0</v>
      </c>
      <c r="BG827" s="144">
        <f>IF(N827="zákl. přenesená",J827,0)</f>
        <v>0</v>
      </c>
      <c r="BH827" s="144">
        <f>IF(N827="sníž. přenesená",J827,0)</f>
        <v>0</v>
      </c>
      <c r="BI827" s="144">
        <f>IF(N827="nulová",J827,0)</f>
        <v>0</v>
      </c>
      <c r="BJ827" s="13" t="s">
        <v>77</v>
      </c>
      <c r="BK827" s="144">
        <f>ROUND(I827*H827,2)</f>
        <v>354.42</v>
      </c>
      <c r="BL827" s="13" t="s">
        <v>109</v>
      </c>
      <c r="BM827" s="13" t="s">
        <v>1939</v>
      </c>
    </row>
    <row r="828" spans="2:65" s="1" customFormat="1" ht="39">
      <c r="B828" s="27"/>
      <c r="C828" s="28"/>
      <c r="D828" s="167" t="s">
        <v>1116</v>
      </c>
      <c r="E828" s="28"/>
      <c r="F828" s="168" t="s">
        <v>1927</v>
      </c>
      <c r="G828" s="28"/>
      <c r="H828" s="28"/>
      <c r="I828" s="28"/>
      <c r="J828" s="28"/>
      <c r="K828" s="28"/>
      <c r="L828" s="31"/>
      <c r="M828" s="169"/>
      <c r="N828" s="54"/>
      <c r="O828" s="54"/>
      <c r="P828" s="54"/>
      <c r="Q828" s="54"/>
      <c r="R828" s="54"/>
      <c r="S828" s="54"/>
      <c r="T828" s="55"/>
      <c r="AT828" s="13" t="s">
        <v>1116</v>
      </c>
      <c r="AU828" s="13" t="s">
        <v>79</v>
      </c>
    </row>
    <row r="829" spans="2:65" s="1" customFormat="1" ht="33.75" customHeight="1">
      <c r="B829" s="27"/>
      <c r="C829" s="160" t="s">
        <v>1940</v>
      </c>
      <c r="D829" s="160" t="s">
        <v>1111</v>
      </c>
      <c r="E829" s="161" t="s">
        <v>1941</v>
      </c>
      <c r="F829" s="162" t="s">
        <v>1942</v>
      </c>
      <c r="G829" s="163" t="s">
        <v>144</v>
      </c>
      <c r="H829" s="164">
        <v>1</v>
      </c>
      <c r="I829" s="165">
        <v>411.27</v>
      </c>
      <c r="J829" s="165">
        <f>ROUND(I829*H829,2)</f>
        <v>411.27</v>
      </c>
      <c r="K829" s="162" t="s">
        <v>106</v>
      </c>
      <c r="L829" s="31"/>
      <c r="M829" s="53" t="s">
        <v>31</v>
      </c>
      <c r="N829" s="166" t="s">
        <v>43</v>
      </c>
      <c r="O829" s="142">
        <v>0.95499999999999996</v>
      </c>
      <c r="P829" s="142">
        <f>O829*H829</f>
        <v>0.95499999999999996</v>
      </c>
      <c r="Q829" s="142">
        <v>0</v>
      </c>
      <c r="R829" s="142">
        <f>Q829*H829</f>
        <v>0</v>
      </c>
      <c r="S829" s="142">
        <v>0</v>
      </c>
      <c r="T829" s="143">
        <f>S829*H829</f>
        <v>0</v>
      </c>
      <c r="AR829" s="13" t="s">
        <v>109</v>
      </c>
      <c r="AT829" s="13" t="s">
        <v>1111</v>
      </c>
      <c r="AU829" s="13" t="s">
        <v>79</v>
      </c>
      <c r="AY829" s="13" t="s">
        <v>108</v>
      </c>
      <c r="BE829" s="144">
        <f>IF(N829="základní",J829,0)</f>
        <v>411.27</v>
      </c>
      <c r="BF829" s="144">
        <f>IF(N829="snížená",J829,0)</f>
        <v>0</v>
      </c>
      <c r="BG829" s="144">
        <f>IF(N829="zákl. přenesená",J829,0)</f>
        <v>0</v>
      </c>
      <c r="BH829" s="144">
        <f>IF(N829="sníž. přenesená",J829,0)</f>
        <v>0</v>
      </c>
      <c r="BI829" s="144">
        <f>IF(N829="nulová",J829,0)</f>
        <v>0</v>
      </c>
      <c r="BJ829" s="13" t="s">
        <v>77</v>
      </c>
      <c r="BK829" s="144">
        <f>ROUND(I829*H829,2)</f>
        <v>411.27</v>
      </c>
      <c r="BL829" s="13" t="s">
        <v>109</v>
      </c>
      <c r="BM829" s="13" t="s">
        <v>1943</v>
      </c>
    </row>
    <row r="830" spans="2:65" s="1" customFormat="1" ht="39">
      <c r="B830" s="27"/>
      <c r="C830" s="28"/>
      <c r="D830" s="167" t="s">
        <v>1116</v>
      </c>
      <c r="E830" s="28"/>
      <c r="F830" s="168" t="s">
        <v>1927</v>
      </c>
      <c r="G830" s="28"/>
      <c r="H830" s="28"/>
      <c r="I830" s="28"/>
      <c r="J830" s="28"/>
      <c r="K830" s="28"/>
      <c r="L830" s="31"/>
      <c r="M830" s="169"/>
      <c r="N830" s="54"/>
      <c r="O830" s="54"/>
      <c r="P830" s="54"/>
      <c r="Q830" s="54"/>
      <c r="R830" s="54"/>
      <c r="S830" s="54"/>
      <c r="T830" s="55"/>
      <c r="AT830" s="13" t="s">
        <v>1116</v>
      </c>
      <c r="AU830" s="13" t="s">
        <v>79</v>
      </c>
    </row>
    <row r="831" spans="2:65" s="1" customFormat="1" ht="33.75" customHeight="1">
      <c r="B831" s="27"/>
      <c r="C831" s="160" t="s">
        <v>1944</v>
      </c>
      <c r="D831" s="160" t="s">
        <v>1111</v>
      </c>
      <c r="E831" s="161" t="s">
        <v>1945</v>
      </c>
      <c r="F831" s="162" t="s">
        <v>1946</v>
      </c>
      <c r="G831" s="163" t="s">
        <v>144</v>
      </c>
      <c r="H831" s="164">
        <v>1</v>
      </c>
      <c r="I831" s="165">
        <v>473.71</v>
      </c>
      <c r="J831" s="165">
        <f>ROUND(I831*H831,2)</f>
        <v>473.71</v>
      </c>
      <c r="K831" s="162" t="s">
        <v>106</v>
      </c>
      <c r="L831" s="31"/>
      <c r="M831" s="53" t="s">
        <v>31</v>
      </c>
      <c r="N831" s="166" t="s">
        <v>43</v>
      </c>
      <c r="O831" s="142">
        <v>1.1000000000000001</v>
      </c>
      <c r="P831" s="142">
        <f>O831*H831</f>
        <v>1.1000000000000001</v>
      </c>
      <c r="Q831" s="142">
        <v>0</v>
      </c>
      <c r="R831" s="142">
        <f>Q831*H831</f>
        <v>0</v>
      </c>
      <c r="S831" s="142">
        <v>0</v>
      </c>
      <c r="T831" s="143">
        <f>S831*H831</f>
        <v>0</v>
      </c>
      <c r="AR831" s="13" t="s">
        <v>109</v>
      </c>
      <c r="AT831" s="13" t="s">
        <v>1111</v>
      </c>
      <c r="AU831" s="13" t="s">
        <v>79</v>
      </c>
      <c r="AY831" s="13" t="s">
        <v>108</v>
      </c>
      <c r="BE831" s="144">
        <f>IF(N831="základní",J831,0)</f>
        <v>473.71</v>
      </c>
      <c r="BF831" s="144">
        <f>IF(N831="snížená",J831,0)</f>
        <v>0</v>
      </c>
      <c r="BG831" s="144">
        <f>IF(N831="zákl. přenesená",J831,0)</f>
        <v>0</v>
      </c>
      <c r="BH831" s="144">
        <f>IF(N831="sníž. přenesená",J831,0)</f>
        <v>0</v>
      </c>
      <c r="BI831" s="144">
        <f>IF(N831="nulová",J831,0)</f>
        <v>0</v>
      </c>
      <c r="BJ831" s="13" t="s">
        <v>77</v>
      </c>
      <c r="BK831" s="144">
        <f>ROUND(I831*H831,2)</f>
        <v>473.71</v>
      </c>
      <c r="BL831" s="13" t="s">
        <v>109</v>
      </c>
      <c r="BM831" s="13" t="s">
        <v>1947</v>
      </c>
    </row>
    <row r="832" spans="2:65" s="1" customFormat="1" ht="39">
      <c r="B832" s="27"/>
      <c r="C832" s="28"/>
      <c r="D832" s="167" t="s">
        <v>1116</v>
      </c>
      <c r="E832" s="28"/>
      <c r="F832" s="168" t="s">
        <v>1927</v>
      </c>
      <c r="G832" s="28"/>
      <c r="H832" s="28"/>
      <c r="I832" s="28"/>
      <c r="J832" s="28"/>
      <c r="K832" s="28"/>
      <c r="L832" s="31"/>
      <c r="M832" s="169"/>
      <c r="N832" s="54"/>
      <c r="O832" s="54"/>
      <c r="P832" s="54"/>
      <c r="Q832" s="54"/>
      <c r="R832" s="54"/>
      <c r="S832" s="54"/>
      <c r="T832" s="55"/>
      <c r="AT832" s="13" t="s">
        <v>1116</v>
      </c>
      <c r="AU832" s="13" t="s">
        <v>79</v>
      </c>
    </row>
    <row r="833" spans="2:65" s="1" customFormat="1" ht="33.75" customHeight="1">
      <c r="B833" s="27"/>
      <c r="C833" s="160" t="s">
        <v>1948</v>
      </c>
      <c r="D833" s="160" t="s">
        <v>1111</v>
      </c>
      <c r="E833" s="161" t="s">
        <v>1949</v>
      </c>
      <c r="F833" s="162" t="s">
        <v>1950</v>
      </c>
      <c r="G833" s="163" t="s">
        <v>144</v>
      </c>
      <c r="H833" s="164">
        <v>1</v>
      </c>
      <c r="I833" s="165">
        <v>482.33</v>
      </c>
      <c r="J833" s="165">
        <f>ROUND(I833*H833,2)</f>
        <v>482.33</v>
      </c>
      <c r="K833" s="162" t="s">
        <v>106</v>
      </c>
      <c r="L833" s="31"/>
      <c r="M833" s="53" t="s">
        <v>31</v>
      </c>
      <c r="N833" s="166" t="s">
        <v>43</v>
      </c>
      <c r="O833" s="142">
        <v>1.1200000000000001</v>
      </c>
      <c r="P833" s="142">
        <f>O833*H833</f>
        <v>1.1200000000000001</v>
      </c>
      <c r="Q833" s="142">
        <v>0</v>
      </c>
      <c r="R833" s="142">
        <f>Q833*H833</f>
        <v>0</v>
      </c>
      <c r="S833" s="142">
        <v>0</v>
      </c>
      <c r="T833" s="143">
        <f>S833*H833</f>
        <v>0</v>
      </c>
      <c r="AR833" s="13" t="s">
        <v>109</v>
      </c>
      <c r="AT833" s="13" t="s">
        <v>1111</v>
      </c>
      <c r="AU833" s="13" t="s">
        <v>79</v>
      </c>
      <c r="AY833" s="13" t="s">
        <v>108</v>
      </c>
      <c r="BE833" s="144">
        <f>IF(N833="základní",J833,0)</f>
        <v>482.33</v>
      </c>
      <c r="BF833" s="144">
        <f>IF(N833="snížená",J833,0)</f>
        <v>0</v>
      </c>
      <c r="BG833" s="144">
        <f>IF(N833="zákl. přenesená",J833,0)</f>
        <v>0</v>
      </c>
      <c r="BH833" s="144">
        <f>IF(N833="sníž. přenesená",J833,0)</f>
        <v>0</v>
      </c>
      <c r="BI833" s="144">
        <f>IF(N833="nulová",J833,0)</f>
        <v>0</v>
      </c>
      <c r="BJ833" s="13" t="s">
        <v>77</v>
      </c>
      <c r="BK833" s="144">
        <f>ROUND(I833*H833,2)</f>
        <v>482.33</v>
      </c>
      <c r="BL833" s="13" t="s">
        <v>109</v>
      </c>
      <c r="BM833" s="13" t="s">
        <v>1951</v>
      </c>
    </row>
    <row r="834" spans="2:65" s="1" customFormat="1" ht="39">
      <c r="B834" s="27"/>
      <c r="C834" s="28"/>
      <c r="D834" s="167" t="s">
        <v>1116</v>
      </c>
      <c r="E834" s="28"/>
      <c r="F834" s="168" t="s">
        <v>1927</v>
      </c>
      <c r="G834" s="28"/>
      <c r="H834" s="28"/>
      <c r="I834" s="28"/>
      <c r="J834" s="28"/>
      <c r="K834" s="28"/>
      <c r="L834" s="31"/>
      <c r="M834" s="169"/>
      <c r="N834" s="54"/>
      <c r="O834" s="54"/>
      <c r="P834" s="54"/>
      <c r="Q834" s="54"/>
      <c r="R834" s="54"/>
      <c r="S834" s="54"/>
      <c r="T834" s="55"/>
      <c r="AT834" s="13" t="s">
        <v>1116</v>
      </c>
      <c r="AU834" s="13" t="s">
        <v>79</v>
      </c>
    </row>
    <row r="835" spans="2:65" s="1" customFormat="1" ht="33.75" customHeight="1">
      <c r="B835" s="27"/>
      <c r="C835" s="160" t="s">
        <v>1952</v>
      </c>
      <c r="D835" s="160" t="s">
        <v>1111</v>
      </c>
      <c r="E835" s="161" t="s">
        <v>1953</v>
      </c>
      <c r="F835" s="162" t="s">
        <v>1954</v>
      </c>
      <c r="G835" s="163" t="s">
        <v>144</v>
      </c>
      <c r="H835" s="164">
        <v>1</v>
      </c>
      <c r="I835" s="165">
        <v>503.86</v>
      </c>
      <c r="J835" s="165">
        <f>ROUND(I835*H835,2)</f>
        <v>503.86</v>
      </c>
      <c r="K835" s="162" t="s">
        <v>106</v>
      </c>
      <c r="L835" s="31"/>
      <c r="M835" s="53" t="s">
        <v>31</v>
      </c>
      <c r="N835" s="166" t="s">
        <v>43</v>
      </c>
      <c r="O835" s="142">
        <v>1.17</v>
      </c>
      <c r="P835" s="142">
        <f>O835*H835</f>
        <v>1.17</v>
      </c>
      <c r="Q835" s="142">
        <v>0</v>
      </c>
      <c r="R835" s="142">
        <f>Q835*H835</f>
        <v>0</v>
      </c>
      <c r="S835" s="142">
        <v>0</v>
      </c>
      <c r="T835" s="143">
        <f>S835*H835</f>
        <v>0</v>
      </c>
      <c r="AR835" s="13" t="s">
        <v>109</v>
      </c>
      <c r="AT835" s="13" t="s">
        <v>1111</v>
      </c>
      <c r="AU835" s="13" t="s">
        <v>79</v>
      </c>
      <c r="AY835" s="13" t="s">
        <v>108</v>
      </c>
      <c r="BE835" s="144">
        <f>IF(N835="základní",J835,0)</f>
        <v>503.86</v>
      </c>
      <c r="BF835" s="144">
        <f>IF(N835="snížená",J835,0)</f>
        <v>0</v>
      </c>
      <c r="BG835" s="144">
        <f>IF(N835="zákl. přenesená",J835,0)</f>
        <v>0</v>
      </c>
      <c r="BH835" s="144">
        <f>IF(N835="sníž. přenesená",J835,0)</f>
        <v>0</v>
      </c>
      <c r="BI835" s="144">
        <f>IF(N835="nulová",J835,0)</f>
        <v>0</v>
      </c>
      <c r="BJ835" s="13" t="s">
        <v>77</v>
      </c>
      <c r="BK835" s="144">
        <f>ROUND(I835*H835,2)</f>
        <v>503.86</v>
      </c>
      <c r="BL835" s="13" t="s">
        <v>109</v>
      </c>
      <c r="BM835" s="13" t="s">
        <v>1955</v>
      </c>
    </row>
    <row r="836" spans="2:65" s="1" customFormat="1" ht="39">
      <c r="B836" s="27"/>
      <c r="C836" s="28"/>
      <c r="D836" s="167" t="s">
        <v>1116</v>
      </c>
      <c r="E836" s="28"/>
      <c r="F836" s="168" t="s">
        <v>1927</v>
      </c>
      <c r="G836" s="28"/>
      <c r="H836" s="28"/>
      <c r="I836" s="28"/>
      <c r="J836" s="28"/>
      <c r="K836" s="28"/>
      <c r="L836" s="31"/>
      <c r="M836" s="169"/>
      <c r="N836" s="54"/>
      <c r="O836" s="54"/>
      <c r="P836" s="54"/>
      <c r="Q836" s="54"/>
      <c r="R836" s="54"/>
      <c r="S836" s="54"/>
      <c r="T836" s="55"/>
      <c r="AT836" s="13" t="s">
        <v>1116</v>
      </c>
      <c r="AU836" s="13" t="s">
        <v>79</v>
      </c>
    </row>
    <row r="837" spans="2:65" s="1" customFormat="1" ht="33.75" customHeight="1">
      <c r="B837" s="27"/>
      <c r="C837" s="160" t="s">
        <v>1956</v>
      </c>
      <c r="D837" s="160" t="s">
        <v>1111</v>
      </c>
      <c r="E837" s="161" t="s">
        <v>1957</v>
      </c>
      <c r="F837" s="162" t="s">
        <v>1958</v>
      </c>
      <c r="G837" s="163" t="s">
        <v>144</v>
      </c>
      <c r="H837" s="164">
        <v>1</v>
      </c>
      <c r="I837" s="165">
        <v>538.30999999999995</v>
      </c>
      <c r="J837" s="165">
        <f>ROUND(I837*H837,2)</f>
        <v>538.30999999999995</v>
      </c>
      <c r="K837" s="162" t="s">
        <v>106</v>
      </c>
      <c r="L837" s="31"/>
      <c r="M837" s="53" t="s">
        <v>31</v>
      </c>
      <c r="N837" s="166" t="s">
        <v>43</v>
      </c>
      <c r="O837" s="142">
        <v>1.25</v>
      </c>
      <c r="P837" s="142">
        <f>O837*H837</f>
        <v>1.25</v>
      </c>
      <c r="Q837" s="142">
        <v>0</v>
      </c>
      <c r="R837" s="142">
        <f>Q837*H837</f>
        <v>0</v>
      </c>
      <c r="S837" s="142">
        <v>0</v>
      </c>
      <c r="T837" s="143">
        <f>S837*H837</f>
        <v>0</v>
      </c>
      <c r="AR837" s="13" t="s">
        <v>109</v>
      </c>
      <c r="AT837" s="13" t="s">
        <v>1111</v>
      </c>
      <c r="AU837" s="13" t="s">
        <v>79</v>
      </c>
      <c r="AY837" s="13" t="s">
        <v>108</v>
      </c>
      <c r="BE837" s="144">
        <f>IF(N837="základní",J837,0)</f>
        <v>538.30999999999995</v>
      </c>
      <c r="BF837" s="144">
        <f>IF(N837="snížená",J837,0)</f>
        <v>0</v>
      </c>
      <c r="BG837" s="144">
        <f>IF(N837="zákl. přenesená",J837,0)</f>
        <v>0</v>
      </c>
      <c r="BH837" s="144">
        <f>IF(N837="sníž. přenesená",J837,0)</f>
        <v>0</v>
      </c>
      <c r="BI837" s="144">
        <f>IF(N837="nulová",J837,0)</f>
        <v>0</v>
      </c>
      <c r="BJ837" s="13" t="s">
        <v>77</v>
      </c>
      <c r="BK837" s="144">
        <f>ROUND(I837*H837,2)</f>
        <v>538.30999999999995</v>
      </c>
      <c r="BL837" s="13" t="s">
        <v>109</v>
      </c>
      <c r="BM837" s="13" t="s">
        <v>1959</v>
      </c>
    </row>
    <row r="838" spans="2:65" s="1" customFormat="1" ht="39">
      <c r="B838" s="27"/>
      <c r="C838" s="28"/>
      <c r="D838" s="167" t="s">
        <v>1116</v>
      </c>
      <c r="E838" s="28"/>
      <c r="F838" s="168" t="s">
        <v>1927</v>
      </c>
      <c r="G838" s="28"/>
      <c r="H838" s="28"/>
      <c r="I838" s="28"/>
      <c r="J838" s="28"/>
      <c r="K838" s="28"/>
      <c r="L838" s="31"/>
      <c r="M838" s="169"/>
      <c r="N838" s="54"/>
      <c r="O838" s="54"/>
      <c r="P838" s="54"/>
      <c r="Q838" s="54"/>
      <c r="R838" s="54"/>
      <c r="S838" s="54"/>
      <c r="T838" s="55"/>
      <c r="AT838" s="13" t="s">
        <v>1116</v>
      </c>
      <c r="AU838" s="13" t="s">
        <v>79</v>
      </c>
    </row>
    <row r="839" spans="2:65" s="1" customFormat="1" ht="22.5" customHeight="1">
      <c r="B839" s="27"/>
      <c r="C839" s="160" t="s">
        <v>1960</v>
      </c>
      <c r="D839" s="160" t="s">
        <v>1111</v>
      </c>
      <c r="E839" s="161" t="s">
        <v>1961</v>
      </c>
      <c r="F839" s="162" t="s">
        <v>1962</v>
      </c>
      <c r="G839" s="163" t="s">
        <v>144</v>
      </c>
      <c r="H839" s="164">
        <v>1</v>
      </c>
      <c r="I839" s="165">
        <v>198.1</v>
      </c>
      <c r="J839" s="165">
        <f>ROUND(I839*H839,2)</f>
        <v>198.1</v>
      </c>
      <c r="K839" s="162" t="s">
        <v>106</v>
      </c>
      <c r="L839" s="31"/>
      <c r="M839" s="53" t="s">
        <v>31</v>
      </c>
      <c r="N839" s="166" t="s">
        <v>43</v>
      </c>
      <c r="O839" s="142">
        <v>0.46</v>
      </c>
      <c r="P839" s="142">
        <f>O839*H839</f>
        <v>0.46</v>
      </c>
      <c r="Q839" s="142">
        <v>0</v>
      </c>
      <c r="R839" s="142">
        <f>Q839*H839</f>
        <v>0</v>
      </c>
      <c r="S839" s="142">
        <v>0</v>
      </c>
      <c r="T839" s="143">
        <f>S839*H839</f>
        <v>0</v>
      </c>
      <c r="AR839" s="13" t="s">
        <v>109</v>
      </c>
      <c r="AT839" s="13" t="s">
        <v>1111</v>
      </c>
      <c r="AU839" s="13" t="s">
        <v>79</v>
      </c>
      <c r="AY839" s="13" t="s">
        <v>108</v>
      </c>
      <c r="BE839" s="144">
        <f>IF(N839="základní",J839,0)</f>
        <v>198.1</v>
      </c>
      <c r="BF839" s="144">
        <f>IF(N839="snížená",J839,0)</f>
        <v>0</v>
      </c>
      <c r="BG839" s="144">
        <f>IF(N839="zákl. přenesená",J839,0)</f>
        <v>0</v>
      </c>
      <c r="BH839" s="144">
        <f>IF(N839="sníž. přenesená",J839,0)</f>
        <v>0</v>
      </c>
      <c r="BI839" s="144">
        <f>IF(N839="nulová",J839,0)</f>
        <v>0</v>
      </c>
      <c r="BJ839" s="13" t="s">
        <v>77</v>
      </c>
      <c r="BK839" s="144">
        <f>ROUND(I839*H839,2)</f>
        <v>198.1</v>
      </c>
      <c r="BL839" s="13" t="s">
        <v>109</v>
      </c>
      <c r="BM839" s="13" t="s">
        <v>1963</v>
      </c>
    </row>
    <row r="840" spans="2:65" s="1" customFormat="1" ht="19.5">
      <c r="B840" s="27"/>
      <c r="C840" s="28"/>
      <c r="D840" s="167" t="s">
        <v>1116</v>
      </c>
      <c r="E840" s="28"/>
      <c r="F840" s="168" t="s">
        <v>1964</v>
      </c>
      <c r="G840" s="28"/>
      <c r="H840" s="28"/>
      <c r="I840" s="28"/>
      <c r="J840" s="28"/>
      <c r="K840" s="28"/>
      <c r="L840" s="31"/>
      <c r="M840" s="169"/>
      <c r="N840" s="54"/>
      <c r="O840" s="54"/>
      <c r="P840" s="54"/>
      <c r="Q840" s="54"/>
      <c r="R840" s="54"/>
      <c r="S840" s="54"/>
      <c r="T840" s="55"/>
      <c r="AT840" s="13" t="s">
        <v>1116</v>
      </c>
      <c r="AU840" s="13" t="s">
        <v>79</v>
      </c>
    </row>
    <row r="841" spans="2:65" s="1" customFormat="1" ht="22.5" customHeight="1">
      <c r="B841" s="27"/>
      <c r="C841" s="160" t="s">
        <v>1965</v>
      </c>
      <c r="D841" s="160" t="s">
        <v>1111</v>
      </c>
      <c r="E841" s="161" t="s">
        <v>1966</v>
      </c>
      <c r="F841" s="162" t="s">
        <v>1967</v>
      </c>
      <c r="G841" s="163" t="s">
        <v>144</v>
      </c>
      <c r="H841" s="164">
        <v>1</v>
      </c>
      <c r="I841" s="165">
        <v>68.900000000000006</v>
      </c>
      <c r="J841" s="165">
        <f>ROUND(I841*H841,2)</f>
        <v>68.900000000000006</v>
      </c>
      <c r="K841" s="162" t="s">
        <v>106</v>
      </c>
      <c r="L841" s="31"/>
      <c r="M841" s="53" t="s">
        <v>31</v>
      </c>
      <c r="N841" s="166" t="s">
        <v>43</v>
      </c>
      <c r="O841" s="142">
        <v>0.16</v>
      </c>
      <c r="P841" s="142">
        <f>O841*H841</f>
        <v>0.16</v>
      </c>
      <c r="Q841" s="142">
        <v>0</v>
      </c>
      <c r="R841" s="142">
        <f>Q841*H841</f>
        <v>0</v>
      </c>
      <c r="S841" s="142">
        <v>0</v>
      </c>
      <c r="T841" s="143">
        <f>S841*H841</f>
        <v>0</v>
      </c>
      <c r="AR841" s="13" t="s">
        <v>109</v>
      </c>
      <c r="AT841" s="13" t="s">
        <v>1111</v>
      </c>
      <c r="AU841" s="13" t="s">
        <v>79</v>
      </c>
      <c r="AY841" s="13" t="s">
        <v>108</v>
      </c>
      <c r="BE841" s="144">
        <f>IF(N841="základní",J841,0)</f>
        <v>68.900000000000006</v>
      </c>
      <c r="BF841" s="144">
        <f>IF(N841="snížená",J841,0)</f>
        <v>0</v>
      </c>
      <c r="BG841" s="144">
        <f>IF(N841="zákl. přenesená",J841,0)</f>
        <v>0</v>
      </c>
      <c r="BH841" s="144">
        <f>IF(N841="sníž. přenesená",J841,0)</f>
        <v>0</v>
      </c>
      <c r="BI841" s="144">
        <f>IF(N841="nulová",J841,0)</f>
        <v>0</v>
      </c>
      <c r="BJ841" s="13" t="s">
        <v>77</v>
      </c>
      <c r="BK841" s="144">
        <f>ROUND(I841*H841,2)</f>
        <v>68.900000000000006</v>
      </c>
      <c r="BL841" s="13" t="s">
        <v>109</v>
      </c>
      <c r="BM841" s="13" t="s">
        <v>1968</v>
      </c>
    </row>
    <row r="842" spans="2:65" s="1" customFormat="1" ht="19.5">
      <c r="B842" s="27"/>
      <c r="C842" s="28"/>
      <c r="D842" s="167" t="s">
        <v>1116</v>
      </c>
      <c r="E842" s="28"/>
      <c r="F842" s="168" t="s">
        <v>1969</v>
      </c>
      <c r="G842" s="28"/>
      <c r="H842" s="28"/>
      <c r="I842" s="28"/>
      <c r="J842" s="28"/>
      <c r="K842" s="28"/>
      <c r="L842" s="31"/>
      <c r="M842" s="169"/>
      <c r="N842" s="54"/>
      <c r="O842" s="54"/>
      <c r="P842" s="54"/>
      <c r="Q842" s="54"/>
      <c r="R842" s="54"/>
      <c r="S842" s="54"/>
      <c r="T842" s="55"/>
      <c r="AT842" s="13" t="s">
        <v>1116</v>
      </c>
      <c r="AU842" s="13" t="s">
        <v>79</v>
      </c>
    </row>
    <row r="843" spans="2:65" s="1" customFormat="1" ht="33.75" customHeight="1">
      <c r="B843" s="27"/>
      <c r="C843" s="160" t="s">
        <v>1970</v>
      </c>
      <c r="D843" s="160" t="s">
        <v>1111</v>
      </c>
      <c r="E843" s="161" t="s">
        <v>1971</v>
      </c>
      <c r="F843" s="162" t="s">
        <v>1972</v>
      </c>
      <c r="G843" s="163" t="s">
        <v>1160</v>
      </c>
      <c r="H843" s="164">
        <v>1</v>
      </c>
      <c r="I843" s="165">
        <v>496503.2</v>
      </c>
      <c r="J843" s="165">
        <f>ROUND(I843*H843,2)</f>
        <v>496503.2</v>
      </c>
      <c r="K843" s="162" t="s">
        <v>106</v>
      </c>
      <c r="L843" s="31"/>
      <c r="M843" s="53" t="s">
        <v>31</v>
      </c>
      <c r="N843" s="166" t="s">
        <v>43</v>
      </c>
      <c r="O843" s="142">
        <v>715.1</v>
      </c>
      <c r="P843" s="142">
        <f>O843*H843</f>
        <v>715.1</v>
      </c>
      <c r="Q843" s="142">
        <v>0</v>
      </c>
      <c r="R843" s="142">
        <f>Q843*H843</f>
        <v>0</v>
      </c>
      <c r="S843" s="142">
        <v>0</v>
      </c>
      <c r="T843" s="143">
        <f>S843*H843</f>
        <v>0</v>
      </c>
      <c r="AR843" s="13" t="s">
        <v>109</v>
      </c>
      <c r="AT843" s="13" t="s">
        <v>1111</v>
      </c>
      <c r="AU843" s="13" t="s">
        <v>79</v>
      </c>
      <c r="AY843" s="13" t="s">
        <v>108</v>
      </c>
      <c r="BE843" s="144">
        <f>IF(N843="základní",J843,0)</f>
        <v>496503.2</v>
      </c>
      <c r="BF843" s="144">
        <f>IF(N843="snížená",J843,0)</f>
        <v>0</v>
      </c>
      <c r="BG843" s="144">
        <f>IF(N843="zákl. přenesená",J843,0)</f>
        <v>0</v>
      </c>
      <c r="BH843" s="144">
        <f>IF(N843="sníž. přenesená",J843,0)</f>
        <v>0</v>
      </c>
      <c r="BI843" s="144">
        <f>IF(N843="nulová",J843,0)</f>
        <v>0</v>
      </c>
      <c r="BJ843" s="13" t="s">
        <v>77</v>
      </c>
      <c r="BK843" s="144">
        <f>ROUND(I843*H843,2)</f>
        <v>496503.2</v>
      </c>
      <c r="BL843" s="13" t="s">
        <v>109</v>
      </c>
      <c r="BM843" s="13" t="s">
        <v>1973</v>
      </c>
    </row>
    <row r="844" spans="2:65" s="1" customFormat="1" ht="29.25">
      <c r="B844" s="27"/>
      <c r="C844" s="28"/>
      <c r="D844" s="167" t="s">
        <v>1116</v>
      </c>
      <c r="E844" s="28"/>
      <c r="F844" s="168" t="s">
        <v>1974</v>
      </c>
      <c r="G844" s="28"/>
      <c r="H844" s="28"/>
      <c r="I844" s="28"/>
      <c r="J844" s="28"/>
      <c r="K844" s="28"/>
      <c r="L844" s="31"/>
      <c r="M844" s="169"/>
      <c r="N844" s="54"/>
      <c r="O844" s="54"/>
      <c r="P844" s="54"/>
      <c r="Q844" s="54"/>
      <c r="R844" s="54"/>
      <c r="S844" s="54"/>
      <c r="T844" s="55"/>
      <c r="AT844" s="13" t="s">
        <v>1116</v>
      </c>
      <c r="AU844" s="13" t="s">
        <v>79</v>
      </c>
    </row>
    <row r="845" spans="2:65" s="1" customFormat="1" ht="33.75" customHeight="1">
      <c r="B845" s="27"/>
      <c r="C845" s="160" t="s">
        <v>1975</v>
      </c>
      <c r="D845" s="160" t="s">
        <v>1111</v>
      </c>
      <c r="E845" s="161" t="s">
        <v>1976</v>
      </c>
      <c r="F845" s="162" t="s">
        <v>1977</v>
      </c>
      <c r="G845" s="163" t="s">
        <v>1160</v>
      </c>
      <c r="H845" s="164">
        <v>1</v>
      </c>
      <c r="I845" s="165">
        <v>506642.76</v>
      </c>
      <c r="J845" s="165">
        <f>ROUND(I845*H845,2)</f>
        <v>506642.76</v>
      </c>
      <c r="K845" s="162" t="s">
        <v>106</v>
      </c>
      <c r="L845" s="31"/>
      <c r="M845" s="53" t="s">
        <v>31</v>
      </c>
      <c r="N845" s="166" t="s">
        <v>43</v>
      </c>
      <c r="O845" s="142">
        <v>730.95</v>
      </c>
      <c r="P845" s="142">
        <f>O845*H845</f>
        <v>730.95</v>
      </c>
      <c r="Q845" s="142">
        <v>0</v>
      </c>
      <c r="R845" s="142">
        <f>Q845*H845</f>
        <v>0</v>
      </c>
      <c r="S845" s="142">
        <v>0</v>
      </c>
      <c r="T845" s="143">
        <f>S845*H845</f>
        <v>0</v>
      </c>
      <c r="AR845" s="13" t="s">
        <v>109</v>
      </c>
      <c r="AT845" s="13" t="s">
        <v>1111</v>
      </c>
      <c r="AU845" s="13" t="s">
        <v>79</v>
      </c>
      <c r="AY845" s="13" t="s">
        <v>108</v>
      </c>
      <c r="BE845" s="144">
        <f>IF(N845="základní",J845,0)</f>
        <v>506642.76</v>
      </c>
      <c r="BF845" s="144">
        <f>IF(N845="snížená",J845,0)</f>
        <v>0</v>
      </c>
      <c r="BG845" s="144">
        <f>IF(N845="zákl. přenesená",J845,0)</f>
        <v>0</v>
      </c>
      <c r="BH845" s="144">
        <f>IF(N845="sníž. přenesená",J845,0)</f>
        <v>0</v>
      </c>
      <c r="BI845" s="144">
        <f>IF(N845="nulová",J845,0)</f>
        <v>0</v>
      </c>
      <c r="BJ845" s="13" t="s">
        <v>77</v>
      </c>
      <c r="BK845" s="144">
        <f>ROUND(I845*H845,2)</f>
        <v>506642.76</v>
      </c>
      <c r="BL845" s="13" t="s">
        <v>109</v>
      </c>
      <c r="BM845" s="13" t="s">
        <v>1978</v>
      </c>
    </row>
    <row r="846" spans="2:65" s="1" customFormat="1" ht="29.25">
      <c r="B846" s="27"/>
      <c r="C846" s="28"/>
      <c r="D846" s="167" t="s">
        <v>1116</v>
      </c>
      <c r="E846" s="28"/>
      <c r="F846" s="168" t="s">
        <v>1974</v>
      </c>
      <c r="G846" s="28"/>
      <c r="H846" s="28"/>
      <c r="I846" s="28"/>
      <c r="J846" s="28"/>
      <c r="K846" s="28"/>
      <c r="L846" s="31"/>
      <c r="M846" s="169"/>
      <c r="N846" s="54"/>
      <c r="O846" s="54"/>
      <c r="P846" s="54"/>
      <c r="Q846" s="54"/>
      <c r="R846" s="54"/>
      <c r="S846" s="54"/>
      <c r="T846" s="55"/>
      <c r="AT846" s="13" t="s">
        <v>1116</v>
      </c>
      <c r="AU846" s="13" t="s">
        <v>79</v>
      </c>
    </row>
    <row r="847" spans="2:65" s="1" customFormat="1" ht="33.75" customHeight="1">
      <c r="B847" s="27"/>
      <c r="C847" s="160" t="s">
        <v>1979</v>
      </c>
      <c r="D847" s="160" t="s">
        <v>1111</v>
      </c>
      <c r="E847" s="161" t="s">
        <v>1980</v>
      </c>
      <c r="F847" s="162" t="s">
        <v>1981</v>
      </c>
      <c r="G847" s="163" t="s">
        <v>1160</v>
      </c>
      <c r="H847" s="164">
        <v>1</v>
      </c>
      <c r="I847" s="165">
        <v>516690.19</v>
      </c>
      <c r="J847" s="165">
        <f>ROUND(I847*H847,2)</f>
        <v>516690.19</v>
      </c>
      <c r="K847" s="162" t="s">
        <v>106</v>
      </c>
      <c r="L847" s="31"/>
      <c r="M847" s="53" t="s">
        <v>31</v>
      </c>
      <c r="N847" s="166" t="s">
        <v>43</v>
      </c>
      <c r="O847" s="142">
        <v>743.8</v>
      </c>
      <c r="P847" s="142">
        <f>O847*H847</f>
        <v>743.8</v>
      </c>
      <c r="Q847" s="142">
        <v>0</v>
      </c>
      <c r="R847" s="142">
        <f>Q847*H847</f>
        <v>0</v>
      </c>
      <c r="S847" s="142">
        <v>0</v>
      </c>
      <c r="T847" s="143">
        <f>S847*H847</f>
        <v>0</v>
      </c>
      <c r="AR847" s="13" t="s">
        <v>109</v>
      </c>
      <c r="AT847" s="13" t="s">
        <v>1111</v>
      </c>
      <c r="AU847" s="13" t="s">
        <v>79</v>
      </c>
      <c r="AY847" s="13" t="s">
        <v>108</v>
      </c>
      <c r="BE847" s="144">
        <f>IF(N847="základní",J847,0)</f>
        <v>516690.19</v>
      </c>
      <c r="BF847" s="144">
        <f>IF(N847="snížená",J847,0)</f>
        <v>0</v>
      </c>
      <c r="BG847" s="144">
        <f>IF(N847="zákl. přenesená",J847,0)</f>
        <v>0</v>
      </c>
      <c r="BH847" s="144">
        <f>IF(N847="sníž. přenesená",J847,0)</f>
        <v>0</v>
      </c>
      <c r="BI847" s="144">
        <f>IF(N847="nulová",J847,0)</f>
        <v>0</v>
      </c>
      <c r="BJ847" s="13" t="s">
        <v>77</v>
      </c>
      <c r="BK847" s="144">
        <f>ROUND(I847*H847,2)</f>
        <v>516690.19</v>
      </c>
      <c r="BL847" s="13" t="s">
        <v>109</v>
      </c>
      <c r="BM847" s="13" t="s">
        <v>1982</v>
      </c>
    </row>
    <row r="848" spans="2:65" s="1" customFormat="1" ht="29.25">
      <c r="B848" s="27"/>
      <c r="C848" s="28"/>
      <c r="D848" s="167" t="s">
        <v>1116</v>
      </c>
      <c r="E848" s="28"/>
      <c r="F848" s="168" t="s">
        <v>1974</v>
      </c>
      <c r="G848" s="28"/>
      <c r="H848" s="28"/>
      <c r="I848" s="28"/>
      <c r="J848" s="28"/>
      <c r="K848" s="28"/>
      <c r="L848" s="31"/>
      <c r="M848" s="169"/>
      <c r="N848" s="54"/>
      <c r="O848" s="54"/>
      <c r="P848" s="54"/>
      <c r="Q848" s="54"/>
      <c r="R848" s="54"/>
      <c r="S848" s="54"/>
      <c r="T848" s="55"/>
      <c r="AT848" s="13" t="s">
        <v>1116</v>
      </c>
      <c r="AU848" s="13" t="s">
        <v>79</v>
      </c>
    </row>
    <row r="849" spans="2:65" s="1" customFormat="1" ht="33.75" customHeight="1">
      <c r="B849" s="27"/>
      <c r="C849" s="160" t="s">
        <v>1983</v>
      </c>
      <c r="D849" s="160" t="s">
        <v>1111</v>
      </c>
      <c r="E849" s="161" t="s">
        <v>1984</v>
      </c>
      <c r="F849" s="162" t="s">
        <v>1985</v>
      </c>
      <c r="G849" s="163" t="s">
        <v>1160</v>
      </c>
      <c r="H849" s="164">
        <v>1</v>
      </c>
      <c r="I849" s="165">
        <v>476995.46</v>
      </c>
      <c r="J849" s="165">
        <f>ROUND(I849*H849,2)</f>
        <v>476995.46</v>
      </c>
      <c r="K849" s="162" t="s">
        <v>106</v>
      </c>
      <c r="L849" s="31"/>
      <c r="M849" s="53" t="s">
        <v>31</v>
      </c>
      <c r="N849" s="166" t="s">
        <v>43</v>
      </c>
      <c r="O849" s="142">
        <v>125.03</v>
      </c>
      <c r="P849" s="142">
        <f>O849*H849</f>
        <v>125.03</v>
      </c>
      <c r="Q849" s="142">
        <v>0</v>
      </c>
      <c r="R849" s="142">
        <f>Q849*H849</f>
        <v>0</v>
      </c>
      <c r="S849" s="142">
        <v>0</v>
      </c>
      <c r="T849" s="143">
        <f>S849*H849</f>
        <v>0</v>
      </c>
      <c r="AR849" s="13" t="s">
        <v>109</v>
      </c>
      <c r="AT849" s="13" t="s">
        <v>1111</v>
      </c>
      <c r="AU849" s="13" t="s">
        <v>79</v>
      </c>
      <c r="AY849" s="13" t="s">
        <v>108</v>
      </c>
      <c r="BE849" s="144">
        <f>IF(N849="základní",J849,0)</f>
        <v>476995.46</v>
      </c>
      <c r="BF849" s="144">
        <f>IF(N849="snížená",J849,0)</f>
        <v>0</v>
      </c>
      <c r="BG849" s="144">
        <f>IF(N849="zákl. přenesená",J849,0)</f>
        <v>0</v>
      </c>
      <c r="BH849" s="144">
        <f>IF(N849="sníž. přenesená",J849,0)</f>
        <v>0</v>
      </c>
      <c r="BI849" s="144">
        <f>IF(N849="nulová",J849,0)</f>
        <v>0</v>
      </c>
      <c r="BJ849" s="13" t="s">
        <v>77</v>
      </c>
      <c r="BK849" s="144">
        <f>ROUND(I849*H849,2)</f>
        <v>476995.46</v>
      </c>
      <c r="BL849" s="13" t="s">
        <v>109</v>
      </c>
      <c r="BM849" s="13" t="s">
        <v>1986</v>
      </c>
    </row>
    <row r="850" spans="2:65" s="1" customFormat="1" ht="29.25">
      <c r="B850" s="27"/>
      <c r="C850" s="28"/>
      <c r="D850" s="167" t="s">
        <v>1116</v>
      </c>
      <c r="E850" s="28"/>
      <c r="F850" s="168" t="s">
        <v>1974</v>
      </c>
      <c r="G850" s="28"/>
      <c r="H850" s="28"/>
      <c r="I850" s="28"/>
      <c r="J850" s="28"/>
      <c r="K850" s="28"/>
      <c r="L850" s="31"/>
      <c r="M850" s="169"/>
      <c r="N850" s="54"/>
      <c r="O850" s="54"/>
      <c r="P850" s="54"/>
      <c r="Q850" s="54"/>
      <c r="R850" s="54"/>
      <c r="S850" s="54"/>
      <c r="T850" s="55"/>
      <c r="AT850" s="13" t="s">
        <v>1116</v>
      </c>
      <c r="AU850" s="13" t="s">
        <v>79</v>
      </c>
    </row>
    <row r="851" spans="2:65" s="1" customFormat="1" ht="33.75" customHeight="1">
      <c r="B851" s="27"/>
      <c r="C851" s="160" t="s">
        <v>1987</v>
      </c>
      <c r="D851" s="160" t="s">
        <v>1111</v>
      </c>
      <c r="E851" s="161" t="s">
        <v>1988</v>
      </c>
      <c r="F851" s="162" t="s">
        <v>1989</v>
      </c>
      <c r="G851" s="163" t="s">
        <v>1160</v>
      </c>
      <c r="H851" s="164">
        <v>1</v>
      </c>
      <c r="I851" s="165">
        <v>486714.96</v>
      </c>
      <c r="J851" s="165">
        <f>ROUND(I851*H851,2)</f>
        <v>486714.96</v>
      </c>
      <c r="K851" s="162" t="s">
        <v>106</v>
      </c>
      <c r="L851" s="31"/>
      <c r="M851" s="53" t="s">
        <v>31</v>
      </c>
      <c r="N851" s="166" t="s">
        <v>43</v>
      </c>
      <c r="O851" s="142">
        <v>127.08</v>
      </c>
      <c r="P851" s="142">
        <f>O851*H851</f>
        <v>127.08</v>
      </c>
      <c r="Q851" s="142">
        <v>0</v>
      </c>
      <c r="R851" s="142">
        <f>Q851*H851</f>
        <v>0</v>
      </c>
      <c r="S851" s="142">
        <v>0</v>
      </c>
      <c r="T851" s="143">
        <f>S851*H851</f>
        <v>0</v>
      </c>
      <c r="AR851" s="13" t="s">
        <v>109</v>
      </c>
      <c r="AT851" s="13" t="s">
        <v>1111</v>
      </c>
      <c r="AU851" s="13" t="s">
        <v>79</v>
      </c>
      <c r="AY851" s="13" t="s">
        <v>108</v>
      </c>
      <c r="BE851" s="144">
        <f>IF(N851="základní",J851,0)</f>
        <v>486714.96</v>
      </c>
      <c r="BF851" s="144">
        <f>IF(N851="snížená",J851,0)</f>
        <v>0</v>
      </c>
      <c r="BG851" s="144">
        <f>IF(N851="zákl. přenesená",J851,0)</f>
        <v>0</v>
      </c>
      <c r="BH851" s="144">
        <f>IF(N851="sníž. přenesená",J851,0)</f>
        <v>0</v>
      </c>
      <c r="BI851" s="144">
        <f>IF(N851="nulová",J851,0)</f>
        <v>0</v>
      </c>
      <c r="BJ851" s="13" t="s">
        <v>77</v>
      </c>
      <c r="BK851" s="144">
        <f>ROUND(I851*H851,2)</f>
        <v>486714.96</v>
      </c>
      <c r="BL851" s="13" t="s">
        <v>109</v>
      </c>
      <c r="BM851" s="13" t="s">
        <v>1990</v>
      </c>
    </row>
    <row r="852" spans="2:65" s="1" customFormat="1" ht="29.25">
      <c r="B852" s="27"/>
      <c r="C852" s="28"/>
      <c r="D852" s="167" t="s">
        <v>1116</v>
      </c>
      <c r="E852" s="28"/>
      <c r="F852" s="168" t="s">
        <v>1974</v>
      </c>
      <c r="G852" s="28"/>
      <c r="H852" s="28"/>
      <c r="I852" s="28"/>
      <c r="J852" s="28"/>
      <c r="K852" s="28"/>
      <c r="L852" s="31"/>
      <c r="M852" s="169"/>
      <c r="N852" s="54"/>
      <c r="O852" s="54"/>
      <c r="P852" s="54"/>
      <c r="Q852" s="54"/>
      <c r="R852" s="54"/>
      <c r="S852" s="54"/>
      <c r="T852" s="55"/>
      <c r="AT852" s="13" t="s">
        <v>1116</v>
      </c>
      <c r="AU852" s="13" t="s">
        <v>79</v>
      </c>
    </row>
    <row r="853" spans="2:65" s="1" customFormat="1" ht="33.75" customHeight="1">
      <c r="B853" s="27"/>
      <c r="C853" s="160" t="s">
        <v>1991</v>
      </c>
      <c r="D853" s="160" t="s">
        <v>1111</v>
      </c>
      <c r="E853" s="161" t="s">
        <v>1992</v>
      </c>
      <c r="F853" s="162" t="s">
        <v>1993</v>
      </c>
      <c r="G853" s="163" t="s">
        <v>1160</v>
      </c>
      <c r="H853" s="164">
        <v>1</v>
      </c>
      <c r="I853" s="165">
        <v>492097.27</v>
      </c>
      <c r="J853" s="165">
        <f>ROUND(I853*H853,2)</f>
        <v>492097.27</v>
      </c>
      <c r="K853" s="162" t="s">
        <v>106</v>
      </c>
      <c r="L853" s="31"/>
      <c r="M853" s="53" t="s">
        <v>31</v>
      </c>
      <c r="N853" s="166" t="s">
        <v>43</v>
      </c>
      <c r="O853" s="142">
        <v>129.41999999999999</v>
      </c>
      <c r="P853" s="142">
        <f>O853*H853</f>
        <v>129.41999999999999</v>
      </c>
      <c r="Q853" s="142">
        <v>0</v>
      </c>
      <c r="R853" s="142">
        <f>Q853*H853</f>
        <v>0</v>
      </c>
      <c r="S853" s="142">
        <v>0</v>
      </c>
      <c r="T853" s="143">
        <f>S853*H853</f>
        <v>0</v>
      </c>
      <c r="AR853" s="13" t="s">
        <v>109</v>
      </c>
      <c r="AT853" s="13" t="s">
        <v>1111</v>
      </c>
      <c r="AU853" s="13" t="s">
        <v>79</v>
      </c>
      <c r="AY853" s="13" t="s">
        <v>108</v>
      </c>
      <c r="BE853" s="144">
        <f>IF(N853="základní",J853,0)</f>
        <v>492097.27</v>
      </c>
      <c r="BF853" s="144">
        <f>IF(N853="snížená",J853,0)</f>
        <v>0</v>
      </c>
      <c r="BG853" s="144">
        <f>IF(N853="zákl. přenesená",J853,0)</f>
        <v>0</v>
      </c>
      <c r="BH853" s="144">
        <f>IF(N853="sníž. přenesená",J853,0)</f>
        <v>0</v>
      </c>
      <c r="BI853" s="144">
        <f>IF(N853="nulová",J853,0)</f>
        <v>0</v>
      </c>
      <c r="BJ853" s="13" t="s">
        <v>77</v>
      </c>
      <c r="BK853" s="144">
        <f>ROUND(I853*H853,2)</f>
        <v>492097.27</v>
      </c>
      <c r="BL853" s="13" t="s">
        <v>109</v>
      </c>
      <c r="BM853" s="13" t="s">
        <v>1994</v>
      </c>
    </row>
    <row r="854" spans="2:65" s="1" customFormat="1" ht="29.25">
      <c r="B854" s="27"/>
      <c r="C854" s="28"/>
      <c r="D854" s="167" t="s">
        <v>1116</v>
      </c>
      <c r="E854" s="28"/>
      <c r="F854" s="168" t="s">
        <v>1974</v>
      </c>
      <c r="G854" s="28"/>
      <c r="H854" s="28"/>
      <c r="I854" s="28"/>
      <c r="J854" s="28"/>
      <c r="K854" s="28"/>
      <c r="L854" s="31"/>
      <c r="M854" s="169"/>
      <c r="N854" s="54"/>
      <c r="O854" s="54"/>
      <c r="P854" s="54"/>
      <c r="Q854" s="54"/>
      <c r="R854" s="54"/>
      <c r="S854" s="54"/>
      <c r="T854" s="55"/>
      <c r="AT854" s="13" t="s">
        <v>1116</v>
      </c>
      <c r="AU854" s="13" t="s">
        <v>79</v>
      </c>
    </row>
    <row r="855" spans="2:65" s="1" customFormat="1" ht="33.75" customHeight="1">
      <c r="B855" s="27"/>
      <c r="C855" s="160" t="s">
        <v>1995</v>
      </c>
      <c r="D855" s="160" t="s">
        <v>1111</v>
      </c>
      <c r="E855" s="161" t="s">
        <v>1996</v>
      </c>
      <c r="F855" s="162" t="s">
        <v>1997</v>
      </c>
      <c r="G855" s="163" t="s">
        <v>1160</v>
      </c>
      <c r="H855" s="164">
        <v>1</v>
      </c>
      <c r="I855" s="165">
        <v>387750</v>
      </c>
      <c r="J855" s="165">
        <f>ROUND(I855*H855,2)</f>
        <v>387750</v>
      </c>
      <c r="K855" s="162" t="s">
        <v>106</v>
      </c>
      <c r="L855" s="31"/>
      <c r="M855" s="53" t="s">
        <v>31</v>
      </c>
      <c r="N855" s="166" t="s">
        <v>43</v>
      </c>
      <c r="O855" s="142">
        <v>111.99</v>
      </c>
      <c r="P855" s="142">
        <f>O855*H855</f>
        <v>111.99</v>
      </c>
      <c r="Q855" s="142">
        <v>0</v>
      </c>
      <c r="R855" s="142">
        <f>Q855*H855</f>
        <v>0</v>
      </c>
      <c r="S855" s="142">
        <v>0</v>
      </c>
      <c r="T855" s="143">
        <f>S855*H855</f>
        <v>0</v>
      </c>
      <c r="AR855" s="13" t="s">
        <v>109</v>
      </c>
      <c r="AT855" s="13" t="s">
        <v>1111</v>
      </c>
      <c r="AU855" s="13" t="s">
        <v>79</v>
      </c>
      <c r="AY855" s="13" t="s">
        <v>108</v>
      </c>
      <c r="BE855" s="144">
        <f>IF(N855="základní",J855,0)</f>
        <v>387750</v>
      </c>
      <c r="BF855" s="144">
        <f>IF(N855="snížená",J855,0)</f>
        <v>0</v>
      </c>
      <c r="BG855" s="144">
        <f>IF(N855="zákl. přenesená",J855,0)</f>
        <v>0</v>
      </c>
      <c r="BH855" s="144">
        <f>IF(N855="sníž. přenesená",J855,0)</f>
        <v>0</v>
      </c>
      <c r="BI855" s="144">
        <f>IF(N855="nulová",J855,0)</f>
        <v>0</v>
      </c>
      <c r="BJ855" s="13" t="s">
        <v>77</v>
      </c>
      <c r="BK855" s="144">
        <f>ROUND(I855*H855,2)</f>
        <v>387750</v>
      </c>
      <c r="BL855" s="13" t="s">
        <v>109</v>
      </c>
      <c r="BM855" s="13" t="s">
        <v>1998</v>
      </c>
    </row>
    <row r="856" spans="2:65" s="1" customFormat="1" ht="29.25">
      <c r="B856" s="27"/>
      <c r="C856" s="28"/>
      <c r="D856" s="167" t="s">
        <v>1116</v>
      </c>
      <c r="E856" s="28"/>
      <c r="F856" s="168" t="s">
        <v>1974</v>
      </c>
      <c r="G856" s="28"/>
      <c r="H856" s="28"/>
      <c r="I856" s="28"/>
      <c r="J856" s="28"/>
      <c r="K856" s="28"/>
      <c r="L856" s="31"/>
      <c r="M856" s="169"/>
      <c r="N856" s="54"/>
      <c r="O856" s="54"/>
      <c r="P856" s="54"/>
      <c r="Q856" s="54"/>
      <c r="R856" s="54"/>
      <c r="S856" s="54"/>
      <c r="T856" s="55"/>
      <c r="AT856" s="13" t="s">
        <v>1116</v>
      </c>
      <c r="AU856" s="13" t="s">
        <v>79</v>
      </c>
    </row>
    <row r="857" spans="2:65" s="1" customFormat="1" ht="33.75" customHeight="1">
      <c r="B857" s="27"/>
      <c r="C857" s="160" t="s">
        <v>1999</v>
      </c>
      <c r="D857" s="160" t="s">
        <v>1111</v>
      </c>
      <c r="E857" s="161" t="s">
        <v>2000</v>
      </c>
      <c r="F857" s="162" t="s">
        <v>2001</v>
      </c>
      <c r="G857" s="163" t="s">
        <v>1160</v>
      </c>
      <c r="H857" s="164">
        <v>1</v>
      </c>
      <c r="I857" s="165">
        <v>397549.35</v>
      </c>
      <c r="J857" s="165">
        <f>ROUND(I857*H857,2)</f>
        <v>397549.35</v>
      </c>
      <c r="K857" s="162" t="s">
        <v>106</v>
      </c>
      <c r="L857" s="31"/>
      <c r="M857" s="53" t="s">
        <v>31</v>
      </c>
      <c r="N857" s="166" t="s">
        <v>43</v>
      </c>
      <c r="O857" s="142">
        <v>116.52</v>
      </c>
      <c r="P857" s="142">
        <f>O857*H857</f>
        <v>116.52</v>
      </c>
      <c r="Q857" s="142">
        <v>0</v>
      </c>
      <c r="R857" s="142">
        <f>Q857*H857</f>
        <v>0</v>
      </c>
      <c r="S857" s="142">
        <v>0</v>
      </c>
      <c r="T857" s="143">
        <f>S857*H857</f>
        <v>0</v>
      </c>
      <c r="AR857" s="13" t="s">
        <v>109</v>
      </c>
      <c r="AT857" s="13" t="s">
        <v>1111</v>
      </c>
      <c r="AU857" s="13" t="s">
        <v>79</v>
      </c>
      <c r="AY857" s="13" t="s">
        <v>108</v>
      </c>
      <c r="BE857" s="144">
        <f>IF(N857="základní",J857,0)</f>
        <v>397549.35</v>
      </c>
      <c r="BF857" s="144">
        <f>IF(N857="snížená",J857,0)</f>
        <v>0</v>
      </c>
      <c r="BG857" s="144">
        <f>IF(N857="zákl. přenesená",J857,0)</f>
        <v>0</v>
      </c>
      <c r="BH857" s="144">
        <f>IF(N857="sníž. přenesená",J857,0)</f>
        <v>0</v>
      </c>
      <c r="BI857" s="144">
        <f>IF(N857="nulová",J857,0)</f>
        <v>0</v>
      </c>
      <c r="BJ857" s="13" t="s">
        <v>77</v>
      </c>
      <c r="BK857" s="144">
        <f>ROUND(I857*H857,2)</f>
        <v>397549.35</v>
      </c>
      <c r="BL857" s="13" t="s">
        <v>109</v>
      </c>
      <c r="BM857" s="13" t="s">
        <v>2002</v>
      </c>
    </row>
    <row r="858" spans="2:65" s="1" customFormat="1" ht="29.25">
      <c r="B858" s="27"/>
      <c r="C858" s="28"/>
      <c r="D858" s="167" t="s">
        <v>1116</v>
      </c>
      <c r="E858" s="28"/>
      <c r="F858" s="168" t="s">
        <v>1974</v>
      </c>
      <c r="G858" s="28"/>
      <c r="H858" s="28"/>
      <c r="I858" s="28"/>
      <c r="J858" s="28"/>
      <c r="K858" s="28"/>
      <c r="L858" s="31"/>
      <c r="M858" s="169"/>
      <c r="N858" s="54"/>
      <c r="O858" s="54"/>
      <c r="P858" s="54"/>
      <c r="Q858" s="54"/>
      <c r="R858" s="54"/>
      <c r="S858" s="54"/>
      <c r="T858" s="55"/>
      <c r="AT858" s="13" t="s">
        <v>1116</v>
      </c>
      <c r="AU858" s="13" t="s">
        <v>79</v>
      </c>
    </row>
    <row r="859" spans="2:65" s="1" customFormat="1" ht="33.75" customHeight="1">
      <c r="B859" s="27"/>
      <c r="C859" s="160" t="s">
        <v>2003</v>
      </c>
      <c r="D859" s="160" t="s">
        <v>1111</v>
      </c>
      <c r="E859" s="161" t="s">
        <v>2004</v>
      </c>
      <c r="F859" s="162" t="s">
        <v>2005</v>
      </c>
      <c r="G859" s="163" t="s">
        <v>1160</v>
      </c>
      <c r="H859" s="164">
        <v>1</v>
      </c>
      <c r="I859" s="165">
        <v>402877.63</v>
      </c>
      <c r="J859" s="165">
        <f>ROUND(I859*H859,2)</f>
        <v>402877.63</v>
      </c>
      <c r="K859" s="162" t="s">
        <v>106</v>
      </c>
      <c r="L859" s="31"/>
      <c r="M859" s="53" t="s">
        <v>31</v>
      </c>
      <c r="N859" s="166" t="s">
        <v>43</v>
      </c>
      <c r="O859" s="142">
        <v>116.98</v>
      </c>
      <c r="P859" s="142">
        <f>O859*H859</f>
        <v>116.98</v>
      </c>
      <c r="Q859" s="142">
        <v>0</v>
      </c>
      <c r="R859" s="142">
        <f>Q859*H859</f>
        <v>0</v>
      </c>
      <c r="S859" s="142">
        <v>0</v>
      </c>
      <c r="T859" s="143">
        <f>S859*H859</f>
        <v>0</v>
      </c>
      <c r="AR859" s="13" t="s">
        <v>109</v>
      </c>
      <c r="AT859" s="13" t="s">
        <v>1111</v>
      </c>
      <c r="AU859" s="13" t="s">
        <v>79</v>
      </c>
      <c r="AY859" s="13" t="s">
        <v>108</v>
      </c>
      <c r="BE859" s="144">
        <f>IF(N859="základní",J859,0)</f>
        <v>402877.63</v>
      </c>
      <c r="BF859" s="144">
        <f>IF(N859="snížená",J859,0)</f>
        <v>0</v>
      </c>
      <c r="BG859" s="144">
        <f>IF(N859="zákl. přenesená",J859,0)</f>
        <v>0</v>
      </c>
      <c r="BH859" s="144">
        <f>IF(N859="sníž. přenesená",J859,0)</f>
        <v>0</v>
      </c>
      <c r="BI859" s="144">
        <f>IF(N859="nulová",J859,0)</f>
        <v>0</v>
      </c>
      <c r="BJ859" s="13" t="s">
        <v>77</v>
      </c>
      <c r="BK859" s="144">
        <f>ROUND(I859*H859,2)</f>
        <v>402877.63</v>
      </c>
      <c r="BL859" s="13" t="s">
        <v>109</v>
      </c>
      <c r="BM859" s="13" t="s">
        <v>2006</v>
      </c>
    </row>
    <row r="860" spans="2:65" s="1" customFormat="1" ht="29.25">
      <c r="B860" s="27"/>
      <c r="C860" s="28"/>
      <c r="D860" s="167" t="s">
        <v>1116</v>
      </c>
      <c r="E860" s="28"/>
      <c r="F860" s="168" t="s">
        <v>1974</v>
      </c>
      <c r="G860" s="28"/>
      <c r="H860" s="28"/>
      <c r="I860" s="28"/>
      <c r="J860" s="28"/>
      <c r="K860" s="28"/>
      <c r="L860" s="31"/>
      <c r="M860" s="169"/>
      <c r="N860" s="54"/>
      <c r="O860" s="54"/>
      <c r="P860" s="54"/>
      <c r="Q860" s="54"/>
      <c r="R860" s="54"/>
      <c r="S860" s="54"/>
      <c r="T860" s="55"/>
      <c r="AT860" s="13" t="s">
        <v>1116</v>
      </c>
      <c r="AU860" s="13" t="s">
        <v>79</v>
      </c>
    </row>
    <row r="861" spans="2:65" s="1" customFormat="1" ht="33.75" customHeight="1">
      <c r="B861" s="27"/>
      <c r="C861" s="160" t="s">
        <v>2007</v>
      </c>
      <c r="D861" s="160" t="s">
        <v>1111</v>
      </c>
      <c r="E861" s="161" t="s">
        <v>2008</v>
      </c>
      <c r="F861" s="162" t="s">
        <v>2009</v>
      </c>
      <c r="G861" s="163" t="s">
        <v>1160</v>
      </c>
      <c r="H861" s="164">
        <v>1</v>
      </c>
      <c r="I861" s="165">
        <v>565467.93000000005</v>
      </c>
      <c r="J861" s="165">
        <f>ROUND(I861*H861,2)</f>
        <v>565467.93000000005</v>
      </c>
      <c r="K861" s="162" t="s">
        <v>106</v>
      </c>
      <c r="L861" s="31"/>
      <c r="M861" s="53" t="s">
        <v>31</v>
      </c>
      <c r="N861" s="166" t="s">
        <v>43</v>
      </c>
      <c r="O861" s="142">
        <v>758.49</v>
      </c>
      <c r="P861" s="142">
        <f>O861*H861</f>
        <v>758.49</v>
      </c>
      <c r="Q861" s="142">
        <v>0</v>
      </c>
      <c r="R861" s="142">
        <f>Q861*H861</f>
        <v>0</v>
      </c>
      <c r="S861" s="142">
        <v>0</v>
      </c>
      <c r="T861" s="143">
        <f>S861*H861</f>
        <v>0</v>
      </c>
      <c r="AR861" s="13" t="s">
        <v>109</v>
      </c>
      <c r="AT861" s="13" t="s">
        <v>1111</v>
      </c>
      <c r="AU861" s="13" t="s">
        <v>79</v>
      </c>
      <c r="AY861" s="13" t="s">
        <v>108</v>
      </c>
      <c r="BE861" s="144">
        <f>IF(N861="základní",J861,0)</f>
        <v>565467.93000000005</v>
      </c>
      <c r="BF861" s="144">
        <f>IF(N861="snížená",J861,0)</f>
        <v>0</v>
      </c>
      <c r="BG861" s="144">
        <f>IF(N861="zákl. přenesená",J861,0)</f>
        <v>0</v>
      </c>
      <c r="BH861" s="144">
        <f>IF(N861="sníž. přenesená",J861,0)</f>
        <v>0</v>
      </c>
      <c r="BI861" s="144">
        <f>IF(N861="nulová",J861,0)</f>
        <v>0</v>
      </c>
      <c r="BJ861" s="13" t="s">
        <v>77</v>
      </c>
      <c r="BK861" s="144">
        <f>ROUND(I861*H861,2)</f>
        <v>565467.93000000005</v>
      </c>
      <c r="BL861" s="13" t="s">
        <v>109</v>
      </c>
      <c r="BM861" s="13" t="s">
        <v>2010</v>
      </c>
    </row>
    <row r="862" spans="2:65" s="1" customFormat="1" ht="29.25">
      <c r="B862" s="27"/>
      <c r="C862" s="28"/>
      <c r="D862" s="167" t="s">
        <v>1116</v>
      </c>
      <c r="E862" s="28"/>
      <c r="F862" s="168" t="s">
        <v>2011</v>
      </c>
      <c r="G862" s="28"/>
      <c r="H862" s="28"/>
      <c r="I862" s="28"/>
      <c r="J862" s="28"/>
      <c r="K862" s="28"/>
      <c r="L862" s="31"/>
      <c r="M862" s="169"/>
      <c r="N862" s="54"/>
      <c r="O862" s="54"/>
      <c r="P862" s="54"/>
      <c r="Q862" s="54"/>
      <c r="R862" s="54"/>
      <c r="S862" s="54"/>
      <c r="T862" s="55"/>
      <c r="AT862" s="13" t="s">
        <v>1116</v>
      </c>
      <c r="AU862" s="13" t="s">
        <v>79</v>
      </c>
    </row>
    <row r="863" spans="2:65" s="1" customFormat="1" ht="33.75" customHeight="1">
      <c r="B863" s="27"/>
      <c r="C863" s="160" t="s">
        <v>2012</v>
      </c>
      <c r="D863" s="160" t="s">
        <v>1111</v>
      </c>
      <c r="E863" s="161" t="s">
        <v>2013</v>
      </c>
      <c r="F863" s="162" t="s">
        <v>2014</v>
      </c>
      <c r="G863" s="163" t="s">
        <v>1160</v>
      </c>
      <c r="H863" s="164">
        <v>1</v>
      </c>
      <c r="I863" s="165">
        <v>575525.86</v>
      </c>
      <c r="J863" s="165">
        <f>ROUND(I863*H863,2)</f>
        <v>575525.86</v>
      </c>
      <c r="K863" s="162" t="s">
        <v>106</v>
      </c>
      <c r="L863" s="31"/>
      <c r="M863" s="53" t="s">
        <v>31</v>
      </c>
      <c r="N863" s="166" t="s">
        <v>43</v>
      </c>
      <c r="O863" s="142">
        <v>773.29</v>
      </c>
      <c r="P863" s="142">
        <f>O863*H863</f>
        <v>773.29</v>
      </c>
      <c r="Q863" s="142">
        <v>0</v>
      </c>
      <c r="R863" s="142">
        <f>Q863*H863</f>
        <v>0</v>
      </c>
      <c r="S863" s="142">
        <v>0</v>
      </c>
      <c r="T863" s="143">
        <f>S863*H863</f>
        <v>0</v>
      </c>
      <c r="AR863" s="13" t="s">
        <v>109</v>
      </c>
      <c r="AT863" s="13" t="s">
        <v>1111</v>
      </c>
      <c r="AU863" s="13" t="s">
        <v>79</v>
      </c>
      <c r="AY863" s="13" t="s">
        <v>108</v>
      </c>
      <c r="BE863" s="144">
        <f>IF(N863="základní",J863,0)</f>
        <v>575525.86</v>
      </c>
      <c r="BF863" s="144">
        <f>IF(N863="snížená",J863,0)</f>
        <v>0</v>
      </c>
      <c r="BG863" s="144">
        <f>IF(N863="zákl. přenesená",J863,0)</f>
        <v>0</v>
      </c>
      <c r="BH863" s="144">
        <f>IF(N863="sníž. přenesená",J863,0)</f>
        <v>0</v>
      </c>
      <c r="BI863" s="144">
        <f>IF(N863="nulová",J863,0)</f>
        <v>0</v>
      </c>
      <c r="BJ863" s="13" t="s">
        <v>77</v>
      </c>
      <c r="BK863" s="144">
        <f>ROUND(I863*H863,2)</f>
        <v>575525.86</v>
      </c>
      <c r="BL863" s="13" t="s">
        <v>109</v>
      </c>
      <c r="BM863" s="13" t="s">
        <v>2015</v>
      </c>
    </row>
    <row r="864" spans="2:65" s="1" customFormat="1" ht="29.25">
      <c r="B864" s="27"/>
      <c r="C864" s="28"/>
      <c r="D864" s="167" t="s">
        <v>1116</v>
      </c>
      <c r="E864" s="28"/>
      <c r="F864" s="168" t="s">
        <v>2011</v>
      </c>
      <c r="G864" s="28"/>
      <c r="H864" s="28"/>
      <c r="I864" s="28"/>
      <c r="J864" s="28"/>
      <c r="K864" s="28"/>
      <c r="L864" s="31"/>
      <c r="M864" s="169"/>
      <c r="N864" s="54"/>
      <c r="O864" s="54"/>
      <c r="P864" s="54"/>
      <c r="Q864" s="54"/>
      <c r="R864" s="54"/>
      <c r="S864" s="54"/>
      <c r="T864" s="55"/>
      <c r="AT864" s="13" t="s">
        <v>1116</v>
      </c>
      <c r="AU864" s="13" t="s">
        <v>79</v>
      </c>
    </row>
    <row r="865" spans="2:65" s="1" customFormat="1" ht="33.75" customHeight="1">
      <c r="B865" s="27"/>
      <c r="C865" s="160" t="s">
        <v>2016</v>
      </c>
      <c r="D865" s="160" t="s">
        <v>1111</v>
      </c>
      <c r="E865" s="161" t="s">
        <v>2017</v>
      </c>
      <c r="F865" s="162" t="s">
        <v>2018</v>
      </c>
      <c r="G865" s="163" t="s">
        <v>1160</v>
      </c>
      <c r="H865" s="164">
        <v>1</v>
      </c>
      <c r="I865" s="165">
        <v>575525.86</v>
      </c>
      <c r="J865" s="165">
        <f>ROUND(I865*H865,2)</f>
        <v>575525.86</v>
      </c>
      <c r="K865" s="162" t="s">
        <v>106</v>
      </c>
      <c r="L865" s="31"/>
      <c r="M865" s="53" t="s">
        <v>31</v>
      </c>
      <c r="N865" s="166" t="s">
        <v>43</v>
      </c>
      <c r="O865" s="142">
        <v>773.29</v>
      </c>
      <c r="P865" s="142">
        <f>O865*H865</f>
        <v>773.29</v>
      </c>
      <c r="Q865" s="142">
        <v>0</v>
      </c>
      <c r="R865" s="142">
        <f>Q865*H865</f>
        <v>0</v>
      </c>
      <c r="S865" s="142">
        <v>0</v>
      </c>
      <c r="T865" s="143">
        <f>S865*H865</f>
        <v>0</v>
      </c>
      <c r="AR865" s="13" t="s">
        <v>109</v>
      </c>
      <c r="AT865" s="13" t="s">
        <v>1111</v>
      </c>
      <c r="AU865" s="13" t="s">
        <v>79</v>
      </c>
      <c r="AY865" s="13" t="s">
        <v>108</v>
      </c>
      <c r="BE865" s="144">
        <f>IF(N865="základní",J865,0)</f>
        <v>575525.86</v>
      </c>
      <c r="BF865" s="144">
        <f>IF(N865="snížená",J865,0)</f>
        <v>0</v>
      </c>
      <c r="BG865" s="144">
        <f>IF(N865="zákl. přenesená",J865,0)</f>
        <v>0</v>
      </c>
      <c r="BH865" s="144">
        <f>IF(N865="sníž. přenesená",J865,0)</f>
        <v>0</v>
      </c>
      <c r="BI865" s="144">
        <f>IF(N865="nulová",J865,0)</f>
        <v>0</v>
      </c>
      <c r="BJ865" s="13" t="s">
        <v>77</v>
      </c>
      <c r="BK865" s="144">
        <f>ROUND(I865*H865,2)</f>
        <v>575525.86</v>
      </c>
      <c r="BL865" s="13" t="s">
        <v>109</v>
      </c>
      <c r="BM865" s="13" t="s">
        <v>2019</v>
      </c>
    </row>
    <row r="866" spans="2:65" s="1" customFormat="1" ht="29.25">
      <c r="B866" s="27"/>
      <c r="C866" s="28"/>
      <c r="D866" s="167" t="s">
        <v>1116</v>
      </c>
      <c r="E866" s="28"/>
      <c r="F866" s="168" t="s">
        <v>2011</v>
      </c>
      <c r="G866" s="28"/>
      <c r="H866" s="28"/>
      <c r="I866" s="28"/>
      <c r="J866" s="28"/>
      <c r="K866" s="28"/>
      <c r="L866" s="31"/>
      <c r="M866" s="169"/>
      <c r="N866" s="54"/>
      <c r="O866" s="54"/>
      <c r="P866" s="54"/>
      <c r="Q866" s="54"/>
      <c r="R866" s="54"/>
      <c r="S866" s="54"/>
      <c r="T866" s="55"/>
      <c r="AT866" s="13" t="s">
        <v>1116</v>
      </c>
      <c r="AU866" s="13" t="s">
        <v>79</v>
      </c>
    </row>
    <row r="867" spans="2:65" s="1" customFormat="1" ht="33.75" customHeight="1">
      <c r="B867" s="27"/>
      <c r="C867" s="160" t="s">
        <v>2020</v>
      </c>
      <c r="D867" s="160" t="s">
        <v>1111</v>
      </c>
      <c r="E867" s="161" t="s">
        <v>2021</v>
      </c>
      <c r="F867" s="162" t="s">
        <v>2022</v>
      </c>
      <c r="G867" s="163" t="s">
        <v>1160</v>
      </c>
      <c r="H867" s="164">
        <v>1</v>
      </c>
      <c r="I867" s="165">
        <v>499190.1</v>
      </c>
      <c r="J867" s="165">
        <f>ROUND(I867*H867,2)</f>
        <v>499190.1</v>
      </c>
      <c r="K867" s="162" t="s">
        <v>106</v>
      </c>
      <c r="L867" s="31"/>
      <c r="M867" s="53" t="s">
        <v>31</v>
      </c>
      <c r="N867" s="166" t="s">
        <v>43</v>
      </c>
      <c r="O867" s="142">
        <v>819.25</v>
      </c>
      <c r="P867" s="142">
        <f>O867*H867</f>
        <v>819.25</v>
      </c>
      <c r="Q867" s="142">
        <v>0</v>
      </c>
      <c r="R867" s="142">
        <f>Q867*H867</f>
        <v>0</v>
      </c>
      <c r="S867" s="142">
        <v>0</v>
      </c>
      <c r="T867" s="143">
        <f>S867*H867</f>
        <v>0</v>
      </c>
      <c r="AR867" s="13" t="s">
        <v>109</v>
      </c>
      <c r="AT867" s="13" t="s">
        <v>1111</v>
      </c>
      <c r="AU867" s="13" t="s">
        <v>79</v>
      </c>
      <c r="AY867" s="13" t="s">
        <v>108</v>
      </c>
      <c r="BE867" s="144">
        <f>IF(N867="základní",J867,0)</f>
        <v>499190.1</v>
      </c>
      <c r="BF867" s="144">
        <f>IF(N867="snížená",J867,0)</f>
        <v>0</v>
      </c>
      <c r="BG867" s="144">
        <f>IF(N867="zákl. přenesená",J867,0)</f>
        <v>0</v>
      </c>
      <c r="BH867" s="144">
        <f>IF(N867="sníž. přenesená",J867,0)</f>
        <v>0</v>
      </c>
      <c r="BI867" s="144">
        <f>IF(N867="nulová",J867,0)</f>
        <v>0</v>
      </c>
      <c r="BJ867" s="13" t="s">
        <v>77</v>
      </c>
      <c r="BK867" s="144">
        <f>ROUND(I867*H867,2)</f>
        <v>499190.1</v>
      </c>
      <c r="BL867" s="13" t="s">
        <v>109</v>
      </c>
      <c r="BM867" s="13" t="s">
        <v>2023</v>
      </c>
    </row>
    <row r="868" spans="2:65" s="1" customFormat="1" ht="29.25">
      <c r="B868" s="27"/>
      <c r="C868" s="28"/>
      <c r="D868" s="167" t="s">
        <v>1116</v>
      </c>
      <c r="E868" s="28"/>
      <c r="F868" s="168" t="s">
        <v>2011</v>
      </c>
      <c r="G868" s="28"/>
      <c r="H868" s="28"/>
      <c r="I868" s="28"/>
      <c r="J868" s="28"/>
      <c r="K868" s="28"/>
      <c r="L868" s="31"/>
      <c r="M868" s="169"/>
      <c r="N868" s="54"/>
      <c r="O868" s="54"/>
      <c r="P868" s="54"/>
      <c r="Q868" s="54"/>
      <c r="R868" s="54"/>
      <c r="S868" s="54"/>
      <c r="T868" s="55"/>
      <c r="AT868" s="13" t="s">
        <v>1116</v>
      </c>
      <c r="AU868" s="13" t="s">
        <v>79</v>
      </c>
    </row>
    <row r="869" spans="2:65" s="1" customFormat="1" ht="33.75" customHeight="1">
      <c r="B869" s="27"/>
      <c r="C869" s="160" t="s">
        <v>2024</v>
      </c>
      <c r="D869" s="160" t="s">
        <v>1111</v>
      </c>
      <c r="E869" s="161" t="s">
        <v>2025</v>
      </c>
      <c r="F869" s="162" t="s">
        <v>2026</v>
      </c>
      <c r="G869" s="163" t="s">
        <v>1160</v>
      </c>
      <c r="H869" s="164">
        <v>1</v>
      </c>
      <c r="I869" s="165">
        <v>509287.17</v>
      </c>
      <c r="J869" s="165">
        <f>ROUND(I869*H869,2)</f>
        <v>509287.17</v>
      </c>
      <c r="K869" s="162" t="s">
        <v>106</v>
      </c>
      <c r="L869" s="31"/>
      <c r="M869" s="53" t="s">
        <v>31</v>
      </c>
      <c r="N869" s="166" t="s">
        <v>43</v>
      </c>
      <c r="O869" s="142">
        <v>834.47</v>
      </c>
      <c r="P869" s="142">
        <f>O869*H869</f>
        <v>834.47</v>
      </c>
      <c r="Q869" s="142">
        <v>0</v>
      </c>
      <c r="R869" s="142">
        <f>Q869*H869</f>
        <v>0</v>
      </c>
      <c r="S869" s="142">
        <v>0</v>
      </c>
      <c r="T869" s="143">
        <f>S869*H869</f>
        <v>0</v>
      </c>
      <c r="AR869" s="13" t="s">
        <v>109</v>
      </c>
      <c r="AT869" s="13" t="s">
        <v>1111</v>
      </c>
      <c r="AU869" s="13" t="s">
        <v>79</v>
      </c>
      <c r="AY869" s="13" t="s">
        <v>108</v>
      </c>
      <c r="BE869" s="144">
        <f>IF(N869="základní",J869,0)</f>
        <v>509287.17</v>
      </c>
      <c r="BF869" s="144">
        <f>IF(N869="snížená",J869,0)</f>
        <v>0</v>
      </c>
      <c r="BG869" s="144">
        <f>IF(N869="zákl. přenesená",J869,0)</f>
        <v>0</v>
      </c>
      <c r="BH869" s="144">
        <f>IF(N869="sníž. přenesená",J869,0)</f>
        <v>0</v>
      </c>
      <c r="BI869" s="144">
        <f>IF(N869="nulová",J869,0)</f>
        <v>0</v>
      </c>
      <c r="BJ869" s="13" t="s">
        <v>77</v>
      </c>
      <c r="BK869" s="144">
        <f>ROUND(I869*H869,2)</f>
        <v>509287.17</v>
      </c>
      <c r="BL869" s="13" t="s">
        <v>109</v>
      </c>
      <c r="BM869" s="13" t="s">
        <v>2027</v>
      </c>
    </row>
    <row r="870" spans="2:65" s="1" customFormat="1" ht="29.25">
      <c r="B870" s="27"/>
      <c r="C870" s="28"/>
      <c r="D870" s="167" t="s">
        <v>1116</v>
      </c>
      <c r="E870" s="28"/>
      <c r="F870" s="168" t="s">
        <v>2011</v>
      </c>
      <c r="G870" s="28"/>
      <c r="H870" s="28"/>
      <c r="I870" s="28"/>
      <c r="J870" s="28"/>
      <c r="K870" s="28"/>
      <c r="L870" s="31"/>
      <c r="M870" s="169"/>
      <c r="N870" s="54"/>
      <c r="O870" s="54"/>
      <c r="P870" s="54"/>
      <c r="Q870" s="54"/>
      <c r="R870" s="54"/>
      <c r="S870" s="54"/>
      <c r="T870" s="55"/>
      <c r="AT870" s="13" t="s">
        <v>1116</v>
      </c>
      <c r="AU870" s="13" t="s">
        <v>79</v>
      </c>
    </row>
    <row r="871" spans="2:65" s="1" customFormat="1" ht="33.75" customHeight="1">
      <c r="B871" s="27"/>
      <c r="C871" s="160" t="s">
        <v>2028</v>
      </c>
      <c r="D871" s="160" t="s">
        <v>1111</v>
      </c>
      <c r="E871" s="161" t="s">
        <v>2029</v>
      </c>
      <c r="F871" s="162" t="s">
        <v>2030</v>
      </c>
      <c r="G871" s="163" t="s">
        <v>1160</v>
      </c>
      <c r="H871" s="164">
        <v>1</v>
      </c>
      <c r="I871" s="165">
        <v>519429.35</v>
      </c>
      <c r="J871" s="165">
        <f>ROUND(I871*H871,2)</f>
        <v>519429.35</v>
      </c>
      <c r="K871" s="162" t="s">
        <v>106</v>
      </c>
      <c r="L871" s="31"/>
      <c r="M871" s="53" t="s">
        <v>31</v>
      </c>
      <c r="N871" s="166" t="s">
        <v>43</v>
      </c>
      <c r="O871" s="142">
        <v>851.09</v>
      </c>
      <c r="P871" s="142">
        <f>O871*H871</f>
        <v>851.09</v>
      </c>
      <c r="Q871" s="142">
        <v>0</v>
      </c>
      <c r="R871" s="142">
        <f>Q871*H871</f>
        <v>0</v>
      </c>
      <c r="S871" s="142">
        <v>0</v>
      </c>
      <c r="T871" s="143">
        <f>S871*H871</f>
        <v>0</v>
      </c>
      <c r="AR871" s="13" t="s">
        <v>109</v>
      </c>
      <c r="AT871" s="13" t="s">
        <v>1111</v>
      </c>
      <c r="AU871" s="13" t="s">
        <v>79</v>
      </c>
      <c r="AY871" s="13" t="s">
        <v>108</v>
      </c>
      <c r="BE871" s="144">
        <f>IF(N871="základní",J871,0)</f>
        <v>519429.35</v>
      </c>
      <c r="BF871" s="144">
        <f>IF(N871="snížená",J871,0)</f>
        <v>0</v>
      </c>
      <c r="BG871" s="144">
        <f>IF(N871="zákl. přenesená",J871,0)</f>
        <v>0</v>
      </c>
      <c r="BH871" s="144">
        <f>IF(N871="sníž. přenesená",J871,0)</f>
        <v>0</v>
      </c>
      <c r="BI871" s="144">
        <f>IF(N871="nulová",J871,0)</f>
        <v>0</v>
      </c>
      <c r="BJ871" s="13" t="s">
        <v>77</v>
      </c>
      <c r="BK871" s="144">
        <f>ROUND(I871*H871,2)</f>
        <v>519429.35</v>
      </c>
      <c r="BL871" s="13" t="s">
        <v>109</v>
      </c>
      <c r="BM871" s="13" t="s">
        <v>2031</v>
      </c>
    </row>
    <row r="872" spans="2:65" s="1" customFormat="1" ht="29.25">
      <c r="B872" s="27"/>
      <c r="C872" s="28"/>
      <c r="D872" s="167" t="s">
        <v>1116</v>
      </c>
      <c r="E872" s="28"/>
      <c r="F872" s="168" t="s">
        <v>2011</v>
      </c>
      <c r="G872" s="28"/>
      <c r="H872" s="28"/>
      <c r="I872" s="28"/>
      <c r="J872" s="28"/>
      <c r="K872" s="28"/>
      <c r="L872" s="31"/>
      <c r="M872" s="169"/>
      <c r="N872" s="54"/>
      <c r="O872" s="54"/>
      <c r="P872" s="54"/>
      <c r="Q872" s="54"/>
      <c r="R872" s="54"/>
      <c r="S872" s="54"/>
      <c r="T872" s="55"/>
      <c r="AT872" s="13" t="s">
        <v>1116</v>
      </c>
      <c r="AU872" s="13" t="s">
        <v>79</v>
      </c>
    </row>
    <row r="873" spans="2:65" s="1" customFormat="1" ht="33.75" customHeight="1">
      <c r="B873" s="27"/>
      <c r="C873" s="160" t="s">
        <v>2032</v>
      </c>
      <c r="D873" s="160" t="s">
        <v>1111</v>
      </c>
      <c r="E873" s="161" t="s">
        <v>2033</v>
      </c>
      <c r="F873" s="162" t="s">
        <v>2034</v>
      </c>
      <c r="G873" s="163" t="s">
        <v>1160</v>
      </c>
      <c r="H873" s="164">
        <v>1</v>
      </c>
      <c r="I873" s="165">
        <v>487627.81</v>
      </c>
      <c r="J873" s="165">
        <f>ROUND(I873*H873,2)</f>
        <v>487627.81</v>
      </c>
      <c r="K873" s="162" t="s">
        <v>106</v>
      </c>
      <c r="L873" s="31"/>
      <c r="M873" s="53" t="s">
        <v>31</v>
      </c>
      <c r="N873" s="166" t="s">
        <v>43</v>
      </c>
      <c r="O873" s="142">
        <v>549.41</v>
      </c>
      <c r="P873" s="142">
        <f>O873*H873</f>
        <v>549.41</v>
      </c>
      <c r="Q873" s="142">
        <v>0</v>
      </c>
      <c r="R873" s="142">
        <f>Q873*H873</f>
        <v>0</v>
      </c>
      <c r="S873" s="142">
        <v>0</v>
      </c>
      <c r="T873" s="143">
        <f>S873*H873</f>
        <v>0</v>
      </c>
      <c r="AR873" s="13" t="s">
        <v>109</v>
      </c>
      <c r="AT873" s="13" t="s">
        <v>1111</v>
      </c>
      <c r="AU873" s="13" t="s">
        <v>79</v>
      </c>
      <c r="AY873" s="13" t="s">
        <v>108</v>
      </c>
      <c r="BE873" s="144">
        <f>IF(N873="základní",J873,0)</f>
        <v>487627.81</v>
      </c>
      <c r="BF873" s="144">
        <f>IF(N873="snížená",J873,0)</f>
        <v>0</v>
      </c>
      <c r="BG873" s="144">
        <f>IF(N873="zákl. přenesená",J873,0)</f>
        <v>0</v>
      </c>
      <c r="BH873" s="144">
        <f>IF(N873="sníž. přenesená",J873,0)</f>
        <v>0</v>
      </c>
      <c r="BI873" s="144">
        <f>IF(N873="nulová",J873,0)</f>
        <v>0</v>
      </c>
      <c r="BJ873" s="13" t="s">
        <v>77</v>
      </c>
      <c r="BK873" s="144">
        <f>ROUND(I873*H873,2)</f>
        <v>487627.81</v>
      </c>
      <c r="BL873" s="13" t="s">
        <v>109</v>
      </c>
      <c r="BM873" s="13" t="s">
        <v>2035</v>
      </c>
    </row>
    <row r="874" spans="2:65" s="1" customFormat="1" ht="29.25">
      <c r="B874" s="27"/>
      <c r="C874" s="28"/>
      <c r="D874" s="167" t="s">
        <v>1116</v>
      </c>
      <c r="E874" s="28"/>
      <c r="F874" s="168" t="s">
        <v>2011</v>
      </c>
      <c r="G874" s="28"/>
      <c r="H874" s="28"/>
      <c r="I874" s="28"/>
      <c r="J874" s="28"/>
      <c r="K874" s="28"/>
      <c r="L874" s="31"/>
      <c r="M874" s="169"/>
      <c r="N874" s="54"/>
      <c r="O874" s="54"/>
      <c r="P874" s="54"/>
      <c r="Q874" s="54"/>
      <c r="R874" s="54"/>
      <c r="S874" s="54"/>
      <c r="T874" s="55"/>
      <c r="AT874" s="13" t="s">
        <v>1116</v>
      </c>
      <c r="AU874" s="13" t="s">
        <v>79</v>
      </c>
    </row>
    <row r="875" spans="2:65" s="1" customFormat="1" ht="33.75" customHeight="1">
      <c r="B875" s="27"/>
      <c r="C875" s="160" t="s">
        <v>2036</v>
      </c>
      <c r="D875" s="160" t="s">
        <v>1111</v>
      </c>
      <c r="E875" s="161" t="s">
        <v>2037</v>
      </c>
      <c r="F875" s="162" t="s">
        <v>2038</v>
      </c>
      <c r="G875" s="163" t="s">
        <v>1160</v>
      </c>
      <c r="H875" s="164">
        <v>1</v>
      </c>
      <c r="I875" s="165">
        <v>497762.92</v>
      </c>
      <c r="J875" s="165">
        <f>ROUND(I875*H875,2)</f>
        <v>497762.92</v>
      </c>
      <c r="K875" s="162" t="s">
        <v>106</v>
      </c>
      <c r="L875" s="31"/>
      <c r="M875" s="53" t="s">
        <v>31</v>
      </c>
      <c r="N875" s="166" t="s">
        <v>43</v>
      </c>
      <c r="O875" s="142">
        <v>565.25</v>
      </c>
      <c r="P875" s="142">
        <f>O875*H875</f>
        <v>565.25</v>
      </c>
      <c r="Q875" s="142">
        <v>0</v>
      </c>
      <c r="R875" s="142">
        <f>Q875*H875</f>
        <v>0</v>
      </c>
      <c r="S875" s="142">
        <v>0</v>
      </c>
      <c r="T875" s="143">
        <f>S875*H875</f>
        <v>0</v>
      </c>
      <c r="AR875" s="13" t="s">
        <v>109</v>
      </c>
      <c r="AT875" s="13" t="s">
        <v>1111</v>
      </c>
      <c r="AU875" s="13" t="s">
        <v>79</v>
      </c>
      <c r="AY875" s="13" t="s">
        <v>108</v>
      </c>
      <c r="BE875" s="144">
        <f>IF(N875="základní",J875,0)</f>
        <v>497762.92</v>
      </c>
      <c r="BF875" s="144">
        <f>IF(N875="snížená",J875,0)</f>
        <v>0</v>
      </c>
      <c r="BG875" s="144">
        <f>IF(N875="zákl. přenesená",J875,0)</f>
        <v>0</v>
      </c>
      <c r="BH875" s="144">
        <f>IF(N875="sníž. přenesená",J875,0)</f>
        <v>0</v>
      </c>
      <c r="BI875" s="144">
        <f>IF(N875="nulová",J875,0)</f>
        <v>0</v>
      </c>
      <c r="BJ875" s="13" t="s">
        <v>77</v>
      </c>
      <c r="BK875" s="144">
        <f>ROUND(I875*H875,2)</f>
        <v>497762.92</v>
      </c>
      <c r="BL875" s="13" t="s">
        <v>109</v>
      </c>
      <c r="BM875" s="13" t="s">
        <v>2039</v>
      </c>
    </row>
    <row r="876" spans="2:65" s="1" customFormat="1" ht="29.25">
      <c r="B876" s="27"/>
      <c r="C876" s="28"/>
      <c r="D876" s="167" t="s">
        <v>1116</v>
      </c>
      <c r="E876" s="28"/>
      <c r="F876" s="168" t="s">
        <v>2011</v>
      </c>
      <c r="G876" s="28"/>
      <c r="H876" s="28"/>
      <c r="I876" s="28"/>
      <c r="J876" s="28"/>
      <c r="K876" s="28"/>
      <c r="L876" s="31"/>
      <c r="M876" s="169"/>
      <c r="N876" s="54"/>
      <c r="O876" s="54"/>
      <c r="P876" s="54"/>
      <c r="Q876" s="54"/>
      <c r="R876" s="54"/>
      <c r="S876" s="54"/>
      <c r="T876" s="55"/>
      <c r="AT876" s="13" t="s">
        <v>1116</v>
      </c>
      <c r="AU876" s="13" t="s">
        <v>79</v>
      </c>
    </row>
    <row r="877" spans="2:65" s="1" customFormat="1" ht="33.75" customHeight="1">
      <c r="B877" s="27"/>
      <c r="C877" s="160" t="s">
        <v>2040</v>
      </c>
      <c r="D877" s="160" t="s">
        <v>1111</v>
      </c>
      <c r="E877" s="161" t="s">
        <v>2041</v>
      </c>
      <c r="F877" s="162" t="s">
        <v>2042</v>
      </c>
      <c r="G877" s="163" t="s">
        <v>1160</v>
      </c>
      <c r="H877" s="164">
        <v>1</v>
      </c>
      <c r="I877" s="165">
        <v>503231.93</v>
      </c>
      <c r="J877" s="165">
        <f>ROUND(I877*H877,2)</f>
        <v>503231.93</v>
      </c>
      <c r="K877" s="162" t="s">
        <v>106</v>
      </c>
      <c r="L877" s="31"/>
      <c r="M877" s="53" t="s">
        <v>31</v>
      </c>
      <c r="N877" s="166" t="s">
        <v>43</v>
      </c>
      <c r="O877" s="142">
        <v>571.46</v>
      </c>
      <c r="P877" s="142">
        <f>O877*H877</f>
        <v>571.46</v>
      </c>
      <c r="Q877" s="142">
        <v>0</v>
      </c>
      <c r="R877" s="142">
        <f>Q877*H877</f>
        <v>0</v>
      </c>
      <c r="S877" s="142">
        <v>0</v>
      </c>
      <c r="T877" s="143">
        <f>S877*H877</f>
        <v>0</v>
      </c>
      <c r="AR877" s="13" t="s">
        <v>109</v>
      </c>
      <c r="AT877" s="13" t="s">
        <v>1111</v>
      </c>
      <c r="AU877" s="13" t="s">
        <v>79</v>
      </c>
      <c r="AY877" s="13" t="s">
        <v>108</v>
      </c>
      <c r="BE877" s="144">
        <f>IF(N877="základní",J877,0)</f>
        <v>503231.93</v>
      </c>
      <c r="BF877" s="144">
        <f>IF(N877="snížená",J877,0)</f>
        <v>0</v>
      </c>
      <c r="BG877" s="144">
        <f>IF(N877="zákl. přenesená",J877,0)</f>
        <v>0</v>
      </c>
      <c r="BH877" s="144">
        <f>IF(N877="sníž. přenesená",J877,0)</f>
        <v>0</v>
      </c>
      <c r="BI877" s="144">
        <f>IF(N877="nulová",J877,0)</f>
        <v>0</v>
      </c>
      <c r="BJ877" s="13" t="s">
        <v>77</v>
      </c>
      <c r="BK877" s="144">
        <f>ROUND(I877*H877,2)</f>
        <v>503231.93</v>
      </c>
      <c r="BL877" s="13" t="s">
        <v>109</v>
      </c>
      <c r="BM877" s="13" t="s">
        <v>2043</v>
      </c>
    </row>
    <row r="878" spans="2:65" s="1" customFormat="1" ht="29.25">
      <c r="B878" s="27"/>
      <c r="C878" s="28"/>
      <c r="D878" s="167" t="s">
        <v>1116</v>
      </c>
      <c r="E878" s="28"/>
      <c r="F878" s="168" t="s">
        <v>2011</v>
      </c>
      <c r="G878" s="28"/>
      <c r="H878" s="28"/>
      <c r="I878" s="28"/>
      <c r="J878" s="28"/>
      <c r="K878" s="28"/>
      <c r="L878" s="31"/>
      <c r="M878" s="169"/>
      <c r="N878" s="54"/>
      <c r="O878" s="54"/>
      <c r="P878" s="54"/>
      <c r="Q878" s="54"/>
      <c r="R878" s="54"/>
      <c r="S878" s="54"/>
      <c r="T878" s="55"/>
      <c r="AT878" s="13" t="s">
        <v>1116</v>
      </c>
      <c r="AU878" s="13" t="s">
        <v>79</v>
      </c>
    </row>
    <row r="879" spans="2:65" s="1" customFormat="1" ht="33.75" customHeight="1">
      <c r="B879" s="27"/>
      <c r="C879" s="160" t="s">
        <v>2044</v>
      </c>
      <c r="D879" s="160" t="s">
        <v>1111</v>
      </c>
      <c r="E879" s="161" t="s">
        <v>2045</v>
      </c>
      <c r="F879" s="162" t="s">
        <v>2046</v>
      </c>
      <c r="G879" s="163" t="s">
        <v>1160</v>
      </c>
      <c r="H879" s="164">
        <v>1</v>
      </c>
      <c r="I879" s="165">
        <v>397203.91</v>
      </c>
      <c r="J879" s="165">
        <f>ROUND(I879*H879,2)</f>
        <v>397203.91</v>
      </c>
      <c r="K879" s="162" t="s">
        <v>106</v>
      </c>
      <c r="L879" s="31"/>
      <c r="M879" s="53" t="s">
        <v>31</v>
      </c>
      <c r="N879" s="166" t="s">
        <v>43</v>
      </c>
      <c r="O879" s="142">
        <v>485.09</v>
      </c>
      <c r="P879" s="142">
        <f>O879*H879</f>
        <v>485.09</v>
      </c>
      <c r="Q879" s="142">
        <v>0</v>
      </c>
      <c r="R879" s="142">
        <f>Q879*H879</f>
        <v>0</v>
      </c>
      <c r="S879" s="142">
        <v>0</v>
      </c>
      <c r="T879" s="143">
        <f>S879*H879</f>
        <v>0</v>
      </c>
      <c r="AR879" s="13" t="s">
        <v>109</v>
      </c>
      <c r="AT879" s="13" t="s">
        <v>1111</v>
      </c>
      <c r="AU879" s="13" t="s">
        <v>79</v>
      </c>
      <c r="AY879" s="13" t="s">
        <v>108</v>
      </c>
      <c r="BE879" s="144">
        <f>IF(N879="základní",J879,0)</f>
        <v>397203.91</v>
      </c>
      <c r="BF879" s="144">
        <f>IF(N879="snížená",J879,0)</f>
        <v>0</v>
      </c>
      <c r="BG879" s="144">
        <f>IF(N879="zákl. přenesená",J879,0)</f>
        <v>0</v>
      </c>
      <c r="BH879" s="144">
        <f>IF(N879="sníž. přenesená",J879,0)</f>
        <v>0</v>
      </c>
      <c r="BI879" s="144">
        <f>IF(N879="nulová",J879,0)</f>
        <v>0</v>
      </c>
      <c r="BJ879" s="13" t="s">
        <v>77</v>
      </c>
      <c r="BK879" s="144">
        <f>ROUND(I879*H879,2)</f>
        <v>397203.91</v>
      </c>
      <c r="BL879" s="13" t="s">
        <v>109</v>
      </c>
      <c r="BM879" s="13" t="s">
        <v>2047</v>
      </c>
    </row>
    <row r="880" spans="2:65" s="1" customFormat="1" ht="29.25">
      <c r="B880" s="27"/>
      <c r="C880" s="28"/>
      <c r="D880" s="167" t="s">
        <v>1116</v>
      </c>
      <c r="E880" s="28"/>
      <c r="F880" s="168" t="s">
        <v>2011</v>
      </c>
      <c r="G880" s="28"/>
      <c r="H880" s="28"/>
      <c r="I880" s="28"/>
      <c r="J880" s="28"/>
      <c r="K880" s="28"/>
      <c r="L880" s="31"/>
      <c r="M880" s="169"/>
      <c r="N880" s="54"/>
      <c r="O880" s="54"/>
      <c r="P880" s="54"/>
      <c r="Q880" s="54"/>
      <c r="R880" s="54"/>
      <c r="S880" s="54"/>
      <c r="T880" s="55"/>
      <c r="AT880" s="13" t="s">
        <v>1116</v>
      </c>
      <c r="AU880" s="13" t="s">
        <v>79</v>
      </c>
    </row>
    <row r="881" spans="2:65" s="1" customFormat="1" ht="33.75" customHeight="1">
      <c r="B881" s="27"/>
      <c r="C881" s="160" t="s">
        <v>2048</v>
      </c>
      <c r="D881" s="160" t="s">
        <v>1111</v>
      </c>
      <c r="E881" s="161" t="s">
        <v>2049</v>
      </c>
      <c r="F881" s="162" t="s">
        <v>2050</v>
      </c>
      <c r="G881" s="163" t="s">
        <v>1160</v>
      </c>
      <c r="H881" s="164">
        <v>1</v>
      </c>
      <c r="I881" s="165">
        <v>407157.9</v>
      </c>
      <c r="J881" s="165">
        <f>ROUND(I881*H881,2)</f>
        <v>407157.9</v>
      </c>
      <c r="K881" s="162" t="s">
        <v>106</v>
      </c>
      <c r="L881" s="31"/>
      <c r="M881" s="53" t="s">
        <v>31</v>
      </c>
      <c r="N881" s="166" t="s">
        <v>43</v>
      </c>
      <c r="O881" s="142">
        <v>496.19</v>
      </c>
      <c r="P881" s="142">
        <f>O881*H881</f>
        <v>496.19</v>
      </c>
      <c r="Q881" s="142">
        <v>0</v>
      </c>
      <c r="R881" s="142">
        <f>Q881*H881</f>
        <v>0</v>
      </c>
      <c r="S881" s="142">
        <v>0</v>
      </c>
      <c r="T881" s="143">
        <f>S881*H881</f>
        <v>0</v>
      </c>
      <c r="AR881" s="13" t="s">
        <v>109</v>
      </c>
      <c r="AT881" s="13" t="s">
        <v>1111</v>
      </c>
      <c r="AU881" s="13" t="s">
        <v>79</v>
      </c>
      <c r="AY881" s="13" t="s">
        <v>108</v>
      </c>
      <c r="BE881" s="144">
        <f>IF(N881="základní",J881,0)</f>
        <v>407157.9</v>
      </c>
      <c r="BF881" s="144">
        <f>IF(N881="snížená",J881,0)</f>
        <v>0</v>
      </c>
      <c r="BG881" s="144">
        <f>IF(N881="zákl. přenesená",J881,0)</f>
        <v>0</v>
      </c>
      <c r="BH881" s="144">
        <f>IF(N881="sníž. přenesená",J881,0)</f>
        <v>0</v>
      </c>
      <c r="BI881" s="144">
        <f>IF(N881="nulová",J881,0)</f>
        <v>0</v>
      </c>
      <c r="BJ881" s="13" t="s">
        <v>77</v>
      </c>
      <c r="BK881" s="144">
        <f>ROUND(I881*H881,2)</f>
        <v>407157.9</v>
      </c>
      <c r="BL881" s="13" t="s">
        <v>109</v>
      </c>
      <c r="BM881" s="13" t="s">
        <v>2051</v>
      </c>
    </row>
    <row r="882" spans="2:65" s="1" customFormat="1" ht="29.25">
      <c r="B882" s="27"/>
      <c r="C882" s="28"/>
      <c r="D882" s="167" t="s">
        <v>1116</v>
      </c>
      <c r="E882" s="28"/>
      <c r="F882" s="168" t="s">
        <v>2011</v>
      </c>
      <c r="G882" s="28"/>
      <c r="H882" s="28"/>
      <c r="I882" s="28"/>
      <c r="J882" s="28"/>
      <c r="K882" s="28"/>
      <c r="L882" s="31"/>
      <c r="M882" s="169"/>
      <c r="N882" s="54"/>
      <c r="O882" s="54"/>
      <c r="P882" s="54"/>
      <c r="Q882" s="54"/>
      <c r="R882" s="54"/>
      <c r="S882" s="54"/>
      <c r="T882" s="55"/>
      <c r="AT882" s="13" t="s">
        <v>1116</v>
      </c>
      <c r="AU882" s="13" t="s">
        <v>79</v>
      </c>
    </row>
    <row r="883" spans="2:65" s="1" customFormat="1" ht="33.75" customHeight="1">
      <c r="B883" s="27"/>
      <c r="C883" s="160" t="s">
        <v>2052</v>
      </c>
      <c r="D883" s="160" t="s">
        <v>1111</v>
      </c>
      <c r="E883" s="161" t="s">
        <v>2053</v>
      </c>
      <c r="F883" s="162" t="s">
        <v>2054</v>
      </c>
      <c r="G883" s="163" t="s">
        <v>1160</v>
      </c>
      <c r="H883" s="164">
        <v>1</v>
      </c>
      <c r="I883" s="165">
        <v>412639.14</v>
      </c>
      <c r="J883" s="165">
        <f>ROUND(I883*H883,2)</f>
        <v>412639.14</v>
      </c>
      <c r="K883" s="162" t="s">
        <v>106</v>
      </c>
      <c r="L883" s="31"/>
      <c r="M883" s="53" t="s">
        <v>31</v>
      </c>
      <c r="N883" s="166" t="s">
        <v>43</v>
      </c>
      <c r="O883" s="142">
        <v>502.87</v>
      </c>
      <c r="P883" s="142">
        <f>O883*H883</f>
        <v>502.87</v>
      </c>
      <c r="Q883" s="142">
        <v>0</v>
      </c>
      <c r="R883" s="142">
        <f>Q883*H883</f>
        <v>0</v>
      </c>
      <c r="S883" s="142">
        <v>0</v>
      </c>
      <c r="T883" s="143">
        <f>S883*H883</f>
        <v>0</v>
      </c>
      <c r="AR883" s="13" t="s">
        <v>109</v>
      </c>
      <c r="AT883" s="13" t="s">
        <v>1111</v>
      </c>
      <c r="AU883" s="13" t="s">
        <v>79</v>
      </c>
      <c r="AY883" s="13" t="s">
        <v>108</v>
      </c>
      <c r="BE883" s="144">
        <f>IF(N883="základní",J883,0)</f>
        <v>412639.14</v>
      </c>
      <c r="BF883" s="144">
        <f>IF(N883="snížená",J883,0)</f>
        <v>0</v>
      </c>
      <c r="BG883" s="144">
        <f>IF(N883="zákl. přenesená",J883,0)</f>
        <v>0</v>
      </c>
      <c r="BH883" s="144">
        <f>IF(N883="sníž. přenesená",J883,0)</f>
        <v>0</v>
      </c>
      <c r="BI883" s="144">
        <f>IF(N883="nulová",J883,0)</f>
        <v>0</v>
      </c>
      <c r="BJ883" s="13" t="s">
        <v>77</v>
      </c>
      <c r="BK883" s="144">
        <f>ROUND(I883*H883,2)</f>
        <v>412639.14</v>
      </c>
      <c r="BL883" s="13" t="s">
        <v>109</v>
      </c>
      <c r="BM883" s="13" t="s">
        <v>2055</v>
      </c>
    </row>
    <row r="884" spans="2:65" s="1" customFormat="1" ht="29.25">
      <c r="B884" s="27"/>
      <c r="C884" s="28"/>
      <c r="D884" s="167" t="s">
        <v>1116</v>
      </c>
      <c r="E884" s="28"/>
      <c r="F884" s="168" t="s">
        <v>2011</v>
      </c>
      <c r="G884" s="28"/>
      <c r="H884" s="28"/>
      <c r="I884" s="28"/>
      <c r="J884" s="28"/>
      <c r="K884" s="28"/>
      <c r="L884" s="31"/>
      <c r="M884" s="169"/>
      <c r="N884" s="54"/>
      <c r="O884" s="54"/>
      <c r="P884" s="54"/>
      <c r="Q884" s="54"/>
      <c r="R884" s="54"/>
      <c r="S884" s="54"/>
      <c r="T884" s="55"/>
      <c r="AT884" s="13" t="s">
        <v>1116</v>
      </c>
      <c r="AU884" s="13" t="s">
        <v>79</v>
      </c>
    </row>
    <row r="885" spans="2:65" s="1" customFormat="1" ht="33.75" customHeight="1">
      <c r="B885" s="27"/>
      <c r="C885" s="160" t="s">
        <v>2056</v>
      </c>
      <c r="D885" s="160" t="s">
        <v>1111</v>
      </c>
      <c r="E885" s="161" t="s">
        <v>2057</v>
      </c>
      <c r="F885" s="162" t="s">
        <v>2058</v>
      </c>
      <c r="G885" s="163" t="s">
        <v>1160</v>
      </c>
      <c r="H885" s="164">
        <v>1</v>
      </c>
      <c r="I885" s="165">
        <v>386346.76</v>
      </c>
      <c r="J885" s="165">
        <f>ROUND(I885*H885,2)</f>
        <v>386346.76</v>
      </c>
      <c r="K885" s="162" t="s">
        <v>106</v>
      </c>
      <c r="L885" s="31"/>
      <c r="M885" s="53" t="s">
        <v>31</v>
      </c>
      <c r="N885" s="166" t="s">
        <v>43</v>
      </c>
      <c r="O885" s="142">
        <v>477</v>
      </c>
      <c r="P885" s="142">
        <f>O885*H885</f>
        <v>477</v>
      </c>
      <c r="Q885" s="142">
        <v>0</v>
      </c>
      <c r="R885" s="142">
        <f>Q885*H885</f>
        <v>0</v>
      </c>
      <c r="S885" s="142">
        <v>0</v>
      </c>
      <c r="T885" s="143">
        <f>S885*H885</f>
        <v>0</v>
      </c>
      <c r="AR885" s="13" t="s">
        <v>109</v>
      </c>
      <c r="AT885" s="13" t="s">
        <v>1111</v>
      </c>
      <c r="AU885" s="13" t="s">
        <v>79</v>
      </c>
      <c r="AY885" s="13" t="s">
        <v>108</v>
      </c>
      <c r="BE885" s="144">
        <f>IF(N885="základní",J885,0)</f>
        <v>386346.76</v>
      </c>
      <c r="BF885" s="144">
        <f>IF(N885="snížená",J885,0)</f>
        <v>0</v>
      </c>
      <c r="BG885" s="144">
        <f>IF(N885="zákl. přenesená",J885,0)</f>
        <v>0</v>
      </c>
      <c r="BH885" s="144">
        <f>IF(N885="sníž. přenesená",J885,0)</f>
        <v>0</v>
      </c>
      <c r="BI885" s="144">
        <f>IF(N885="nulová",J885,0)</f>
        <v>0</v>
      </c>
      <c r="BJ885" s="13" t="s">
        <v>77</v>
      </c>
      <c r="BK885" s="144">
        <f>ROUND(I885*H885,2)</f>
        <v>386346.76</v>
      </c>
      <c r="BL885" s="13" t="s">
        <v>109</v>
      </c>
      <c r="BM885" s="13" t="s">
        <v>2059</v>
      </c>
    </row>
    <row r="886" spans="2:65" s="1" customFormat="1" ht="39">
      <c r="B886" s="27"/>
      <c r="C886" s="28"/>
      <c r="D886" s="167" t="s">
        <v>1116</v>
      </c>
      <c r="E886" s="28"/>
      <c r="F886" s="168" t="s">
        <v>2060</v>
      </c>
      <c r="G886" s="28"/>
      <c r="H886" s="28"/>
      <c r="I886" s="28"/>
      <c r="J886" s="28"/>
      <c r="K886" s="28"/>
      <c r="L886" s="31"/>
      <c r="M886" s="169"/>
      <c r="N886" s="54"/>
      <c r="O886" s="54"/>
      <c r="P886" s="54"/>
      <c r="Q886" s="54"/>
      <c r="R886" s="54"/>
      <c r="S886" s="54"/>
      <c r="T886" s="55"/>
      <c r="AT886" s="13" t="s">
        <v>1116</v>
      </c>
      <c r="AU886" s="13" t="s">
        <v>79</v>
      </c>
    </row>
    <row r="887" spans="2:65" s="1" customFormat="1" ht="33.75" customHeight="1">
      <c r="B887" s="27"/>
      <c r="C887" s="160" t="s">
        <v>2061</v>
      </c>
      <c r="D887" s="160" t="s">
        <v>1111</v>
      </c>
      <c r="E887" s="161" t="s">
        <v>2062</v>
      </c>
      <c r="F887" s="162" t="s">
        <v>2063</v>
      </c>
      <c r="G887" s="163" t="s">
        <v>1160</v>
      </c>
      <c r="H887" s="164">
        <v>1</v>
      </c>
      <c r="I887" s="165">
        <v>385566.96</v>
      </c>
      <c r="J887" s="165">
        <f>ROUND(I887*H887,2)</f>
        <v>385566.96</v>
      </c>
      <c r="K887" s="162" t="s">
        <v>106</v>
      </c>
      <c r="L887" s="31"/>
      <c r="M887" s="53" t="s">
        <v>31</v>
      </c>
      <c r="N887" s="166" t="s">
        <v>43</v>
      </c>
      <c r="O887" s="142">
        <v>406.82</v>
      </c>
      <c r="P887" s="142">
        <f>O887*H887</f>
        <v>406.82</v>
      </c>
      <c r="Q887" s="142">
        <v>0</v>
      </c>
      <c r="R887" s="142">
        <f>Q887*H887</f>
        <v>0</v>
      </c>
      <c r="S887" s="142">
        <v>0</v>
      </c>
      <c r="T887" s="143">
        <f>S887*H887</f>
        <v>0</v>
      </c>
      <c r="AR887" s="13" t="s">
        <v>109</v>
      </c>
      <c r="AT887" s="13" t="s">
        <v>1111</v>
      </c>
      <c r="AU887" s="13" t="s">
        <v>79</v>
      </c>
      <c r="AY887" s="13" t="s">
        <v>108</v>
      </c>
      <c r="BE887" s="144">
        <f>IF(N887="základní",J887,0)</f>
        <v>385566.96</v>
      </c>
      <c r="BF887" s="144">
        <f>IF(N887="snížená",J887,0)</f>
        <v>0</v>
      </c>
      <c r="BG887" s="144">
        <f>IF(N887="zákl. přenesená",J887,0)</f>
        <v>0</v>
      </c>
      <c r="BH887" s="144">
        <f>IF(N887="sníž. přenesená",J887,0)</f>
        <v>0</v>
      </c>
      <c r="BI887" s="144">
        <f>IF(N887="nulová",J887,0)</f>
        <v>0</v>
      </c>
      <c r="BJ887" s="13" t="s">
        <v>77</v>
      </c>
      <c r="BK887" s="144">
        <f>ROUND(I887*H887,2)</f>
        <v>385566.96</v>
      </c>
      <c r="BL887" s="13" t="s">
        <v>109</v>
      </c>
      <c r="BM887" s="13" t="s">
        <v>2064</v>
      </c>
    </row>
    <row r="888" spans="2:65" s="1" customFormat="1" ht="39">
      <c r="B888" s="27"/>
      <c r="C888" s="28"/>
      <c r="D888" s="167" t="s">
        <v>1116</v>
      </c>
      <c r="E888" s="28"/>
      <c r="F888" s="168" t="s">
        <v>2060</v>
      </c>
      <c r="G888" s="28"/>
      <c r="H888" s="28"/>
      <c r="I888" s="28"/>
      <c r="J888" s="28"/>
      <c r="K888" s="28"/>
      <c r="L888" s="31"/>
      <c r="M888" s="169"/>
      <c r="N888" s="54"/>
      <c r="O888" s="54"/>
      <c r="P888" s="54"/>
      <c r="Q888" s="54"/>
      <c r="R888" s="54"/>
      <c r="S888" s="54"/>
      <c r="T888" s="55"/>
      <c r="AT888" s="13" t="s">
        <v>1116</v>
      </c>
      <c r="AU888" s="13" t="s">
        <v>79</v>
      </c>
    </row>
    <row r="889" spans="2:65" s="1" customFormat="1" ht="33.75" customHeight="1">
      <c r="B889" s="27"/>
      <c r="C889" s="160" t="s">
        <v>2065</v>
      </c>
      <c r="D889" s="160" t="s">
        <v>1111</v>
      </c>
      <c r="E889" s="161" t="s">
        <v>2066</v>
      </c>
      <c r="F889" s="162" t="s">
        <v>2067</v>
      </c>
      <c r="G889" s="163" t="s">
        <v>1160</v>
      </c>
      <c r="H889" s="164">
        <v>1</v>
      </c>
      <c r="I889" s="165">
        <v>386939.62</v>
      </c>
      <c r="J889" s="165">
        <f>ROUND(I889*H889,2)</f>
        <v>386939.62</v>
      </c>
      <c r="K889" s="162" t="s">
        <v>106</v>
      </c>
      <c r="L889" s="31"/>
      <c r="M889" s="53" t="s">
        <v>31</v>
      </c>
      <c r="N889" s="166" t="s">
        <v>43</v>
      </c>
      <c r="O889" s="142">
        <v>407</v>
      </c>
      <c r="P889" s="142">
        <f>O889*H889</f>
        <v>407</v>
      </c>
      <c r="Q889" s="142">
        <v>0</v>
      </c>
      <c r="R889" s="142">
        <f>Q889*H889</f>
        <v>0</v>
      </c>
      <c r="S889" s="142">
        <v>0</v>
      </c>
      <c r="T889" s="143">
        <f>S889*H889</f>
        <v>0</v>
      </c>
      <c r="AR889" s="13" t="s">
        <v>109</v>
      </c>
      <c r="AT889" s="13" t="s">
        <v>1111</v>
      </c>
      <c r="AU889" s="13" t="s">
        <v>79</v>
      </c>
      <c r="AY889" s="13" t="s">
        <v>108</v>
      </c>
      <c r="BE889" s="144">
        <f>IF(N889="základní",J889,0)</f>
        <v>386939.62</v>
      </c>
      <c r="BF889" s="144">
        <f>IF(N889="snížená",J889,0)</f>
        <v>0</v>
      </c>
      <c r="BG889" s="144">
        <f>IF(N889="zákl. přenesená",J889,0)</f>
        <v>0</v>
      </c>
      <c r="BH889" s="144">
        <f>IF(N889="sníž. přenesená",J889,0)</f>
        <v>0</v>
      </c>
      <c r="BI889" s="144">
        <f>IF(N889="nulová",J889,0)</f>
        <v>0</v>
      </c>
      <c r="BJ889" s="13" t="s">
        <v>77</v>
      </c>
      <c r="BK889" s="144">
        <f>ROUND(I889*H889,2)</f>
        <v>386939.62</v>
      </c>
      <c r="BL889" s="13" t="s">
        <v>109</v>
      </c>
      <c r="BM889" s="13" t="s">
        <v>2068</v>
      </c>
    </row>
    <row r="890" spans="2:65" s="1" customFormat="1" ht="39">
      <c r="B890" s="27"/>
      <c r="C890" s="28"/>
      <c r="D890" s="167" t="s">
        <v>1116</v>
      </c>
      <c r="E890" s="28"/>
      <c r="F890" s="168" t="s">
        <v>2060</v>
      </c>
      <c r="G890" s="28"/>
      <c r="H890" s="28"/>
      <c r="I890" s="28"/>
      <c r="J890" s="28"/>
      <c r="K890" s="28"/>
      <c r="L890" s="31"/>
      <c r="M890" s="169"/>
      <c r="N890" s="54"/>
      <c r="O890" s="54"/>
      <c r="P890" s="54"/>
      <c r="Q890" s="54"/>
      <c r="R890" s="54"/>
      <c r="S890" s="54"/>
      <c r="T890" s="55"/>
      <c r="AT890" s="13" t="s">
        <v>1116</v>
      </c>
      <c r="AU890" s="13" t="s">
        <v>79</v>
      </c>
    </row>
    <row r="891" spans="2:65" s="1" customFormat="1" ht="33.75" customHeight="1">
      <c r="B891" s="27"/>
      <c r="C891" s="160" t="s">
        <v>2069</v>
      </c>
      <c r="D891" s="160" t="s">
        <v>1111</v>
      </c>
      <c r="E891" s="161" t="s">
        <v>2070</v>
      </c>
      <c r="F891" s="162" t="s">
        <v>2071</v>
      </c>
      <c r="G891" s="163" t="s">
        <v>1160</v>
      </c>
      <c r="H891" s="164">
        <v>1</v>
      </c>
      <c r="I891" s="165">
        <v>388380.46</v>
      </c>
      <c r="J891" s="165">
        <f>ROUND(I891*H891,2)</f>
        <v>388380.46</v>
      </c>
      <c r="K891" s="162" t="s">
        <v>106</v>
      </c>
      <c r="L891" s="31"/>
      <c r="M891" s="53" t="s">
        <v>31</v>
      </c>
      <c r="N891" s="166" t="s">
        <v>43</v>
      </c>
      <c r="O891" s="142">
        <v>409</v>
      </c>
      <c r="P891" s="142">
        <f>O891*H891</f>
        <v>409</v>
      </c>
      <c r="Q891" s="142">
        <v>0</v>
      </c>
      <c r="R891" s="142">
        <f>Q891*H891</f>
        <v>0</v>
      </c>
      <c r="S891" s="142">
        <v>0</v>
      </c>
      <c r="T891" s="143">
        <f>S891*H891</f>
        <v>0</v>
      </c>
      <c r="AR891" s="13" t="s">
        <v>109</v>
      </c>
      <c r="AT891" s="13" t="s">
        <v>1111</v>
      </c>
      <c r="AU891" s="13" t="s">
        <v>79</v>
      </c>
      <c r="AY891" s="13" t="s">
        <v>108</v>
      </c>
      <c r="BE891" s="144">
        <f>IF(N891="základní",J891,0)</f>
        <v>388380.46</v>
      </c>
      <c r="BF891" s="144">
        <f>IF(N891="snížená",J891,0)</f>
        <v>0</v>
      </c>
      <c r="BG891" s="144">
        <f>IF(N891="zákl. přenesená",J891,0)</f>
        <v>0</v>
      </c>
      <c r="BH891" s="144">
        <f>IF(N891="sníž. přenesená",J891,0)</f>
        <v>0</v>
      </c>
      <c r="BI891" s="144">
        <f>IF(N891="nulová",J891,0)</f>
        <v>0</v>
      </c>
      <c r="BJ891" s="13" t="s">
        <v>77</v>
      </c>
      <c r="BK891" s="144">
        <f>ROUND(I891*H891,2)</f>
        <v>388380.46</v>
      </c>
      <c r="BL891" s="13" t="s">
        <v>109</v>
      </c>
      <c r="BM891" s="13" t="s">
        <v>2072</v>
      </c>
    </row>
    <row r="892" spans="2:65" s="1" customFormat="1" ht="39">
      <c r="B892" s="27"/>
      <c r="C892" s="28"/>
      <c r="D892" s="167" t="s">
        <v>1116</v>
      </c>
      <c r="E892" s="28"/>
      <c r="F892" s="168" t="s">
        <v>2060</v>
      </c>
      <c r="G892" s="28"/>
      <c r="H892" s="28"/>
      <c r="I892" s="28"/>
      <c r="J892" s="28"/>
      <c r="K892" s="28"/>
      <c r="L892" s="31"/>
      <c r="M892" s="169"/>
      <c r="N892" s="54"/>
      <c r="O892" s="54"/>
      <c r="P892" s="54"/>
      <c r="Q892" s="54"/>
      <c r="R892" s="54"/>
      <c r="S892" s="54"/>
      <c r="T892" s="55"/>
      <c r="AT892" s="13" t="s">
        <v>1116</v>
      </c>
      <c r="AU892" s="13" t="s">
        <v>79</v>
      </c>
    </row>
    <row r="893" spans="2:65" s="1" customFormat="1" ht="33.75" customHeight="1">
      <c r="B893" s="27"/>
      <c r="C893" s="160" t="s">
        <v>2073</v>
      </c>
      <c r="D893" s="160" t="s">
        <v>1111</v>
      </c>
      <c r="E893" s="161" t="s">
        <v>2074</v>
      </c>
      <c r="F893" s="162" t="s">
        <v>2075</v>
      </c>
      <c r="G893" s="163" t="s">
        <v>1160</v>
      </c>
      <c r="H893" s="164">
        <v>1</v>
      </c>
      <c r="I893" s="165">
        <v>383993.7</v>
      </c>
      <c r="J893" s="165">
        <f>ROUND(I893*H893,2)</f>
        <v>383993.7</v>
      </c>
      <c r="K893" s="162" t="s">
        <v>106</v>
      </c>
      <c r="L893" s="31"/>
      <c r="M893" s="53" t="s">
        <v>31</v>
      </c>
      <c r="N893" s="166" t="s">
        <v>43</v>
      </c>
      <c r="O893" s="142">
        <v>399.64</v>
      </c>
      <c r="P893" s="142">
        <f>O893*H893</f>
        <v>399.64</v>
      </c>
      <c r="Q893" s="142">
        <v>0</v>
      </c>
      <c r="R893" s="142">
        <f>Q893*H893</f>
        <v>0</v>
      </c>
      <c r="S893" s="142">
        <v>0</v>
      </c>
      <c r="T893" s="143">
        <f>S893*H893</f>
        <v>0</v>
      </c>
      <c r="AR893" s="13" t="s">
        <v>109</v>
      </c>
      <c r="AT893" s="13" t="s">
        <v>1111</v>
      </c>
      <c r="AU893" s="13" t="s">
        <v>79</v>
      </c>
      <c r="AY893" s="13" t="s">
        <v>108</v>
      </c>
      <c r="BE893" s="144">
        <f>IF(N893="základní",J893,0)</f>
        <v>383993.7</v>
      </c>
      <c r="BF893" s="144">
        <f>IF(N893="snížená",J893,0)</f>
        <v>0</v>
      </c>
      <c r="BG893" s="144">
        <f>IF(N893="zákl. přenesená",J893,0)</f>
        <v>0</v>
      </c>
      <c r="BH893" s="144">
        <f>IF(N893="sníž. přenesená",J893,0)</f>
        <v>0</v>
      </c>
      <c r="BI893" s="144">
        <f>IF(N893="nulová",J893,0)</f>
        <v>0</v>
      </c>
      <c r="BJ893" s="13" t="s">
        <v>77</v>
      </c>
      <c r="BK893" s="144">
        <f>ROUND(I893*H893,2)</f>
        <v>383993.7</v>
      </c>
      <c r="BL893" s="13" t="s">
        <v>109</v>
      </c>
      <c r="BM893" s="13" t="s">
        <v>2076</v>
      </c>
    </row>
    <row r="894" spans="2:65" s="1" customFormat="1" ht="39">
      <c r="B894" s="27"/>
      <c r="C894" s="28"/>
      <c r="D894" s="167" t="s">
        <v>1116</v>
      </c>
      <c r="E894" s="28"/>
      <c r="F894" s="168" t="s">
        <v>2060</v>
      </c>
      <c r="G894" s="28"/>
      <c r="H894" s="28"/>
      <c r="I894" s="28"/>
      <c r="J894" s="28"/>
      <c r="K894" s="28"/>
      <c r="L894" s="31"/>
      <c r="M894" s="169"/>
      <c r="N894" s="54"/>
      <c r="O894" s="54"/>
      <c r="P894" s="54"/>
      <c r="Q894" s="54"/>
      <c r="R894" s="54"/>
      <c r="S894" s="54"/>
      <c r="T894" s="55"/>
      <c r="AT894" s="13" t="s">
        <v>1116</v>
      </c>
      <c r="AU894" s="13" t="s">
        <v>79</v>
      </c>
    </row>
    <row r="895" spans="2:65" s="1" customFormat="1" ht="33.75" customHeight="1">
      <c r="B895" s="27"/>
      <c r="C895" s="160" t="s">
        <v>2077</v>
      </c>
      <c r="D895" s="160" t="s">
        <v>1111</v>
      </c>
      <c r="E895" s="161" t="s">
        <v>2078</v>
      </c>
      <c r="F895" s="162" t="s">
        <v>2079</v>
      </c>
      <c r="G895" s="163" t="s">
        <v>1160</v>
      </c>
      <c r="H895" s="164">
        <v>1</v>
      </c>
      <c r="I895" s="165">
        <v>385392.9</v>
      </c>
      <c r="J895" s="165">
        <f>ROUND(I895*H895,2)</f>
        <v>385392.9</v>
      </c>
      <c r="K895" s="162" t="s">
        <v>106</v>
      </c>
      <c r="L895" s="31"/>
      <c r="M895" s="53" t="s">
        <v>31</v>
      </c>
      <c r="N895" s="166" t="s">
        <v>43</v>
      </c>
      <c r="O895" s="142">
        <v>401.1</v>
      </c>
      <c r="P895" s="142">
        <f>O895*H895</f>
        <v>401.1</v>
      </c>
      <c r="Q895" s="142">
        <v>0</v>
      </c>
      <c r="R895" s="142">
        <f>Q895*H895</f>
        <v>0</v>
      </c>
      <c r="S895" s="142">
        <v>0</v>
      </c>
      <c r="T895" s="143">
        <f>S895*H895</f>
        <v>0</v>
      </c>
      <c r="AR895" s="13" t="s">
        <v>109</v>
      </c>
      <c r="AT895" s="13" t="s">
        <v>1111</v>
      </c>
      <c r="AU895" s="13" t="s">
        <v>79</v>
      </c>
      <c r="AY895" s="13" t="s">
        <v>108</v>
      </c>
      <c r="BE895" s="144">
        <f>IF(N895="základní",J895,0)</f>
        <v>385392.9</v>
      </c>
      <c r="BF895" s="144">
        <f>IF(N895="snížená",J895,0)</f>
        <v>0</v>
      </c>
      <c r="BG895" s="144">
        <f>IF(N895="zákl. přenesená",J895,0)</f>
        <v>0</v>
      </c>
      <c r="BH895" s="144">
        <f>IF(N895="sníž. přenesená",J895,0)</f>
        <v>0</v>
      </c>
      <c r="BI895" s="144">
        <f>IF(N895="nulová",J895,0)</f>
        <v>0</v>
      </c>
      <c r="BJ895" s="13" t="s">
        <v>77</v>
      </c>
      <c r="BK895" s="144">
        <f>ROUND(I895*H895,2)</f>
        <v>385392.9</v>
      </c>
      <c r="BL895" s="13" t="s">
        <v>109</v>
      </c>
      <c r="BM895" s="13" t="s">
        <v>2080</v>
      </c>
    </row>
    <row r="896" spans="2:65" s="1" customFormat="1" ht="39">
      <c r="B896" s="27"/>
      <c r="C896" s="28"/>
      <c r="D896" s="167" t="s">
        <v>1116</v>
      </c>
      <c r="E896" s="28"/>
      <c r="F896" s="168" t="s">
        <v>2060</v>
      </c>
      <c r="G896" s="28"/>
      <c r="H896" s="28"/>
      <c r="I896" s="28"/>
      <c r="J896" s="28"/>
      <c r="K896" s="28"/>
      <c r="L896" s="31"/>
      <c r="M896" s="169"/>
      <c r="N896" s="54"/>
      <c r="O896" s="54"/>
      <c r="P896" s="54"/>
      <c r="Q896" s="54"/>
      <c r="R896" s="54"/>
      <c r="S896" s="54"/>
      <c r="T896" s="55"/>
      <c r="AT896" s="13" t="s">
        <v>1116</v>
      </c>
      <c r="AU896" s="13" t="s">
        <v>79</v>
      </c>
    </row>
    <row r="897" spans="2:65" s="1" customFormat="1" ht="33.75" customHeight="1">
      <c r="B897" s="27"/>
      <c r="C897" s="160" t="s">
        <v>2081</v>
      </c>
      <c r="D897" s="160" t="s">
        <v>1111</v>
      </c>
      <c r="E897" s="161" t="s">
        <v>2082</v>
      </c>
      <c r="F897" s="162" t="s">
        <v>2083</v>
      </c>
      <c r="G897" s="163" t="s">
        <v>1160</v>
      </c>
      <c r="H897" s="164">
        <v>1</v>
      </c>
      <c r="I897" s="165">
        <v>425105.97</v>
      </c>
      <c r="J897" s="165">
        <f>ROUND(I897*H897,2)</f>
        <v>425105.97</v>
      </c>
      <c r="K897" s="162" t="s">
        <v>106</v>
      </c>
      <c r="L897" s="31"/>
      <c r="M897" s="53" t="s">
        <v>31</v>
      </c>
      <c r="N897" s="166" t="s">
        <v>43</v>
      </c>
      <c r="O897" s="142">
        <v>528.84</v>
      </c>
      <c r="P897" s="142">
        <f>O897*H897</f>
        <v>528.84</v>
      </c>
      <c r="Q897" s="142">
        <v>0</v>
      </c>
      <c r="R897" s="142">
        <f>Q897*H897</f>
        <v>0</v>
      </c>
      <c r="S897" s="142">
        <v>0</v>
      </c>
      <c r="T897" s="143">
        <f>S897*H897</f>
        <v>0</v>
      </c>
      <c r="AR897" s="13" t="s">
        <v>109</v>
      </c>
      <c r="AT897" s="13" t="s">
        <v>1111</v>
      </c>
      <c r="AU897" s="13" t="s">
        <v>79</v>
      </c>
      <c r="AY897" s="13" t="s">
        <v>108</v>
      </c>
      <c r="BE897" s="144">
        <f>IF(N897="základní",J897,0)</f>
        <v>425105.97</v>
      </c>
      <c r="BF897" s="144">
        <f>IF(N897="snížená",J897,0)</f>
        <v>0</v>
      </c>
      <c r="BG897" s="144">
        <f>IF(N897="zákl. přenesená",J897,0)</f>
        <v>0</v>
      </c>
      <c r="BH897" s="144">
        <f>IF(N897="sníž. přenesená",J897,0)</f>
        <v>0</v>
      </c>
      <c r="BI897" s="144">
        <f>IF(N897="nulová",J897,0)</f>
        <v>0</v>
      </c>
      <c r="BJ897" s="13" t="s">
        <v>77</v>
      </c>
      <c r="BK897" s="144">
        <f>ROUND(I897*H897,2)</f>
        <v>425105.97</v>
      </c>
      <c r="BL897" s="13" t="s">
        <v>109</v>
      </c>
      <c r="BM897" s="13" t="s">
        <v>2084</v>
      </c>
    </row>
    <row r="898" spans="2:65" s="1" customFormat="1" ht="39">
      <c r="B898" s="27"/>
      <c r="C898" s="28"/>
      <c r="D898" s="167" t="s">
        <v>1116</v>
      </c>
      <c r="E898" s="28"/>
      <c r="F898" s="168" t="s">
        <v>2060</v>
      </c>
      <c r="G898" s="28"/>
      <c r="H898" s="28"/>
      <c r="I898" s="28"/>
      <c r="J898" s="28"/>
      <c r="K898" s="28"/>
      <c r="L898" s="31"/>
      <c r="M898" s="169"/>
      <c r="N898" s="54"/>
      <c r="O898" s="54"/>
      <c r="P898" s="54"/>
      <c r="Q898" s="54"/>
      <c r="R898" s="54"/>
      <c r="S898" s="54"/>
      <c r="T898" s="55"/>
      <c r="AT898" s="13" t="s">
        <v>1116</v>
      </c>
      <c r="AU898" s="13" t="s">
        <v>79</v>
      </c>
    </row>
    <row r="899" spans="2:65" s="1" customFormat="1" ht="33.75" customHeight="1">
      <c r="B899" s="27"/>
      <c r="C899" s="160" t="s">
        <v>2085</v>
      </c>
      <c r="D899" s="160" t="s">
        <v>1111</v>
      </c>
      <c r="E899" s="161" t="s">
        <v>2086</v>
      </c>
      <c r="F899" s="162" t="s">
        <v>2087</v>
      </c>
      <c r="G899" s="163" t="s">
        <v>1160</v>
      </c>
      <c r="H899" s="164">
        <v>1</v>
      </c>
      <c r="I899" s="165">
        <v>426617.94</v>
      </c>
      <c r="J899" s="165">
        <f>ROUND(I899*H899,2)</f>
        <v>426617.94</v>
      </c>
      <c r="K899" s="162" t="s">
        <v>106</v>
      </c>
      <c r="L899" s="31"/>
      <c r="M899" s="53" t="s">
        <v>31</v>
      </c>
      <c r="N899" s="166" t="s">
        <v>43</v>
      </c>
      <c r="O899" s="142">
        <v>530.6</v>
      </c>
      <c r="P899" s="142">
        <f>O899*H899</f>
        <v>530.6</v>
      </c>
      <c r="Q899" s="142">
        <v>0</v>
      </c>
      <c r="R899" s="142">
        <f>Q899*H899</f>
        <v>0</v>
      </c>
      <c r="S899" s="142">
        <v>0</v>
      </c>
      <c r="T899" s="143">
        <f>S899*H899</f>
        <v>0</v>
      </c>
      <c r="AR899" s="13" t="s">
        <v>109</v>
      </c>
      <c r="AT899" s="13" t="s">
        <v>1111</v>
      </c>
      <c r="AU899" s="13" t="s">
        <v>79</v>
      </c>
      <c r="AY899" s="13" t="s">
        <v>108</v>
      </c>
      <c r="BE899" s="144">
        <f>IF(N899="základní",J899,0)</f>
        <v>426617.94</v>
      </c>
      <c r="BF899" s="144">
        <f>IF(N899="snížená",J899,0)</f>
        <v>0</v>
      </c>
      <c r="BG899" s="144">
        <f>IF(N899="zákl. přenesená",J899,0)</f>
        <v>0</v>
      </c>
      <c r="BH899" s="144">
        <f>IF(N899="sníž. přenesená",J899,0)</f>
        <v>0</v>
      </c>
      <c r="BI899" s="144">
        <f>IF(N899="nulová",J899,0)</f>
        <v>0</v>
      </c>
      <c r="BJ899" s="13" t="s">
        <v>77</v>
      </c>
      <c r="BK899" s="144">
        <f>ROUND(I899*H899,2)</f>
        <v>426617.94</v>
      </c>
      <c r="BL899" s="13" t="s">
        <v>109</v>
      </c>
      <c r="BM899" s="13" t="s">
        <v>2088</v>
      </c>
    </row>
    <row r="900" spans="2:65" s="1" customFormat="1" ht="39">
      <c r="B900" s="27"/>
      <c r="C900" s="28"/>
      <c r="D900" s="167" t="s">
        <v>1116</v>
      </c>
      <c r="E900" s="28"/>
      <c r="F900" s="168" t="s">
        <v>2060</v>
      </c>
      <c r="G900" s="28"/>
      <c r="H900" s="28"/>
      <c r="I900" s="28"/>
      <c r="J900" s="28"/>
      <c r="K900" s="28"/>
      <c r="L900" s="31"/>
      <c r="M900" s="169"/>
      <c r="N900" s="54"/>
      <c r="O900" s="54"/>
      <c r="P900" s="54"/>
      <c r="Q900" s="54"/>
      <c r="R900" s="54"/>
      <c r="S900" s="54"/>
      <c r="T900" s="55"/>
      <c r="AT900" s="13" t="s">
        <v>1116</v>
      </c>
      <c r="AU900" s="13" t="s">
        <v>79</v>
      </c>
    </row>
    <row r="901" spans="2:65" s="1" customFormat="1" ht="33.75" customHeight="1">
      <c r="B901" s="27"/>
      <c r="C901" s="160" t="s">
        <v>2089</v>
      </c>
      <c r="D901" s="160" t="s">
        <v>1111</v>
      </c>
      <c r="E901" s="161" t="s">
        <v>2090</v>
      </c>
      <c r="F901" s="162" t="s">
        <v>2091</v>
      </c>
      <c r="G901" s="163" t="s">
        <v>1160</v>
      </c>
      <c r="H901" s="164">
        <v>1</v>
      </c>
      <c r="I901" s="165">
        <v>428162.48</v>
      </c>
      <c r="J901" s="165">
        <f>ROUND(I901*H901,2)</f>
        <v>428162.48</v>
      </c>
      <c r="K901" s="162" t="s">
        <v>106</v>
      </c>
      <c r="L901" s="31"/>
      <c r="M901" s="53" t="s">
        <v>31</v>
      </c>
      <c r="N901" s="166" t="s">
        <v>43</v>
      </c>
      <c r="O901" s="142">
        <v>532.52</v>
      </c>
      <c r="P901" s="142">
        <f>O901*H901</f>
        <v>532.52</v>
      </c>
      <c r="Q901" s="142">
        <v>0</v>
      </c>
      <c r="R901" s="142">
        <f>Q901*H901</f>
        <v>0</v>
      </c>
      <c r="S901" s="142">
        <v>0</v>
      </c>
      <c r="T901" s="143">
        <f>S901*H901</f>
        <v>0</v>
      </c>
      <c r="AR901" s="13" t="s">
        <v>109</v>
      </c>
      <c r="AT901" s="13" t="s">
        <v>1111</v>
      </c>
      <c r="AU901" s="13" t="s">
        <v>79</v>
      </c>
      <c r="AY901" s="13" t="s">
        <v>108</v>
      </c>
      <c r="BE901" s="144">
        <f>IF(N901="základní",J901,0)</f>
        <v>428162.48</v>
      </c>
      <c r="BF901" s="144">
        <f>IF(N901="snížená",J901,0)</f>
        <v>0</v>
      </c>
      <c r="BG901" s="144">
        <f>IF(N901="zákl. přenesená",J901,0)</f>
        <v>0</v>
      </c>
      <c r="BH901" s="144">
        <f>IF(N901="sníž. přenesená",J901,0)</f>
        <v>0</v>
      </c>
      <c r="BI901" s="144">
        <f>IF(N901="nulová",J901,0)</f>
        <v>0</v>
      </c>
      <c r="BJ901" s="13" t="s">
        <v>77</v>
      </c>
      <c r="BK901" s="144">
        <f>ROUND(I901*H901,2)</f>
        <v>428162.48</v>
      </c>
      <c r="BL901" s="13" t="s">
        <v>109</v>
      </c>
      <c r="BM901" s="13" t="s">
        <v>2092</v>
      </c>
    </row>
    <row r="902" spans="2:65" s="1" customFormat="1" ht="39">
      <c r="B902" s="27"/>
      <c r="C902" s="28"/>
      <c r="D902" s="167" t="s">
        <v>1116</v>
      </c>
      <c r="E902" s="28"/>
      <c r="F902" s="168" t="s">
        <v>2060</v>
      </c>
      <c r="G902" s="28"/>
      <c r="H902" s="28"/>
      <c r="I902" s="28"/>
      <c r="J902" s="28"/>
      <c r="K902" s="28"/>
      <c r="L902" s="31"/>
      <c r="M902" s="169"/>
      <c r="N902" s="54"/>
      <c r="O902" s="54"/>
      <c r="P902" s="54"/>
      <c r="Q902" s="54"/>
      <c r="R902" s="54"/>
      <c r="S902" s="54"/>
      <c r="T902" s="55"/>
      <c r="AT902" s="13" t="s">
        <v>1116</v>
      </c>
      <c r="AU902" s="13" t="s">
        <v>79</v>
      </c>
    </row>
    <row r="903" spans="2:65" s="1" customFormat="1" ht="33.75" customHeight="1">
      <c r="B903" s="27"/>
      <c r="C903" s="160" t="s">
        <v>2093</v>
      </c>
      <c r="D903" s="160" t="s">
        <v>1111</v>
      </c>
      <c r="E903" s="161" t="s">
        <v>2094</v>
      </c>
      <c r="F903" s="162" t="s">
        <v>2095</v>
      </c>
      <c r="G903" s="163" t="s">
        <v>1160</v>
      </c>
      <c r="H903" s="164">
        <v>1</v>
      </c>
      <c r="I903" s="165">
        <v>429775.19</v>
      </c>
      <c r="J903" s="165">
        <f>ROUND(I903*H903,2)</f>
        <v>429775.19</v>
      </c>
      <c r="K903" s="162" t="s">
        <v>106</v>
      </c>
      <c r="L903" s="31"/>
      <c r="M903" s="53" t="s">
        <v>31</v>
      </c>
      <c r="N903" s="166" t="s">
        <v>43</v>
      </c>
      <c r="O903" s="142">
        <v>534.54</v>
      </c>
      <c r="P903" s="142">
        <f>O903*H903</f>
        <v>534.54</v>
      </c>
      <c r="Q903" s="142">
        <v>0</v>
      </c>
      <c r="R903" s="142">
        <f>Q903*H903</f>
        <v>0</v>
      </c>
      <c r="S903" s="142">
        <v>0</v>
      </c>
      <c r="T903" s="143">
        <f>S903*H903</f>
        <v>0</v>
      </c>
      <c r="AR903" s="13" t="s">
        <v>109</v>
      </c>
      <c r="AT903" s="13" t="s">
        <v>1111</v>
      </c>
      <c r="AU903" s="13" t="s">
        <v>79</v>
      </c>
      <c r="AY903" s="13" t="s">
        <v>108</v>
      </c>
      <c r="BE903" s="144">
        <f>IF(N903="základní",J903,0)</f>
        <v>429775.19</v>
      </c>
      <c r="BF903" s="144">
        <f>IF(N903="snížená",J903,0)</f>
        <v>0</v>
      </c>
      <c r="BG903" s="144">
        <f>IF(N903="zákl. přenesená",J903,0)</f>
        <v>0</v>
      </c>
      <c r="BH903" s="144">
        <f>IF(N903="sníž. přenesená",J903,0)</f>
        <v>0</v>
      </c>
      <c r="BI903" s="144">
        <f>IF(N903="nulová",J903,0)</f>
        <v>0</v>
      </c>
      <c r="BJ903" s="13" t="s">
        <v>77</v>
      </c>
      <c r="BK903" s="144">
        <f>ROUND(I903*H903,2)</f>
        <v>429775.19</v>
      </c>
      <c r="BL903" s="13" t="s">
        <v>109</v>
      </c>
      <c r="BM903" s="13" t="s">
        <v>2096</v>
      </c>
    </row>
    <row r="904" spans="2:65" s="1" customFormat="1" ht="39">
      <c r="B904" s="27"/>
      <c r="C904" s="28"/>
      <c r="D904" s="167" t="s">
        <v>1116</v>
      </c>
      <c r="E904" s="28"/>
      <c r="F904" s="168" t="s">
        <v>2060</v>
      </c>
      <c r="G904" s="28"/>
      <c r="H904" s="28"/>
      <c r="I904" s="28"/>
      <c r="J904" s="28"/>
      <c r="K904" s="28"/>
      <c r="L904" s="31"/>
      <c r="M904" s="169"/>
      <c r="N904" s="54"/>
      <c r="O904" s="54"/>
      <c r="P904" s="54"/>
      <c r="Q904" s="54"/>
      <c r="R904" s="54"/>
      <c r="S904" s="54"/>
      <c r="T904" s="55"/>
      <c r="AT904" s="13" t="s">
        <v>1116</v>
      </c>
      <c r="AU904" s="13" t="s">
        <v>79</v>
      </c>
    </row>
    <row r="905" spans="2:65" s="1" customFormat="1" ht="33.75" customHeight="1">
      <c r="B905" s="27"/>
      <c r="C905" s="160" t="s">
        <v>2097</v>
      </c>
      <c r="D905" s="160" t="s">
        <v>1111</v>
      </c>
      <c r="E905" s="161" t="s">
        <v>2098</v>
      </c>
      <c r="F905" s="162" t="s">
        <v>2099</v>
      </c>
      <c r="G905" s="163" t="s">
        <v>1160</v>
      </c>
      <c r="H905" s="164">
        <v>1</v>
      </c>
      <c r="I905" s="165">
        <v>425074.56</v>
      </c>
      <c r="J905" s="165">
        <f>ROUND(I905*H905,2)</f>
        <v>425074.56</v>
      </c>
      <c r="K905" s="162" t="s">
        <v>106</v>
      </c>
      <c r="L905" s="31"/>
      <c r="M905" s="53" t="s">
        <v>31</v>
      </c>
      <c r="N905" s="166" t="s">
        <v>43</v>
      </c>
      <c r="O905" s="142">
        <v>528.79999999999995</v>
      </c>
      <c r="P905" s="142">
        <f>O905*H905</f>
        <v>528.79999999999995</v>
      </c>
      <c r="Q905" s="142">
        <v>0</v>
      </c>
      <c r="R905" s="142">
        <f>Q905*H905</f>
        <v>0</v>
      </c>
      <c r="S905" s="142">
        <v>0</v>
      </c>
      <c r="T905" s="143">
        <f>S905*H905</f>
        <v>0</v>
      </c>
      <c r="AR905" s="13" t="s">
        <v>109</v>
      </c>
      <c r="AT905" s="13" t="s">
        <v>1111</v>
      </c>
      <c r="AU905" s="13" t="s">
        <v>79</v>
      </c>
      <c r="AY905" s="13" t="s">
        <v>108</v>
      </c>
      <c r="BE905" s="144">
        <f>IF(N905="základní",J905,0)</f>
        <v>425074.56</v>
      </c>
      <c r="BF905" s="144">
        <f>IF(N905="snížená",J905,0)</f>
        <v>0</v>
      </c>
      <c r="BG905" s="144">
        <f>IF(N905="zákl. přenesená",J905,0)</f>
        <v>0</v>
      </c>
      <c r="BH905" s="144">
        <f>IF(N905="sníž. přenesená",J905,0)</f>
        <v>0</v>
      </c>
      <c r="BI905" s="144">
        <f>IF(N905="nulová",J905,0)</f>
        <v>0</v>
      </c>
      <c r="BJ905" s="13" t="s">
        <v>77</v>
      </c>
      <c r="BK905" s="144">
        <f>ROUND(I905*H905,2)</f>
        <v>425074.56</v>
      </c>
      <c r="BL905" s="13" t="s">
        <v>109</v>
      </c>
      <c r="BM905" s="13" t="s">
        <v>2100</v>
      </c>
    </row>
    <row r="906" spans="2:65" s="1" customFormat="1" ht="39">
      <c r="B906" s="27"/>
      <c r="C906" s="28"/>
      <c r="D906" s="167" t="s">
        <v>1116</v>
      </c>
      <c r="E906" s="28"/>
      <c r="F906" s="168" t="s">
        <v>2060</v>
      </c>
      <c r="G906" s="28"/>
      <c r="H906" s="28"/>
      <c r="I906" s="28"/>
      <c r="J906" s="28"/>
      <c r="K906" s="28"/>
      <c r="L906" s="31"/>
      <c r="M906" s="169"/>
      <c r="N906" s="54"/>
      <c r="O906" s="54"/>
      <c r="P906" s="54"/>
      <c r="Q906" s="54"/>
      <c r="R906" s="54"/>
      <c r="S906" s="54"/>
      <c r="T906" s="55"/>
      <c r="AT906" s="13" t="s">
        <v>1116</v>
      </c>
      <c r="AU906" s="13" t="s">
        <v>79</v>
      </c>
    </row>
    <row r="907" spans="2:65" s="1" customFormat="1" ht="33.75" customHeight="1">
      <c r="B907" s="27"/>
      <c r="C907" s="160" t="s">
        <v>2101</v>
      </c>
      <c r="D907" s="160" t="s">
        <v>1111</v>
      </c>
      <c r="E907" s="161" t="s">
        <v>2102</v>
      </c>
      <c r="F907" s="162" t="s">
        <v>2103</v>
      </c>
      <c r="G907" s="163" t="s">
        <v>1160</v>
      </c>
      <c r="H907" s="164">
        <v>1</v>
      </c>
      <c r="I907" s="165">
        <v>426617.94</v>
      </c>
      <c r="J907" s="165">
        <f>ROUND(I907*H907,2)</f>
        <v>426617.94</v>
      </c>
      <c r="K907" s="162" t="s">
        <v>106</v>
      </c>
      <c r="L907" s="31"/>
      <c r="M907" s="53" t="s">
        <v>31</v>
      </c>
      <c r="N907" s="166" t="s">
        <v>43</v>
      </c>
      <c r="O907" s="142">
        <v>530.6</v>
      </c>
      <c r="P907" s="142">
        <f>O907*H907</f>
        <v>530.6</v>
      </c>
      <c r="Q907" s="142">
        <v>0</v>
      </c>
      <c r="R907" s="142">
        <f>Q907*H907</f>
        <v>0</v>
      </c>
      <c r="S907" s="142">
        <v>0</v>
      </c>
      <c r="T907" s="143">
        <f>S907*H907</f>
        <v>0</v>
      </c>
      <c r="AR907" s="13" t="s">
        <v>109</v>
      </c>
      <c r="AT907" s="13" t="s">
        <v>1111</v>
      </c>
      <c r="AU907" s="13" t="s">
        <v>79</v>
      </c>
      <c r="AY907" s="13" t="s">
        <v>108</v>
      </c>
      <c r="BE907" s="144">
        <f>IF(N907="základní",J907,0)</f>
        <v>426617.94</v>
      </c>
      <c r="BF907" s="144">
        <f>IF(N907="snížená",J907,0)</f>
        <v>0</v>
      </c>
      <c r="BG907" s="144">
        <f>IF(N907="zákl. přenesená",J907,0)</f>
        <v>0</v>
      </c>
      <c r="BH907" s="144">
        <f>IF(N907="sníž. přenesená",J907,0)</f>
        <v>0</v>
      </c>
      <c r="BI907" s="144">
        <f>IF(N907="nulová",J907,0)</f>
        <v>0</v>
      </c>
      <c r="BJ907" s="13" t="s">
        <v>77</v>
      </c>
      <c r="BK907" s="144">
        <f>ROUND(I907*H907,2)</f>
        <v>426617.94</v>
      </c>
      <c r="BL907" s="13" t="s">
        <v>109</v>
      </c>
      <c r="BM907" s="13" t="s">
        <v>2104</v>
      </c>
    </row>
    <row r="908" spans="2:65" s="1" customFormat="1" ht="39">
      <c r="B908" s="27"/>
      <c r="C908" s="28"/>
      <c r="D908" s="167" t="s">
        <v>1116</v>
      </c>
      <c r="E908" s="28"/>
      <c r="F908" s="168" t="s">
        <v>2060</v>
      </c>
      <c r="G908" s="28"/>
      <c r="H908" s="28"/>
      <c r="I908" s="28"/>
      <c r="J908" s="28"/>
      <c r="K908" s="28"/>
      <c r="L908" s="31"/>
      <c r="M908" s="169"/>
      <c r="N908" s="54"/>
      <c r="O908" s="54"/>
      <c r="P908" s="54"/>
      <c r="Q908" s="54"/>
      <c r="R908" s="54"/>
      <c r="S908" s="54"/>
      <c r="T908" s="55"/>
      <c r="AT908" s="13" t="s">
        <v>1116</v>
      </c>
      <c r="AU908" s="13" t="s">
        <v>79</v>
      </c>
    </row>
    <row r="909" spans="2:65" s="1" customFormat="1" ht="33.75" customHeight="1">
      <c r="B909" s="27"/>
      <c r="C909" s="160" t="s">
        <v>2105</v>
      </c>
      <c r="D909" s="160" t="s">
        <v>1111</v>
      </c>
      <c r="E909" s="161" t="s">
        <v>2106</v>
      </c>
      <c r="F909" s="162" t="s">
        <v>2107</v>
      </c>
      <c r="G909" s="163" t="s">
        <v>1160</v>
      </c>
      <c r="H909" s="164">
        <v>1</v>
      </c>
      <c r="I909" s="165">
        <v>439539.09</v>
      </c>
      <c r="J909" s="165">
        <f>ROUND(I909*H909,2)</f>
        <v>439539.09</v>
      </c>
      <c r="K909" s="162" t="s">
        <v>106</v>
      </c>
      <c r="L909" s="31"/>
      <c r="M909" s="53" t="s">
        <v>31</v>
      </c>
      <c r="N909" s="166" t="s">
        <v>43</v>
      </c>
      <c r="O909" s="142">
        <v>762.58</v>
      </c>
      <c r="P909" s="142">
        <f>O909*H909</f>
        <v>762.58</v>
      </c>
      <c r="Q909" s="142">
        <v>0</v>
      </c>
      <c r="R909" s="142">
        <f>Q909*H909</f>
        <v>0</v>
      </c>
      <c r="S909" s="142">
        <v>0</v>
      </c>
      <c r="T909" s="143">
        <f>S909*H909</f>
        <v>0</v>
      </c>
      <c r="AR909" s="13" t="s">
        <v>109</v>
      </c>
      <c r="AT909" s="13" t="s">
        <v>1111</v>
      </c>
      <c r="AU909" s="13" t="s">
        <v>79</v>
      </c>
      <c r="AY909" s="13" t="s">
        <v>108</v>
      </c>
      <c r="BE909" s="144">
        <f>IF(N909="základní",J909,0)</f>
        <v>439539.09</v>
      </c>
      <c r="BF909" s="144">
        <f>IF(N909="snížená",J909,0)</f>
        <v>0</v>
      </c>
      <c r="BG909" s="144">
        <f>IF(N909="zákl. přenesená",J909,0)</f>
        <v>0</v>
      </c>
      <c r="BH909" s="144">
        <f>IF(N909="sníž. přenesená",J909,0)</f>
        <v>0</v>
      </c>
      <c r="BI909" s="144">
        <f>IF(N909="nulová",J909,0)</f>
        <v>0</v>
      </c>
      <c r="BJ909" s="13" t="s">
        <v>77</v>
      </c>
      <c r="BK909" s="144">
        <f>ROUND(I909*H909,2)</f>
        <v>439539.09</v>
      </c>
      <c r="BL909" s="13" t="s">
        <v>109</v>
      </c>
      <c r="BM909" s="13" t="s">
        <v>2108</v>
      </c>
    </row>
    <row r="910" spans="2:65" s="1" customFormat="1" ht="39">
      <c r="B910" s="27"/>
      <c r="C910" s="28"/>
      <c r="D910" s="167" t="s">
        <v>1116</v>
      </c>
      <c r="E910" s="28"/>
      <c r="F910" s="168" t="s">
        <v>2109</v>
      </c>
      <c r="G910" s="28"/>
      <c r="H910" s="28"/>
      <c r="I910" s="28"/>
      <c r="J910" s="28"/>
      <c r="K910" s="28"/>
      <c r="L910" s="31"/>
      <c r="M910" s="169"/>
      <c r="N910" s="54"/>
      <c r="O910" s="54"/>
      <c r="P910" s="54"/>
      <c r="Q910" s="54"/>
      <c r="R910" s="54"/>
      <c r="S910" s="54"/>
      <c r="T910" s="55"/>
      <c r="AT910" s="13" t="s">
        <v>1116</v>
      </c>
      <c r="AU910" s="13" t="s">
        <v>79</v>
      </c>
    </row>
    <row r="911" spans="2:65" s="1" customFormat="1" ht="33.75" customHeight="1">
      <c r="B911" s="27"/>
      <c r="C911" s="160" t="s">
        <v>2110</v>
      </c>
      <c r="D911" s="160" t="s">
        <v>1111</v>
      </c>
      <c r="E911" s="161" t="s">
        <v>2111</v>
      </c>
      <c r="F911" s="162" t="s">
        <v>2112</v>
      </c>
      <c r="G911" s="163" t="s">
        <v>1160</v>
      </c>
      <c r="H911" s="164">
        <v>1</v>
      </c>
      <c r="I911" s="165">
        <v>441110.91</v>
      </c>
      <c r="J911" s="165">
        <f>ROUND(I911*H911,2)</f>
        <v>441110.91</v>
      </c>
      <c r="K911" s="162" t="s">
        <v>106</v>
      </c>
      <c r="L911" s="31"/>
      <c r="M911" s="53" t="s">
        <v>31</v>
      </c>
      <c r="N911" s="166" t="s">
        <v>43</v>
      </c>
      <c r="O911" s="142">
        <v>765.44</v>
      </c>
      <c r="P911" s="142">
        <f>O911*H911</f>
        <v>765.44</v>
      </c>
      <c r="Q911" s="142">
        <v>0</v>
      </c>
      <c r="R911" s="142">
        <f>Q911*H911</f>
        <v>0</v>
      </c>
      <c r="S911" s="142">
        <v>0</v>
      </c>
      <c r="T911" s="143">
        <f>S911*H911</f>
        <v>0</v>
      </c>
      <c r="AR911" s="13" t="s">
        <v>109</v>
      </c>
      <c r="AT911" s="13" t="s">
        <v>1111</v>
      </c>
      <c r="AU911" s="13" t="s">
        <v>79</v>
      </c>
      <c r="AY911" s="13" t="s">
        <v>108</v>
      </c>
      <c r="BE911" s="144">
        <f>IF(N911="základní",J911,0)</f>
        <v>441110.91</v>
      </c>
      <c r="BF911" s="144">
        <f>IF(N911="snížená",J911,0)</f>
        <v>0</v>
      </c>
      <c r="BG911" s="144">
        <f>IF(N911="zákl. přenesená",J911,0)</f>
        <v>0</v>
      </c>
      <c r="BH911" s="144">
        <f>IF(N911="sníž. přenesená",J911,0)</f>
        <v>0</v>
      </c>
      <c r="BI911" s="144">
        <f>IF(N911="nulová",J911,0)</f>
        <v>0</v>
      </c>
      <c r="BJ911" s="13" t="s">
        <v>77</v>
      </c>
      <c r="BK911" s="144">
        <f>ROUND(I911*H911,2)</f>
        <v>441110.91</v>
      </c>
      <c r="BL911" s="13" t="s">
        <v>109</v>
      </c>
      <c r="BM911" s="13" t="s">
        <v>2113</v>
      </c>
    </row>
    <row r="912" spans="2:65" s="1" customFormat="1" ht="39">
      <c r="B912" s="27"/>
      <c r="C912" s="28"/>
      <c r="D912" s="167" t="s">
        <v>1116</v>
      </c>
      <c r="E912" s="28"/>
      <c r="F912" s="168" t="s">
        <v>2109</v>
      </c>
      <c r="G912" s="28"/>
      <c r="H912" s="28"/>
      <c r="I912" s="28"/>
      <c r="J912" s="28"/>
      <c r="K912" s="28"/>
      <c r="L912" s="31"/>
      <c r="M912" s="169"/>
      <c r="N912" s="54"/>
      <c r="O912" s="54"/>
      <c r="P912" s="54"/>
      <c r="Q912" s="54"/>
      <c r="R912" s="54"/>
      <c r="S912" s="54"/>
      <c r="T912" s="55"/>
      <c r="AT912" s="13" t="s">
        <v>1116</v>
      </c>
      <c r="AU912" s="13" t="s">
        <v>79</v>
      </c>
    </row>
    <row r="913" spans="2:65" s="1" customFormat="1" ht="33.75" customHeight="1">
      <c r="B913" s="27"/>
      <c r="C913" s="160" t="s">
        <v>2114</v>
      </c>
      <c r="D913" s="160" t="s">
        <v>1111</v>
      </c>
      <c r="E913" s="161" t="s">
        <v>2115</v>
      </c>
      <c r="F913" s="162" t="s">
        <v>2116</v>
      </c>
      <c r="G913" s="163" t="s">
        <v>1160</v>
      </c>
      <c r="H913" s="164">
        <v>1</v>
      </c>
      <c r="I913" s="165">
        <v>442707.66</v>
      </c>
      <c r="J913" s="165">
        <f>ROUND(I913*H913,2)</f>
        <v>442707.66</v>
      </c>
      <c r="K913" s="162" t="s">
        <v>106</v>
      </c>
      <c r="L913" s="31"/>
      <c r="M913" s="53" t="s">
        <v>31</v>
      </c>
      <c r="N913" s="166" t="s">
        <v>43</v>
      </c>
      <c r="O913" s="142">
        <v>768.21</v>
      </c>
      <c r="P913" s="142">
        <f>O913*H913</f>
        <v>768.21</v>
      </c>
      <c r="Q913" s="142">
        <v>0</v>
      </c>
      <c r="R913" s="142">
        <f>Q913*H913</f>
        <v>0</v>
      </c>
      <c r="S913" s="142">
        <v>0</v>
      </c>
      <c r="T913" s="143">
        <f>S913*H913</f>
        <v>0</v>
      </c>
      <c r="AR913" s="13" t="s">
        <v>109</v>
      </c>
      <c r="AT913" s="13" t="s">
        <v>1111</v>
      </c>
      <c r="AU913" s="13" t="s">
        <v>79</v>
      </c>
      <c r="AY913" s="13" t="s">
        <v>108</v>
      </c>
      <c r="BE913" s="144">
        <f>IF(N913="základní",J913,0)</f>
        <v>442707.66</v>
      </c>
      <c r="BF913" s="144">
        <f>IF(N913="snížená",J913,0)</f>
        <v>0</v>
      </c>
      <c r="BG913" s="144">
        <f>IF(N913="zákl. přenesená",J913,0)</f>
        <v>0</v>
      </c>
      <c r="BH913" s="144">
        <f>IF(N913="sníž. přenesená",J913,0)</f>
        <v>0</v>
      </c>
      <c r="BI913" s="144">
        <f>IF(N913="nulová",J913,0)</f>
        <v>0</v>
      </c>
      <c r="BJ913" s="13" t="s">
        <v>77</v>
      </c>
      <c r="BK913" s="144">
        <f>ROUND(I913*H913,2)</f>
        <v>442707.66</v>
      </c>
      <c r="BL913" s="13" t="s">
        <v>109</v>
      </c>
      <c r="BM913" s="13" t="s">
        <v>2117</v>
      </c>
    </row>
    <row r="914" spans="2:65" s="1" customFormat="1" ht="39">
      <c r="B914" s="27"/>
      <c r="C914" s="28"/>
      <c r="D914" s="167" t="s">
        <v>1116</v>
      </c>
      <c r="E914" s="28"/>
      <c r="F914" s="168" t="s">
        <v>2109</v>
      </c>
      <c r="G914" s="28"/>
      <c r="H914" s="28"/>
      <c r="I914" s="28"/>
      <c r="J914" s="28"/>
      <c r="K914" s="28"/>
      <c r="L914" s="31"/>
      <c r="M914" s="169"/>
      <c r="N914" s="54"/>
      <c r="O914" s="54"/>
      <c r="P914" s="54"/>
      <c r="Q914" s="54"/>
      <c r="R914" s="54"/>
      <c r="S914" s="54"/>
      <c r="T914" s="55"/>
      <c r="AT914" s="13" t="s">
        <v>1116</v>
      </c>
      <c r="AU914" s="13" t="s">
        <v>79</v>
      </c>
    </row>
    <row r="915" spans="2:65" s="1" customFormat="1" ht="33.75" customHeight="1">
      <c r="B915" s="27"/>
      <c r="C915" s="160" t="s">
        <v>2118</v>
      </c>
      <c r="D915" s="160" t="s">
        <v>1111</v>
      </c>
      <c r="E915" s="161" t="s">
        <v>2119</v>
      </c>
      <c r="F915" s="162" t="s">
        <v>2120</v>
      </c>
      <c r="G915" s="163" t="s">
        <v>1160</v>
      </c>
      <c r="H915" s="164">
        <v>1</v>
      </c>
      <c r="I915" s="165">
        <v>444350.37</v>
      </c>
      <c r="J915" s="165">
        <f>ROUND(I915*H915,2)</f>
        <v>444350.37</v>
      </c>
      <c r="K915" s="162" t="s">
        <v>106</v>
      </c>
      <c r="L915" s="31"/>
      <c r="M915" s="53" t="s">
        <v>31</v>
      </c>
      <c r="N915" s="166" t="s">
        <v>43</v>
      </c>
      <c r="O915" s="142">
        <v>771.07</v>
      </c>
      <c r="P915" s="142">
        <f>O915*H915</f>
        <v>771.07</v>
      </c>
      <c r="Q915" s="142">
        <v>0</v>
      </c>
      <c r="R915" s="142">
        <f>Q915*H915</f>
        <v>0</v>
      </c>
      <c r="S915" s="142">
        <v>0</v>
      </c>
      <c r="T915" s="143">
        <f>S915*H915</f>
        <v>0</v>
      </c>
      <c r="AR915" s="13" t="s">
        <v>109</v>
      </c>
      <c r="AT915" s="13" t="s">
        <v>1111</v>
      </c>
      <c r="AU915" s="13" t="s">
        <v>79</v>
      </c>
      <c r="AY915" s="13" t="s">
        <v>108</v>
      </c>
      <c r="BE915" s="144">
        <f>IF(N915="základní",J915,0)</f>
        <v>444350.37</v>
      </c>
      <c r="BF915" s="144">
        <f>IF(N915="snížená",J915,0)</f>
        <v>0</v>
      </c>
      <c r="BG915" s="144">
        <f>IF(N915="zákl. přenesená",J915,0)</f>
        <v>0</v>
      </c>
      <c r="BH915" s="144">
        <f>IF(N915="sníž. přenesená",J915,0)</f>
        <v>0</v>
      </c>
      <c r="BI915" s="144">
        <f>IF(N915="nulová",J915,0)</f>
        <v>0</v>
      </c>
      <c r="BJ915" s="13" t="s">
        <v>77</v>
      </c>
      <c r="BK915" s="144">
        <f>ROUND(I915*H915,2)</f>
        <v>444350.37</v>
      </c>
      <c r="BL915" s="13" t="s">
        <v>109</v>
      </c>
      <c r="BM915" s="13" t="s">
        <v>2121</v>
      </c>
    </row>
    <row r="916" spans="2:65" s="1" customFormat="1" ht="39">
      <c r="B916" s="27"/>
      <c r="C916" s="28"/>
      <c r="D916" s="167" t="s">
        <v>1116</v>
      </c>
      <c r="E916" s="28"/>
      <c r="F916" s="168" t="s">
        <v>2109</v>
      </c>
      <c r="G916" s="28"/>
      <c r="H916" s="28"/>
      <c r="I916" s="28"/>
      <c r="J916" s="28"/>
      <c r="K916" s="28"/>
      <c r="L916" s="31"/>
      <c r="M916" s="169"/>
      <c r="N916" s="54"/>
      <c r="O916" s="54"/>
      <c r="P916" s="54"/>
      <c r="Q916" s="54"/>
      <c r="R916" s="54"/>
      <c r="S916" s="54"/>
      <c r="T916" s="55"/>
      <c r="AT916" s="13" t="s">
        <v>1116</v>
      </c>
      <c r="AU916" s="13" t="s">
        <v>79</v>
      </c>
    </row>
    <row r="917" spans="2:65" s="1" customFormat="1" ht="33.75" customHeight="1">
      <c r="B917" s="27"/>
      <c r="C917" s="160" t="s">
        <v>2122</v>
      </c>
      <c r="D917" s="160" t="s">
        <v>1111</v>
      </c>
      <c r="E917" s="161" t="s">
        <v>2123</v>
      </c>
      <c r="F917" s="162" t="s">
        <v>2124</v>
      </c>
      <c r="G917" s="163" t="s">
        <v>1160</v>
      </c>
      <c r="H917" s="164">
        <v>1</v>
      </c>
      <c r="I917" s="165">
        <v>439505.26</v>
      </c>
      <c r="J917" s="165">
        <f>ROUND(I917*H917,2)</f>
        <v>439505.26</v>
      </c>
      <c r="K917" s="162" t="s">
        <v>106</v>
      </c>
      <c r="L917" s="31"/>
      <c r="M917" s="53" t="s">
        <v>31</v>
      </c>
      <c r="N917" s="166" t="s">
        <v>43</v>
      </c>
      <c r="O917" s="142">
        <v>762.52</v>
      </c>
      <c r="P917" s="142">
        <f>O917*H917</f>
        <v>762.52</v>
      </c>
      <c r="Q917" s="142">
        <v>0</v>
      </c>
      <c r="R917" s="142">
        <f>Q917*H917</f>
        <v>0</v>
      </c>
      <c r="S917" s="142">
        <v>0</v>
      </c>
      <c r="T917" s="143">
        <f>S917*H917</f>
        <v>0</v>
      </c>
      <c r="AR917" s="13" t="s">
        <v>109</v>
      </c>
      <c r="AT917" s="13" t="s">
        <v>1111</v>
      </c>
      <c r="AU917" s="13" t="s">
        <v>79</v>
      </c>
      <c r="AY917" s="13" t="s">
        <v>108</v>
      </c>
      <c r="BE917" s="144">
        <f>IF(N917="základní",J917,0)</f>
        <v>439505.26</v>
      </c>
      <c r="BF917" s="144">
        <f>IF(N917="snížená",J917,0)</f>
        <v>0</v>
      </c>
      <c r="BG917" s="144">
        <f>IF(N917="zákl. přenesená",J917,0)</f>
        <v>0</v>
      </c>
      <c r="BH917" s="144">
        <f>IF(N917="sníž. přenesená",J917,0)</f>
        <v>0</v>
      </c>
      <c r="BI917" s="144">
        <f>IF(N917="nulová",J917,0)</f>
        <v>0</v>
      </c>
      <c r="BJ917" s="13" t="s">
        <v>77</v>
      </c>
      <c r="BK917" s="144">
        <f>ROUND(I917*H917,2)</f>
        <v>439505.26</v>
      </c>
      <c r="BL917" s="13" t="s">
        <v>109</v>
      </c>
      <c r="BM917" s="13" t="s">
        <v>2125</v>
      </c>
    </row>
    <row r="918" spans="2:65" s="1" customFormat="1" ht="39">
      <c r="B918" s="27"/>
      <c r="C918" s="28"/>
      <c r="D918" s="167" t="s">
        <v>1116</v>
      </c>
      <c r="E918" s="28"/>
      <c r="F918" s="168" t="s">
        <v>2109</v>
      </c>
      <c r="G918" s="28"/>
      <c r="H918" s="28"/>
      <c r="I918" s="28"/>
      <c r="J918" s="28"/>
      <c r="K918" s="28"/>
      <c r="L918" s="31"/>
      <c r="M918" s="169"/>
      <c r="N918" s="54"/>
      <c r="O918" s="54"/>
      <c r="P918" s="54"/>
      <c r="Q918" s="54"/>
      <c r="R918" s="54"/>
      <c r="S918" s="54"/>
      <c r="T918" s="55"/>
      <c r="AT918" s="13" t="s">
        <v>1116</v>
      </c>
      <c r="AU918" s="13" t="s">
        <v>79</v>
      </c>
    </row>
    <row r="919" spans="2:65" s="1" customFormat="1" ht="33.75" customHeight="1">
      <c r="B919" s="27"/>
      <c r="C919" s="160" t="s">
        <v>2126</v>
      </c>
      <c r="D919" s="160" t="s">
        <v>1111</v>
      </c>
      <c r="E919" s="161" t="s">
        <v>2127</v>
      </c>
      <c r="F919" s="162" t="s">
        <v>2128</v>
      </c>
      <c r="G919" s="163" t="s">
        <v>1160</v>
      </c>
      <c r="H919" s="164">
        <v>1</v>
      </c>
      <c r="I919" s="165">
        <v>441110.91</v>
      </c>
      <c r="J919" s="165">
        <f>ROUND(I919*H919,2)</f>
        <v>441110.91</v>
      </c>
      <c r="K919" s="162" t="s">
        <v>106</v>
      </c>
      <c r="L919" s="31"/>
      <c r="M919" s="53" t="s">
        <v>31</v>
      </c>
      <c r="N919" s="166" t="s">
        <v>43</v>
      </c>
      <c r="O919" s="142">
        <v>765.44</v>
      </c>
      <c r="P919" s="142">
        <f>O919*H919</f>
        <v>765.44</v>
      </c>
      <c r="Q919" s="142">
        <v>0</v>
      </c>
      <c r="R919" s="142">
        <f>Q919*H919</f>
        <v>0</v>
      </c>
      <c r="S919" s="142">
        <v>0</v>
      </c>
      <c r="T919" s="143">
        <f>S919*H919</f>
        <v>0</v>
      </c>
      <c r="AR919" s="13" t="s">
        <v>109</v>
      </c>
      <c r="AT919" s="13" t="s">
        <v>1111</v>
      </c>
      <c r="AU919" s="13" t="s">
        <v>79</v>
      </c>
      <c r="AY919" s="13" t="s">
        <v>108</v>
      </c>
      <c r="BE919" s="144">
        <f>IF(N919="základní",J919,0)</f>
        <v>441110.91</v>
      </c>
      <c r="BF919" s="144">
        <f>IF(N919="snížená",J919,0)</f>
        <v>0</v>
      </c>
      <c r="BG919" s="144">
        <f>IF(N919="zákl. přenesená",J919,0)</f>
        <v>0</v>
      </c>
      <c r="BH919" s="144">
        <f>IF(N919="sníž. přenesená",J919,0)</f>
        <v>0</v>
      </c>
      <c r="BI919" s="144">
        <f>IF(N919="nulová",J919,0)</f>
        <v>0</v>
      </c>
      <c r="BJ919" s="13" t="s">
        <v>77</v>
      </c>
      <c r="BK919" s="144">
        <f>ROUND(I919*H919,2)</f>
        <v>441110.91</v>
      </c>
      <c r="BL919" s="13" t="s">
        <v>109</v>
      </c>
      <c r="BM919" s="13" t="s">
        <v>2129</v>
      </c>
    </row>
    <row r="920" spans="2:65" s="1" customFormat="1" ht="39">
      <c r="B920" s="27"/>
      <c r="C920" s="28"/>
      <c r="D920" s="167" t="s">
        <v>1116</v>
      </c>
      <c r="E920" s="28"/>
      <c r="F920" s="168" t="s">
        <v>2109</v>
      </c>
      <c r="G920" s="28"/>
      <c r="H920" s="28"/>
      <c r="I920" s="28"/>
      <c r="J920" s="28"/>
      <c r="K920" s="28"/>
      <c r="L920" s="31"/>
      <c r="M920" s="169"/>
      <c r="N920" s="54"/>
      <c r="O920" s="54"/>
      <c r="P920" s="54"/>
      <c r="Q920" s="54"/>
      <c r="R920" s="54"/>
      <c r="S920" s="54"/>
      <c r="T920" s="55"/>
      <c r="AT920" s="13" t="s">
        <v>1116</v>
      </c>
      <c r="AU920" s="13" t="s">
        <v>79</v>
      </c>
    </row>
    <row r="921" spans="2:65" s="1" customFormat="1" ht="33.75" customHeight="1">
      <c r="B921" s="27"/>
      <c r="C921" s="160" t="s">
        <v>2130</v>
      </c>
      <c r="D921" s="160" t="s">
        <v>1111</v>
      </c>
      <c r="E921" s="161" t="s">
        <v>2131</v>
      </c>
      <c r="F921" s="162" t="s">
        <v>2132</v>
      </c>
      <c r="G921" s="163" t="s">
        <v>1160</v>
      </c>
      <c r="H921" s="164">
        <v>1</v>
      </c>
      <c r="I921" s="165">
        <v>441110.91</v>
      </c>
      <c r="J921" s="165">
        <f>ROUND(I921*H921,2)</f>
        <v>441110.91</v>
      </c>
      <c r="K921" s="162" t="s">
        <v>106</v>
      </c>
      <c r="L921" s="31"/>
      <c r="M921" s="53" t="s">
        <v>31</v>
      </c>
      <c r="N921" s="166" t="s">
        <v>43</v>
      </c>
      <c r="O921" s="142">
        <v>765.44</v>
      </c>
      <c r="P921" s="142">
        <f>O921*H921</f>
        <v>765.44</v>
      </c>
      <c r="Q921" s="142">
        <v>0</v>
      </c>
      <c r="R921" s="142">
        <f>Q921*H921</f>
        <v>0</v>
      </c>
      <c r="S921" s="142">
        <v>0</v>
      </c>
      <c r="T921" s="143">
        <f>S921*H921</f>
        <v>0</v>
      </c>
      <c r="AR921" s="13" t="s">
        <v>109</v>
      </c>
      <c r="AT921" s="13" t="s">
        <v>1111</v>
      </c>
      <c r="AU921" s="13" t="s">
        <v>79</v>
      </c>
      <c r="AY921" s="13" t="s">
        <v>108</v>
      </c>
      <c r="BE921" s="144">
        <f>IF(N921="základní",J921,0)</f>
        <v>441110.91</v>
      </c>
      <c r="BF921" s="144">
        <f>IF(N921="snížená",J921,0)</f>
        <v>0</v>
      </c>
      <c r="BG921" s="144">
        <f>IF(N921="zákl. přenesená",J921,0)</f>
        <v>0</v>
      </c>
      <c r="BH921" s="144">
        <f>IF(N921="sníž. přenesená",J921,0)</f>
        <v>0</v>
      </c>
      <c r="BI921" s="144">
        <f>IF(N921="nulová",J921,0)</f>
        <v>0</v>
      </c>
      <c r="BJ921" s="13" t="s">
        <v>77</v>
      </c>
      <c r="BK921" s="144">
        <f>ROUND(I921*H921,2)</f>
        <v>441110.91</v>
      </c>
      <c r="BL921" s="13" t="s">
        <v>109</v>
      </c>
      <c r="BM921" s="13" t="s">
        <v>2133</v>
      </c>
    </row>
    <row r="922" spans="2:65" s="1" customFormat="1" ht="39">
      <c r="B922" s="27"/>
      <c r="C922" s="28"/>
      <c r="D922" s="167" t="s">
        <v>1116</v>
      </c>
      <c r="E922" s="28"/>
      <c r="F922" s="168" t="s">
        <v>2109</v>
      </c>
      <c r="G922" s="28"/>
      <c r="H922" s="28"/>
      <c r="I922" s="28"/>
      <c r="J922" s="28"/>
      <c r="K922" s="28"/>
      <c r="L922" s="31"/>
      <c r="M922" s="169"/>
      <c r="N922" s="54"/>
      <c r="O922" s="54"/>
      <c r="P922" s="54"/>
      <c r="Q922" s="54"/>
      <c r="R922" s="54"/>
      <c r="S922" s="54"/>
      <c r="T922" s="55"/>
      <c r="AT922" s="13" t="s">
        <v>1116</v>
      </c>
      <c r="AU922" s="13" t="s">
        <v>79</v>
      </c>
    </row>
    <row r="923" spans="2:65" s="1" customFormat="1" ht="33.75" customHeight="1">
      <c r="B923" s="27"/>
      <c r="C923" s="160" t="s">
        <v>2134</v>
      </c>
      <c r="D923" s="160" t="s">
        <v>1111</v>
      </c>
      <c r="E923" s="161" t="s">
        <v>2135</v>
      </c>
      <c r="F923" s="162" t="s">
        <v>2136</v>
      </c>
      <c r="G923" s="163" t="s">
        <v>1160</v>
      </c>
      <c r="H923" s="164">
        <v>1</v>
      </c>
      <c r="I923" s="165">
        <v>441110.91</v>
      </c>
      <c r="J923" s="165">
        <f>ROUND(I923*H923,2)</f>
        <v>441110.91</v>
      </c>
      <c r="K923" s="162" t="s">
        <v>106</v>
      </c>
      <c r="L923" s="31"/>
      <c r="M923" s="53" t="s">
        <v>31</v>
      </c>
      <c r="N923" s="166" t="s">
        <v>43</v>
      </c>
      <c r="O923" s="142">
        <v>765.44</v>
      </c>
      <c r="P923" s="142">
        <f>O923*H923</f>
        <v>765.44</v>
      </c>
      <c r="Q923" s="142">
        <v>0</v>
      </c>
      <c r="R923" s="142">
        <f>Q923*H923</f>
        <v>0</v>
      </c>
      <c r="S923" s="142">
        <v>0</v>
      </c>
      <c r="T923" s="143">
        <f>S923*H923</f>
        <v>0</v>
      </c>
      <c r="AR923" s="13" t="s">
        <v>109</v>
      </c>
      <c r="AT923" s="13" t="s">
        <v>1111</v>
      </c>
      <c r="AU923" s="13" t="s">
        <v>79</v>
      </c>
      <c r="AY923" s="13" t="s">
        <v>108</v>
      </c>
      <c r="BE923" s="144">
        <f>IF(N923="základní",J923,0)</f>
        <v>441110.91</v>
      </c>
      <c r="BF923" s="144">
        <f>IF(N923="snížená",J923,0)</f>
        <v>0</v>
      </c>
      <c r="BG923" s="144">
        <f>IF(N923="zákl. přenesená",J923,0)</f>
        <v>0</v>
      </c>
      <c r="BH923" s="144">
        <f>IF(N923="sníž. přenesená",J923,0)</f>
        <v>0</v>
      </c>
      <c r="BI923" s="144">
        <f>IF(N923="nulová",J923,0)</f>
        <v>0</v>
      </c>
      <c r="BJ923" s="13" t="s">
        <v>77</v>
      </c>
      <c r="BK923" s="144">
        <f>ROUND(I923*H923,2)</f>
        <v>441110.91</v>
      </c>
      <c r="BL923" s="13" t="s">
        <v>109</v>
      </c>
      <c r="BM923" s="13" t="s">
        <v>2137</v>
      </c>
    </row>
    <row r="924" spans="2:65" s="1" customFormat="1" ht="39">
      <c r="B924" s="27"/>
      <c r="C924" s="28"/>
      <c r="D924" s="167" t="s">
        <v>1116</v>
      </c>
      <c r="E924" s="28"/>
      <c r="F924" s="168" t="s">
        <v>2109</v>
      </c>
      <c r="G924" s="28"/>
      <c r="H924" s="28"/>
      <c r="I924" s="28"/>
      <c r="J924" s="28"/>
      <c r="K924" s="28"/>
      <c r="L924" s="31"/>
      <c r="M924" s="169"/>
      <c r="N924" s="54"/>
      <c r="O924" s="54"/>
      <c r="P924" s="54"/>
      <c r="Q924" s="54"/>
      <c r="R924" s="54"/>
      <c r="S924" s="54"/>
      <c r="T924" s="55"/>
      <c r="AT924" s="13" t="s">
        <v>1116</v>
      </c>
      <c r="AU924" s="13" t="s">
        <v>79</v>
      </c>
    </row>
    <row r="925" spans="2:65" s="1" customFormat="1" ht="33.75" customHeight="1">
      <c r="B925" s="27"/>
      <c r="C925" s="160" t="s">
        <v>2138</v>
      </c>
      <c r="D925" s="160" t="s">
        <v>1111</v>
      </c>
      <c r="E925" s="161" t="s">
        <v>2139</v>
      </c>
      <c r="F925" s="162" t="s">
        <v>2140</v>
      </c>
      <c r="G925" s="163" t="s">
        <v>1160</v>
      </c>
      <c r="H925" s="164">
        <v>1</v>
      </c>
      <c r="I925" s="165">
        <v>473346.13</v>
      </c>
      <c r="J925" s="165">
        <f>ROUND(I925*H925,2)</f>
        <v>473346.13</v>
      </c>
      <c r="K925" s="162" t="s">
        <v>106</v>
      </c>
      <c r="L925" s="31"/>
      <c r="M925" s="53" t="s">
        <v>31</v>
      </c>
      <c r="N925" s="166" t="s">
        <v>43</v>
      </c>
      <c r="O925" s="142">
        <v>500.99</v>
      </c>
      <c r="P925" s="142">
        <f>O925*H925</f>
        <v>500.99</v>
      </c>
      <c r="Q925" s="142">
        <v>0</v>
      </c>
      <c r="R925" s="142">
        <f>Q925*H925</f>
        <v>0</v>
      </c>
      <c r="S925" s="142">
        <v>0</v>
      </c>
      <c r="T925" s="143">
        <f>S925*H925</f>
        <v>0</v>
      </c>
      <c r="AR925" s="13" t="s">
        <v>109</v>
      </c>
      <c r="AT925" s="13" t="s">
        <v>1111</v>
      </c>
      <c r="AU925" s="13" t="s">
        <v>79</v>
      </c>
      <c r="AY925" s="13" t="s">
        <v>108</v>
      </c>
      <c r="BE925" s="144">
        <f>IF(N925="základní",J925,0)</f>
        <v>473346.13</v>
      </c>
      <c r="BF925" s="144">
        <f>IF(N925="snížená",J925,0)</f>
        <v>0</v>
      </c>
      <c r="BG925" s="144">
        <f>IF(N925="zákl. přenesená",J925,0)</f>
        <v>0</v>
      </c>
      <c r="BH925" s="144">
        <f>IF(N925="sníž. přenesená",J925,0)</f>
        <v>0</v>
      </c>
      <c r="BI925" s="144">
        <f>IF(N925="nulová",J925,0)</f>
        <v>0</v>
      </c>
      <c r="BJ925" s="13" t="s">
        <v>77</v>
      </c>
      <c r="BK925" s="144">
        <f>ROUND(I925*H925,2)</f>
        <v>473346.13</v>
      </c>
      <c r="BL925" s="13" t="s">
        <v>109</v>
      </c>
      <c r="BM925" s="13" t="s">
        <v>2141</v>
      </c>
    </row>
    <row r="926" spans="2:65" s="1" customFormat="1" ht="39">
      <c r="B926" s="27"/>
      <c r="C926" s="28"/>
      <c r="D926" s="167" t="s">
        <v>1116</v>
      </c>
      <c r="E926" s="28"/>
      <c r="F926" s="168" t="s">
        <v>2109</v>
      </c>
      <c r="G926" s="28"/>
      <c r="H926" s="28"/>
      <c r="I926" s="28"/>
      <c r="J926" s="28"/>
      <c r="K926" s="28"/>
      <c r="L926" s="31"/>
      <c r="M926" s="169"/>
      <c r="N926" s="54"/>
      <c r="O926" s="54"/>
      <c r="P926" s="54"/>
      <c r="Q926" s="54"/>
      <c r="R926" s="54"/>
      <c r="S926" s="54"/>
      <c r="T926" s="55"/>
      <c r="AT926" s="13" t="s">
        <v>1116</v>
      </c>
      <c r="AU926" s="13" t="s">
        <v>79</v>
      </c>
    </row>
    <row r="927" spans="2:65" s="1" customFormat="1" ht="33.75" customHeight="1">
      <c r="B927" s="27"/>
      <c r="C927" s="160" t="s">
        <v>2142</v>
      </c>
      <c r="D927" s="160" t="s">
        <v>1111</v>
      </c>
      <c r="E927" s="161" t="s">
        <v>2143</v>
      </c>
      <c r="F927" s="162" t="s">
        <v>2144</v>
      </c>
      <c r="G927" s="163" t="s">
        <v>1160</v>
      </c>
      <c r="H927" s="164">
        <v>1</v>
      </c>
      <c r="I927" s="165">
        <v>475030.85</v>
      </c>
      <c r="J927" s="165">
        <f>ROUND(I927*H927,2)</f>
        <v>475030.85</v>
      </c>
      <c r="K927" s="162" t="s">
        <v>106</v>
      </c>
      <c r="L927" s="31"/>
      <c r="M927" s="53" t="s">
        <v>31</v>
      </c>
      <c r="N927" s="166" t="s">
        <v>43</v>
      </c>
      <c r="O927" s="142">
        <v>502.73</v>
      </c>
      <c r="P927" s="142">
        <f>O927*H927</f>
        <v>502.73</v>
      </c>
      <c r="Q927" s="142">
        <v>0</v>
      </c>
      <c r="R927" s="142">
        <f>Q927*H927</f>
        <v>0</v>
      </c>
      <c r="S927" s="142">
        <v>0</v>
      </c>
      <c r="T927" s="143">
        <f>S927*H927</f>
        <v>0</v>
      </c>
      <c r="AR927" s="13" t="s">
        <v>109</v>
      </c>
      <c r="AT927" s="13" t="s">
        <v>1111</v>
      </c>
      <c r="AU927" s="13" t="s">
        <v>79</v>
      </c>
      <c r="AY927" s="13" t="s">
        <v>108</v>
      </c>
      <c r="BE927" s="144">
        <f>IF(N927="základní",J927,0)</f>
        <v>475030.85</v>
      </c>
      <c r="BF927" s="144">
        <f>IF(N927="snížená",J927,0)</f>
        <v>0</v>
      </c>
      <c r="BG927" s="144">
        <f>IF(N927="zákl. přenesená",J927,0)</f>
        <v>0</v>
      </c>
      <c r="BH927" s="144">
        <f>IF(N927="sníž. přenesená",J927,0)</f>
        <v>0</v>
      </c>
      <c r="BI927" s="144">
        <f>IF(N927="nulová",J927,0)</f>
        <v>0</v>
      </c>
      <c r="BJ927" s="13" t="s">
        <v>77</v>
      </c>
      <c r="BK927" s="144">
        <f>ROUND(I927*H927,2)</f>
        <v>475030.85</v>
      </c>
      <c r="BL927" s="13" t="s">
        <v>109</v>
      </c>
      <c r="BM927" s="13" t="s">
        <v>2145</v>
      </c>
    </row>
    <row r="928" spans="2:65" s="1" customFormat="1" ht="39">
      <c r="B928" s="27"/>
      <c r="C928" s="28"/>
      <c r="D928" s="167" t="s">
        <v>1116</v>
      </c>
      <c r="E928" s="28"/>
      <c r="F928" s="168" t="s">
        <v>2109</v>
      </c>
      <c r="G928" s="28"/>
      <c r="H928" s="28"/>
      <c r="I928" s="28"/>
      <c r="J928" s="28"/>
      <c r="K928" s="28"/>
      <c r="L928" s="31"/>
      <c r="M928" s="169"/>
      <c r="N928" s="54"/>
      <c r="O928" s="54"/>
      <c r="P928" s="54"/>
      <c r="Q928" s="54"/>
      <c r="R928" s="54"/>
      <c r="S928" s="54"/>
      <c r="T928" s="55"/>
      <c r="AT928" s="13" t="s">
        <v>1116</v>
      </c>
      <c r="AU928" s="13" t="s">
        <v>79</v>
      </c>
    </row>
    <row r="929" spans="2:65" s="1" customFormat="1" ht="33.75" customHeight="1">
      <c r="B929" s="27"/>
      <c r="C929" s="160" t="s">
        <v>2146</v>
      </c>
      <c r="D929" s="160" t="s">
        <v>1111</v>
      </c>
      <c r="E929" s="161" t="s">
        <v>2147</v>
      </c>
      <c r="F929" s="162" t="s">
        <v>2148</v>
      </c>
      <c r="G929" s="163" t="s">
        <v>1160</v>
      </c>
      <c r="H929" s="164">
        <v>1</v>
      </c>
      <c r="I929" s="165">
        <v>476749.38</v>
      </c>
      <c r="J929" s="165">
        <f>ROUND(I929*H929,2)</f>
        <v>476749.38</v>
      </c>
      <c r="K929" s="162" t="s">
        <v>106</v>
      </c>
      <c r="L929" s="31"/>
      <c r="M929" s="53" t="s">
        <v>31</v>
      </c>
      <c r="N929" s="166" t="s">
        <v>43</v>
      </c>
      <c r="O929" s="142">
        <v>504.5</v>
      </c>
      <c r="P929" s="142">
        <f>O929*H929</f>
        <v>504.5</v>
      </c>
      <c r="Q929" s="142">
        <v>0</v>
      </c>
      <c r="R929" s="142">
        <f>Q929*H929</f>
        <v>0</v>
      </c>
      <c r="S929" s="142">
        <v>0</v>
      </c>
      <c r="T929" s="143">
        <f>S929*H929</f>
        <v>0</v>
      </c>
      <c r="AR929" s="13" t="s">
        <v>109</v>
      </c>
      <c r="AT929" s="13" t="s">
        <v>1111</v>
      </c>
      <c r="AU929" s="13" t="s">
        <v>79</v>
      </c>
      <c r="AY929" s="13" t="s">
        <v>108</v>
      </c>
      <c r="BE929" s="144">
        <f>IF(N929="základní",J929,0)</f>
        <v>476749.38</v>
      </c>
      <c r="BF929" s="144">
        <f>IF(N929="snížená",J929,0)</f>
        <v>0</v>
      </c>
      <c r="BG929" s="144">
        <f>IF(N929="zákl. přenesená",J929,0)</f>
        <v>0</v>
      </c>
      <c r="BH929" s="144">
        <f>IF(N929="sníž. přenesená",J929,0)</f>
        <v>0</v>
      </c>
      <c r="BI929" s="144">
        <f>IF(N929="nulová",J929,0)</f>
        <v>0</v>
      </c>
      <c r="BJ929" s="13" t="s">
        <v>77</v>
      </c>
      <c r="BK929" s="144">
        <f>ROUND(I929*H929,2)</f>
        <v>476749.38</v>
      </c>
      <c r="BL929" s="13" t="s">
        <v>109</v>
      </c>
      <c r="BM929" s="13" t="s">
        <v>2149</v>
      </c>
    </row>
    <row r="930" spans="2:65" s="1" customFormat="1" ht="39">
      <c r="B930" s="27"/>
      <c r="C930" s="28"/>
      <c r="D930" s="167" t="s">
        <v>1116</v>
      </c>
      <c r="E930" s="28"/>
      <c r="F930" s="168" t="s">
        <v>2109</v>
      </c>
      <c r="G930" s="28"/>
      <c r="H930" s="28"/>
      <c r="I930" s="28"/>
      <c r="J930" s="28"/>
      <c r="K930" s="28"/>
      <c r="L930" s="31"/>
      <c r="M930" s="169"/>
      <c r="N930" s="54"/>
      <c r="O930" s="54"/>
      <c r="P930" s="54"/>
      <c r="Q930" s="54"/>
      <c r="R930" s="54"/>
      <c r="S930" s="54"/>
      <c r="T930" s="55"/>
      <c r="AT930" s="13" t="s">
        <v>1116</v>
      </c>
      <c r="AU930" s="13" t="s">
        <v>79</v>
      </c>
    </row>
    <row r="931" spans="2:65" s="1" customFormat="1" ht="33.75" customHeight="1">
      <c r="B931" s="27"/>
      <c r="C931" s="160" t="s">
        <v>2150</v>
      </c>
      <c r="D931" s="160" t="s">
        <v>1111</v>
      </c>
      <c r="E931" s="161" t="s">
        <v>2151</v>
      </c>
      <c r="F931" s="162" t="s">
        <v>2152</v>
      </c>
      <c r="G931" s="163" t="s">
        <v>1160</v>
      </c>
      <c r="H931" s="164">
        <v>1</v>
      </c>
      <c r="I931" s="165">
        <v>478453.42</v>
      </c>
      <c r="J931" s="165">
        <f>ROUND(I931*H931,2)</f>
        <v>478453.42</v>
      </c>
      <c r="K931" s="162" t="s">
        <v>106</v>
      </c>
      <c r="L931" s="31"/>
      <c r="M931" s="53" t="s">
        <v>31</v>
      </c>
      <c r="N931" s="166" t="s">
        <v>43</v>
      </c>
      <c r="O931" s="142">
        <v>506.32</v>
      </c>
      <c r="P931" s="142">
        <f>O931*H931</f>
        <v>506.32</v>
      </c>
      <c r="Q931" s="142">
        <v>0</v>
      </c>
      <c r="R931" s="142">
        <f>Q931*H931</f>
        <v>0</v>
      </c>
      <c r="S931" s="142">
        <v>0</v>
      </c>
      <c r="T931" s="143">
        <f>S931*H931</f>
        <v>0</v>
      </c>
      <c r="AR931" s="13" t="s">
        <v>109</v>
      </c>
      <c r="AT931" s="13" t="s">
        <v>1111</v>
      </c>
      <c r="AU931" s="13" t="s">
        <v>79</v>
      </c>
      <c r="AY931" s="13" t="s">
        <v>108</v>
      </c>
      <c r="BE931" s="144">
        <f>IF(N931="základní",J931,0)</f>
        <v>478453.42</v>
      </c>
      <c r="BF931" s="144">
        <f>IF(N931="snížená",J931,0)</f>
        <v>0</v>
      </c>
      <c r="BG931" s="144">
        <f>IF(N931="zákl. přenesená",J931,0)</f>
        <v>0</v>
      </c>
      <c r="BH931" s="144">
        <f>IF(N931="sníž. přenesená",J931,0)</f>
        <v>0</v>
      </c>
      <c r="BI931" s="144">
        <f>IF(N931="nulová",J931,0)</f>
        <v>0</v>
      </c>
      <c r="BJ931" s="13" t="s">
        <v>77</v>
      </c>
      <c r="BK931" s="144">
        <f>ROUND(I931*H931,2)</f>
        <v>478453.42</v>
      </c>
      <c r="BL931" s="13" t="s">
        <v>109</v>
      </c>
      <c r="BM931" s="13" t="s">
        <v>2153</v>
      </c>
    </row>
    <row r="932" spans="2:65" s="1" customFormat="1" ht="39">
      <c r="B932" s="27"/>
      <c r="C932" s="28"/>
      <c r="D932" s="167" t="s">
        <v>1116</v>
      </c>
      <c r="E932" s="28"/>
      <c r="F932" s="168" t="s">
        <v>2109</v>
      </c>
      <c r="G932" s="28"/>
      <c r="H932" s="28"/>
      <c r="I932" s="28"/>
      <c r="J932" s="28"/>
      <c r="K932" s="28"/>
      <c r="L932" s="31"/>
      <c r="M932" s="169"/>
      <c r="N932" s="54"/>
      <c r="O932" s="54"/>
      <c r="P932" s="54"/>
      <c r="Q932" s="54"/>
      <c r="R932" s="54"/>
      <c r="S932" s="54"/>
      <c r="T932" s="55"/>
      <c r="AT932" s="13" t="s">
        <v>1116</v>
      </c>
      <c r="AU932" s="13" t="s">
        <v>79</v>
      </c>
    </row>
    <row r="933" spans="2:65" s="1" customFormat="1" ht="33.75" customHeight="1">
      <c r="B933" s="27"/>
      <c r="C933" s="160" t="s">
        <v>2154</v>
      </c>
      <c r="D933" s="160" t="s">
        <v>1111</v>
      </c>
      <c r="E933" s="161" t="s">
        <v>2155</v>
      </c>
      <c r="F933" s="162" t="s">
        <v>2156</v>
      </c>
      <c r="G933" s="163" t="s">
        <v>1160</v>
      </c>
      <c r="H933" s="164">
        <v>1</v>
      </c>
      <c r="I933" s="165">
        <v>473346.13</v>
      </c>
      <c r="J933" s="165">
        <f>ROUND(I933*H933,2)</f>
        <v>473346.13</v>
      </c>
      <c r="K933" s="162" t="s">
        <v>106</v>
      </c>
      <c r="L933" s="31"/>
      <c r="M933" s="53" t="s">
        <v>31</v>
      </c>
      <c r="N933" s="166" t="s">
        <v>43</v>
      </c>
      <c r="O933" s="142">
        <v>500.99</v>
      </c>
      <c r="P933" s="142">
        <f>O933*H933</f>
        <v>500.99</v>
      </c>
      <c r="Q933" s="142">
        <v>0</v>
      </c>
      <c r="R933" s="142">
        <f>Q933*H933</f>
        <v>0</v>
      </c>
      <c r="S933" s="142">
        <v>0</v>
      </c>
      <c r="T933" s="143">
        <f>S933*H933</f>
        <v>0</v>
      </c>
      <c r="AR933" s="13" t="s">
        <v>109</v>
      </c>
      <c r="AT933" s="13" t="s">
        <v>1111</v>
      </c>
      <c r="AU933" s="13" t="s">
        <v>79</v>
      </c>
      <c r="AY933" s="13" t="s">
        <v>108</v>
      </c>
      <c r="BE933" s="144">
        <f>IF(N933="základní",J933,0)</f>
        <v>473346.13</v>
      </c>
      <c r="BF933" s="144">
        <f>IF(N933="snížená",J933,0)</f>
        <v>0</v>
      </c>
      <c r="BG933" s="144">
        <f>IF(N933="zákl. přenesená",J933,0)</f>
        <v>0</v>
      </c>
      <c r="BH933" s="144">
        <f>IF(N933="sníž. přenesená",J933,0)</f>
        <v>0</v>
      </c>
      <c r="BI933" s="144">
        <f>IF(N933="nulová",J933,0)</f>
        <v>0</v>
      </c>
      <c r="BJ933" s="13" t="s">
        <v>77</v>
      </c>
      <c r="BK933" s="144">
        <f>ROUND(I933*H933,2)</f>
        <v>473346.13</v>
      </c>
      <c r="BL933" s="13" t="s">
        <v>109</v>
      </c>
      <c r="BM933" s="13" t="s">
        <v>2157</v>
      </c>
    </row>
    <row r="934" spans="2:65" s="1" customFormat="1" ht="39">
      <c r="B934" s="27"/>
      <c r="C934" s="28"/>
      <c r="D934" s="167" t="s">
        <v>1116</v>
      </c>
      <c r="E934" s="28"/>
      <c r="F934" s="168" t="s">
        <v>2109</v>
      </c>
      <c r="G934" s="28"/>
      <c r="H934" s="28"/>
      <c r="I934" s="28"/>
      <c r="J934" s="28"/>
      <c r="K934" s="28"/>
      <c r="L934" s="31"/>
      <c r="M934" s="169"/>
      <c r="N934" s="54"/>
      <c r="O934" s="54"/>
      <c r="P934" s="54"/>
      <c r="Q934" s="54"/>
      <c r="R934" s="54"/>
      <c r="S934" s="54"/>
      <c r="T934" s="55"/>
      <c r="AT934" s="13" t="s">
        <v>1116</v>
      </c>
      <c r="AU934" s="13" t="s">
        <v>79</v>
      </c>
    </row>
    <row r="935" spans="2:65" s="1" customFormat="1" ht="33.75" customHeight="1">
      <c r="B935" s="27"/>
      <c r="C935" s="160" t="s">
        <v>2158</v>
      </c>
      <c r="D935" s="160" t="s">
        <v>1111</v>
      </c>
      <c r="E935" s="161" t="s">
        <v>2159</v>
      </c>
      <c r="F935" s="162" t="s">
        <v>2160</v>
      </c>
      <c r="G935" s="163" t="s">
        <v>1160</v>
      </c>
      <c r="H935" s="164">
        <v>1</v>
      </c>
      <c r="I935" s="165">
        <v>475030.85</v>
      </c>
      <c r="J935" s="165">
        <f>ROUND(I935*H935,2)</f>
        <v>475030.85</v>
      </c>
      <c r="K935" s="162" t="s">
        <v>106</v>
      </c>
      <c r="L935" s="31"/>
      <c r="M935" s="53" t="s">
        <v>31</v>
      </c>
      <c r="N935" s="166" t="s">
        <v>43</v>
      </c>
      <c r="O935" s="142">
        <v>502.73</v>
      </c>
      <c r="P935" s="142">
        <f>O935*H935</f>
        <v>502.73</v>
      </c>
      <c r="Q935" s="142">
        <v>0</v>
      </c>
      <c r="R935" s="142">
        <f>Q935*H935</f>
        <v>0</v>
      </c>
      <c r="S935" s="142">
        <v>0</v>
      </c>
      <c r="T935" s="143">
        <f>S935*H935</f>
        <v>0</v>
      </c>
      <c r="AR935" s="13" t="s">
        <v>109</v>
      </c>
      <c r="AT935" s="13" t="s">
        <v>1111</v>
      </c>
      <c r="AU935" s="13" t="s">
        <v>79</v>
      </c>
      <c r="AY935" s="13" t="s">
        <v>108</v>
      </c>
      <c r="BE935" s="144">
        <f>IF(N935="základní",J935,0)</f>
        <v>475030.85</v>
      </c>
      <c r="BF935" s="144">
        <f>IF(N935="snížená",J935,0)</f>
        <v>0</v>
      </c>
      <c r="BG935" s="144">
        <f>IF(N935="zákl. přenesená",J935,0)</f>
        <v>0</v>
      </c>
      <c r="BH935" s="144">
        <f>IF(N935="sníž. přenesená",J935,0)</f>
        <v>0</v>
      </c>
      <c r="BI935" s="144">
        <f>IF(N935="nulová",J935,0)</f>
        <v>0</v>
      </c>
      <c r="BJ935" s="13" t="s">
        <v>77</v>
      </c>
      <c r="BK935" s="144">
        <f>ROUND(I935*H935,2)</f>
        <v>475030.85</v>
      </c>
      <c r="BL935" s="13" t="s">
        <v>109</v>
      </c>
      <c r="BM935" s="13" t="s">
        <v>2161</v>
      </c>
    </row>
    <row r="936" spans="2:65" s="1" customFormat="1" ht="39">
      <c r="B936" s="27"/>
      <c r="C936" s="28"/>
      <c r="D936" s="167" t="s">
        <v>1116</v>
      </c>
      <c r="E936" s="28"/>
      <c r="F936" s="168" t="s">
        <v>2109</v>
      </c>
      <c r="G936" s="28"/>
      <c r="H936" s="28"/>
      <c r="I936" s="28"/>
      <c r="J936" s="28"/>
      <c r="K936" s="28"/>
      <c r="L936" s="31"/>
      <c r="M936" s="169"/>
      <c r="N936" s="54"/>
      <c r="O936" s="54"/>
      <c r="P936" s="54"/>
      <c r="Q936" s="54"/>
      <c r="R936" s="54"/>
      <c r="S936" s="54"/>
      <c r="T936" s="55"/>
      <c r="AT936" s="13" t="s">
        <v>1116</v>
      </c>
      <c r="AU936" s="13" t="s">
        <v>79</v>
      </c>
    </row>
    <row r="937" spans="2:65" s="1" customFormat="1" ht="33.75" customHeight="1">
      <c r="B937" s="27"/>
      <c r="C937" s="160" t="s">
        <v>2162</v>
      </c>
      <c r="D937" s="160" t="s">
        <v>1111</v>
      </c>
      <c r="E937" s="161" t="s">
        <v>2163</v>
      </c>
      <c r="F937" s="162" t="s">
        <v>2164</v>
      </c>
      <c r="G937" s="163" t="s">
        <v>1160</v>
      </c>
      <c r="H937" s="164">
        <v>1</v>
      </c>
      <c r="I937" s="165">
        <v>473346.13</v>
      </c>
      <c r="J937" s="165">
        <f>ROUND(I937*H937,2)</f>
        <v>473346.13</v>
      </c>
      <c r="K937" s="162" t="s">
        <v>106</v>
      </c>
      <c r="L937" s="31"/>
      <c r="M937" s="53" t="s">
        <v>31</v>
      </c>
      <c r="N937" s="166" t="s">
        <v>43</v>
      </c>
      <c r="O937" s="142">
        <v>500.99</v>
      </c>
      <c r="P937" s="142">
        <f>O937*H937</f>
        <v>500.99</v>
      </c>
      <c r="Q937" s="142">
        <v>0</v>
      </c>
      <c r="R937" s="142">
        <f>Q937*H937</f>
        <v>0</v>
      </c>
      <c r="S937" s="142">
        <v>0</v>
      </c>
      <c r="T937" s="143">
        <f>S937*H937</f>
        <v>0</v>
      </c>
      <c r="AR937" s="13" t="s">
        <v>109</v>
      </c>
      <c r="AT937" s="13" t="s">
        <v>1111</v>
      </c>
      <c r="AU937" s="13" t="s">
        <v>79</v>
      </c>
      <c r="AY937" s="13" t="s">
        <v>108</v>
      </c>
      <c r="BE937" s="144">
        <f>IF(N937="základní",J937,0)</f>
        <v>473346.13</v>
      </c>
      <c r="BF937" s="144">
        <f>IF(N937="snížená",J937,0)</f>
        <v>0</v>
      </c>
      <c r="BG937" s="144">
        <f>IF(N937="zákl. přenesená",J937,0)</f>
        <v>0</v>
      </c>
      <c r="BH937" s="144">
        <f>IF(N937="sníž. přenesená",J937,0)</f>
        <v>0</v>
      </c>
      <c r="BI937" s="144">
        <f>IF(N937="nulová",J937,0)</f>
        <v>0</v>
      </c>
      <c r="BJ937" s="13" t="s">
        <v>77</v>
      </c>
      <c r="BK937" s="144">
        <f>ROUND(I937*H937,2)</f>
        <v>473346.13</v>
      </c>
      <c r="BL937" s="13" t="s">
        <v>109</v>
      </c>
      <c r="BM937" s="13" t="s">
        <v>2165</v>
      </c>
    </row>
    <row r="938" spans="2:65" s="1" customFormat="1" ht="39">
      <c r="B938" s="27"/>
      <c r="C938" s="28"/>
      <c r="D938" s="167" t="s">
        <v>1116</v>
      </c>
      <c r="E938" s="28"/>
      <c r="F938" s="168" t="s">
        <v>2109</v>
      </c>
      <c r="G938" s="28"/>
      <c r="H938" s="28"/>
      <c r="I938" s="28"/>
      <c r="J938" s="28"/>
      <c r="K938" s="28"/>
      <c r="L938" s="31"/>
      <c r="M938" s="169"/>
      <c r="N938" s="54"/>
      <c r="O938" s="54"/>
      <c r="P938" s="54"/>
      <c r="Q938" s="54"/>
      <c r="R938" s="54"/>
      <c r="S938" s="54"/>
      <c r="T938" s="55"/>
      <c r="AT938" s="13" t="s">
        <v>1116</v>
      </c>
      <c r="AU938" s="13" t="s">
        <v>79</v>
      </c>
    </row>
    <row r="939" spans="2:65" s="1" customFormat="1" ht="33.75" customHeight="1">
      <c r="B939" s="27"/>
      <c r="C939" s="160" t="s">
        <v>2166</v>
      </c>
      <c r="D939" s="160" t="s">
        <v>1111</v>
      </c>
      <c r="E939" s="161" t="s">
        <v>2167</v>
      </c>
      <c r="F939" s="162" t="s">
        <v>2168</v>
      </c>
      <c r="G939" s="163" t="s">
        <v>1160</v>
      </c>
      <c r="H939" s="164">
        <v>1</v>
      </c>
      <c r="I939" s="165">
        <v>475030.85</v>
      </c>
      <c r="J939" s="165">
        <f>ROUND(I939*H939,2)</f>
        <v>475030.85</v>
      </c>
      <c r="K939" s="162" t="s">
        <v>106</v>
      </c>
      <c r="L939" s="31"/>
      <c r="M939" s="53" t="s">
        <v>31</v>
      </c>
      <c r="N939" s="166" t="s">
        <v>43</v>
      </c>
      <c r="O939" s="142">
        <v>502.73</v>
      </c>
      <c r="P939" s="142">
        <f>O939*H939</f>
        <v>502.73</v>
      </c>
      <c r="Q939" s="142">
        <v>0</v>
      </c>
      <c r="R939" s="142">
        <f>Q939*H939</f>
        <v>0</v>
      </c>
      <c r="S939" s="142">
        <v>0</v>
      </c>
      <c r="T939" s="143">
        <f>S939*H939</f>
        <v>0</v>
      </c>
      <c r="AR939" s="13" t="s">
        <v>109</v>
      </c>
      <c r="AT939" s="13" t="s">
        <v>1111</v>
      </c>
      <c r="AU939" s="13" t="s">
        <v>79</v>
      </c>
      <c r="AY939" s="13" t="s">
        <v>108</v>
      </c>
      <c r="BE939" s="144">
        <f>IF(N939="základní",J939,0)</f>
        <v>475030.85</v>
      </c>
      <c r="BF939" s="144">
        <f>IF(N939="snížená",J939,0)</f>
        <v>0</v>
      </c>
      <c r="BG939" s="144">
        <f>IF(N939="zákl. přenesená",J939,0)</f>
        <v>0</v>
      </c>
      <c r="BH939" s="144">
        <f>IF(N939="sníž. přenesená",J939,0)</f>
        <v>0</v>
      </c>
      <c r="BI939" s="144">
        <f>IF(N939="nulová",J939,0)</f>
        <v>0</v>
      </c>
      <c r="BJ939" s="13" t="s">
        <v>77</v>
      </c>
      <c r="BK939" s="144">
        <f>ROUND(I939*H939,2)</f>
        <v>475030.85</v>
      </c>
      <c r="BL939" s="13" t="s">
        <v>109</v>
      </c>
      <c r="BM939" s="13" t="s">
        <v>2169</v>
      </c>
    </row>
    <row r="940" spans="2:65" s="1" customFormat="1" ht="39">
      <c r="B940" s="27"/>
      <c r="C940" s="28"/>
      <c r="D940" s="167" t="s">
        <v>1116</v>
      </c>
      <c r="E940" s="28"/>
      <c r="F940" s="168" t="s">
        <v>2109</v>
      </c>
      <c r="G940" s="28"/>
      <c r="H940" s="28"/>
      <c r="I940" s="28"/>
      <c r="J940" s="28"/>
      <c r="K940" s="28"/>
      <c r="L940" s="31"/>
      <c r="M940" s="169"/>
      <c r="N940" s="54"/>
      <c r="O940" s="54"/>
      <c r="P940" s="54"/>
      <c r="Q940" s="54"/>
      <c r="R940" s="54"/>
      <c r="S940" s="54"/>
      <c r="T940" s="55"/>
      <c r="AT940" s="13" t="s">
        <v>1116</v>
      </c>
      <c r="AU940" s="13" t="s">
        <v>79</v>
      </c>
    </row>
    <row r="941" spans="2:65" s="1" customFormat="1" ht="33.75" customHeight="1">
      <c r="B941" s="27"/>
      <c r="C941" s="160" t="s">
        <v>2170</v>
      </c>
      <c r="D941" s="160" t="s">
        <v>1111</v>
      </c>
      <c r="E941" s="161" t="s">
        <v>2171</v>
      </c>
      <c r="F941" s="162" t="s">
        <v>2172</v>
      </c>
      <c r="G941" s="163" t="s">
        <v>572</v>
      </c>
      <c r="H941" s="164">
        <v>1</v>
      </c>
      <c r="I941" s="165">
        <v>252.38</v>
      </c>
      <c r="J941" s="165">
        <f>ROUND(I941*H941,2)</f>
        <v>252.38</v>
      </c>
      <c r="K941" s="162" t="s">
        <v>106</v>
      </c>
      <c r="L941" s="31"/>
      <c r="M941" s="53" t="s">
        <v>31</v>
      </c>
      <c r="N941" s="166" t="s">
        <v>43</v>
      </c>
      <c r="O941" s="142">
        <v>0.28999999999999998</v>
      </c>
      <c r="P941" s="142">
        <f>O941*H941</f>
        <v>0.28999999999999998</v>
      </c>
      <c r="Q941" s="142">
        <v>0</v>
      </c>
      <c r="R941" s="142">
        <f>Q941*H941</f>
        <v>0</v>
      </c>
      <c r="S941" s="142">
        <v>0</v>
      </c>
      <c r="T941" s="143">
        <f>S941*H941</f>
        <v>0</v>
      </c>
      <c r="AR941" s="13" t="s">
        <v>109</v>
      </c>
      <c r="AT941" s="13" t="s">
        <v>1111</v>
      </c>
      <c r="AU941" s="13" t="s">
        <v>79</v>
      </c>
      <c r="AY941" s="13" t="s">
        <v>108</v>
      </c>
      <c r="BE941" s="144">
        <f>IF(N941="základní",J941,0)</f>
        <v>252.38</v>
      </c>
      <c r="BF941" s="144">
        <f>IF(N941="snížená",J941,0)</f>
        <v>0</v>
      </c>
      <c r="BG941" s="144">
        <f>IF(N941="zákl. přenesená",J941,0)</f>
        <v>0</v>
      </c>
      <c r="BH941" s="144">
        <f>IF(N941="sníž. přenesená",J941,0)</f>
        <v>0</v>
      </c>
      <c r="BI941" s="144">
        <f>IF(N941="nulová",J941,0)</f>
        <v>0</v>
      </c>
      <c r="BJ941" s="13" t="s">
        <v>77</v>
      </c>
      <c r="BK941" s="144">
        <f>ROUND(I941*H941,2)</f>
        <v>252.38</v>
      </c>
      <c r="BL941" s="13" t="s">
        <v>109</v>
      </c>
      <c r="BM941" s="13" t="s">
        <v>2173</v>
      </c>
    </row>
    <row r="942" spans="2:65" s="1" customFormat="1" ht="39">
      <c r="B942" s="27"/>
      <c r="C942" s="28"/>
      <c r="D942" s="167" t="s">
        <v>1116</v>
      </c>
      <c r="E942" s="28"/>
      <c r="F942" s="168" t="s">
        <v>2174</v>
      </c>
      <c r="G942" s="28"/>
      <c r="H942" s="28"/>
      <c r="I942" s="28"/>
      <c r="J942" s="28"/>
      <c r="K942" s="28"/>
      <c r="L942" s="31"/>
      <c r="M942" s="169"/>
      <c r="N942" s="54"/>
      <c r="O942" s="54"/>
      <c r="P942" s="54"/>
      <c r="Q942" s="54"/>
      <c r="R942" s="54"/>
      <c r="S942" s="54"/>
      <c r="T942" s="55"/>
      <c r="AT942" s="13" t="s">
        <v>1116</v>
      </c>
      <c r="AU942" s="13" t="s">
        <v>79</v>
      </c>
    </row>
    <row r="943" spans="2:65" s="1" customFormat="1" ht="19.5">
      <c r="B943" s="27"/>
      <c r="C943" s="28"/>
      <c r="D943" s="167" t="s">
        <v>1172</v>
      </c>
      <c r="E943" s="28"/>
      <c r="F943" s="168" t="s">
        <v>2175</v>
      </c>
      <c r="G943" s="28"/>
      <c r="H943" s="28"/>
      <c r="I943" s="28"/>
      <c r="J943" s="28"/>
      <c r="K943" s="28"/>
      <c r="L943" s="31"/>
      <c r="M943" s="169"/>
      <c r="N943" s="54"/>
      <c r="O943" s="54"/>
      <c r="P943" s="54"/>
      <c r="Q943" s="54"/>
      <c r="R943" s="54"/>
      <c r="S943" s="54"/>
      <c r="T943" s="55"/>
      <c r="AT943" s="13" t="s">
        <v>1172</v>
      </c>
      <c r="AU943" s="13" t="s">
        <v>79</v>
      </c>
    </row>
    <row r="944" spans="2:65" s="1" customFormat="1" ht="33.75" customHeight="1">
      <c r="B944" s="27"/>
      <c r="C944" s="160" t="s">
        <v>2176</v>
      </c>
      <c r="D944" s="160" t="s">
        <v>1111</v>
      </c>
      <c r="E944" s="161" t="s">
        <v>2177</v>
      </c>
      <c r="F944" s="162" t="s">
        <v>2178</v>
      </c>
      <c r="G944" s="163" t="s">
        <v>572</v>
      </c>
      <c r="H944" s="164">
        <v>1</v>
      </c>
      <c r="I944" s="165">
        <v>259.92</v>
      </c>
      <c r="J944" s="165">
        <f>ROUND(I944*H944,2)</f>
        <v>259.92</v>
      </c>
      <c r="K944" s="162" t="s">
        <v>106</v>
      </c>
      <c r="L944" s="31"/>
      <c r="M944" s="53" t="s">
        <v>31</v>
      </c>
      <c r="N944" s="166" t="s">
        <v>43</v>
      </c>
      <c r="O944" s="142">
        <v>0.24</v>
      </c>
      <c r="P944" s="142">
        <f>O944*H944</f>
        <v>0.24</v>
      </c>
      <c r="Q944" s="142">
        <v>0</v>
      </c>
      <c r="R944" s="142">
        <f>Q944*H944</f>
        <v>0</v>
      </c>
      <c r="S944" s="142">
        <v>0</v>
      </c>
      <c r="T944" s="143">
        <f>S944*H944</f>
        <v>0</v>
      </c>
      <c r="AR944" s="13" t="s">
        <v>109</v>
      </c>
      <c r="AT944" s="13" t="s">
        <v>1111</v>
      </c>
      <c r="AU944" s="13" t="s">
        <v>79</v>
      </c>
      <c r="AY944" s="13" t="s">
        <v>108</v>
      </c>
      <c r="BE944" s="144">
        <f>IF(N944="základní",J944,0)</f>
        <v>259.92</v>
      </c>
      <c r="BF944" s="144">
        <f>IF(N944="snížená",J944,0)</f>
        <v>0</v>
      </c>
      <c r="BG944" s="144">
        <f>IF(N944="zákl. přenesená",J944,0)</f>
        <v>0</v>
      </c>
      <c r="BH944" s="144">
        <f>IF(N944="sníž. přenesená",J944,0)</f>
        <v>0</v>
      </c>
      <c r="BI944" s="144">
        <f>IF(N944="nulová",J944,0)</f>
        <v>0</v>
      </c>
      <c r="BJ944" s="13" t="s">
        <v>77</v>
      </c>
      <c r="BK944" s="144">
        <f>ROUND(I944*H944,2)</f>
        <v>259.92</v>
      </c>
      <c r="BL944" s="13" t="s">
        <v>109</v>
      </c>
      <c r="BM944" s="13" t="s">
        <v>2179</v>
      </c>
    </row>
    <row r="945" spans="2:65" s="1" customFormat="1" ht="39">
      <c r="B945" s="27"/>
      <c r="C945" s="28"/>
      <c r="D945" s="167" t="s">
        <v>1116</v>
      </c>
      <c r="E945" s="28"/>
      <c r="F945" s="168" t="s">
        <v>2174</v>
      </c>
      <c r="G945" s="28"/>
      <c r="H945" s="28"/>
      <c r="I945" s="28"/>
      <c r="J945" s="28"/>
      <c r="K945" s="28"/>
      <c r="L945" s="31"/>
      <c r="M945" s="169"/>
      <c r="N945" s="54"/>
      <c r="O945" s="54"/>
      <c r="P945" s="54"/>
      <c r="Q945" s="54"/>
      <c r="R945" s="54"/>
      <c r="S945" s="54"/>
      <c r="T945" s="55"/>
      <c r="AT945" s="13" t="s">
        <v>1116</v>
      </c>
      <c r="AU945" s="13" t="s">
        <v>79</v>
      </c>
    </row>
    <row r="946" spans="2:65" s="1" customFormat="1" ht="19.5">
      <c r="B946" s="27"/>
      <c r="C946" s="28"/>
      <c r="D946" s="167" t="s">
        <v>1172</v>
      </c>
      <c r="E946" s="28"/>
      <c r="F946" s="168" t="s">
        <v>2175</v>
      </c>
      <c r="G946" s="28"/>
      <c r="H946" s="28"/>
      <c r="I946" s="28"/>
      <c r="J946" s="28"/>
      <c r="K946" s="28"/>
      <c r="L946" s="31"/>
      <c r="M946" s="169"/>
      <c r="N946" s="54"/>
      <c r="O946" s="54"/>
      <c r="P946" s="54"/>
      <c r="Q946" s="54"/>
      <c r="R946" s="54"/>
      <c r="S946" s="54"/>
      <c r="T946" s="55"/>
      <c r="AT946" s="13" t="s">
        <v>1172</v>
      </c>
      <c r="AU946" s="13" t="s">
        <v>79</v>
      </c>
    </row>
    <row r="947" spans="2:65" s="1" customFormat="1" ht="33.75" customHeight="1">
      <c r="B947" s="27"/>
      <c r="C947" s="160" t="s">
        <v>2180</v>
      </c>
      <c r="D947" s="160" t="s">
        <v>1111</v>
      </c>
      <c r="E947" s="161" t="s">
        <v>2181</v>
      </c>
      <c r="F947" s="162" t="s">
        <v>2182</v>
      </c>
      <c r="G947" s="163" t="s">
        <v>572</v>
      </c>
      <c r="H947" s="164">
        <v>1</v>
      </c>
      <c r="I947" s="165">
        <v>270.23</v>
      </c>
      <c r="J947" s="165">
        <f>ROUND(I947*H947,2)</f>
        <v>270.23</v>
      </c>
      <c r="K947" s="162" t="s">
        <v>106</v>
      </c>
      <c r="L947" s="31"/>
      <c r="M947" s="53" t="s">
        <v>31</v>
      </c>
      <c r="N947" s="166" t="s">
        <v>43</v>
      </c>
      <c r="O947" s="142">
        <v>0.25</v>
      </c>
      <c r="P947" s="142">
        <f>O947*H947</f>
        <v>0.25</v>
      </c>
      <c r="Q947" s="142">
        <v>0</v>
      </c>
      <c r="R947" s="142">
        <f>Q947*H947</f>
        <v>0</v>
      </c>
      <c r="S947" s="142">
        <v>0</v>
      </c>
      <c r="T947" s="143">
        <f>S947*H947</f>
        <v>0</v>
      </c>
      <c r="AR947" s="13" t="s">
        <v>109</v>
      </c>
      <c r="AT947" s="13" t="s">
        <v>1111</v>
      </c>
      <c r="AU947" s="13" t="s">
        <v>79</v>
      </c>
      <c r="AY947" s="13" t="s">
        <v>108</v>
      </c>
      <c r="BE947" s="144">
        <f>IF(N947="základní",J947,0)</f>
        <v>270.23</v>
      </c>
      <c r="BF947" s="144">
        <f>IF(N947="snížená",J947,0)</f>
        <v>0</v>
      </c>
      <c r="BG947" s="144">
        <f>IF(N947="zákl. přenesená",J947,0)</f>
        <v>0</v>
      </c>
      <c r="BH947" s="144">
        <f>IF(N947="sníž. přenesená",J947,0)</f>
        <v>0</v>
      </c>
      <c r="BI947" s="144">
        <f>IF(N947="nulová",J947,0)</f>
        <v>0</v>
      </c>
      <c r="BJ947" s="13" t="s">
        <v>77</v>
      </c>
      <c r="BK947" s="144">
        <f>ROUND(I947*H947,2)</f>
        <v>270.23</v>
      </c>
      <c r="BL947" s="13" t="s">
        <v>109</v>
      </c>
      <c r="BM947" s="13" t="s">
        <v>2183</v>
      </c>
    </row>
    <row r="948" spans="2:65" s="1" customFormat="1" ht="39">
      <c r="B948" s="27"/>
      <c r="C948" s="28"/>
      <c r="D948" s="167" t="s">
        <v>1116</v>
      </c>
      <c r="E948" s="28"/>
      <c r="F948" s="168" t="s">
        <v>2174</v>
      </c>
      <c r="G948" s="28"/>
      <c r="H948" s="28"/>
      <c r="I948" s="28"/>
      <c r="J948" s="28"/>
      <c r="K948" s="28"/>
      <c r="L948" s="31"/>
      <c r="M948" s="169"/>
      <c r="N948" s="54"/>
      <c r="O948" s="54"/>
      <c r="P948" s="54"/>
      <c r="Q948" s="54"/>
      <c r="R948" s="54"/>
      <c r="S948" s="54"/>
      <c r="T948" s="55"/>
      <c r="AT948" s="13" t="s">
        <v>1116</v>
      </c>
      <c r="AU948" s="13" t="s">
        <v>79</v>
      </c>
    </row>
    <row r="949" spans="2:65" s="1" customFormat="1" ht="19.5">
      <c r="B949" s="27"/>
      <c r="C949" s="28"/>
      <c r="D949" s="167" t="s">
        <v>1172</v>
      </c>
      <c r="E949" s="28"/>
      <c r="F949" s="168" t="s">
        <v>2175</v>
      </c>
      <c r="G949" s="28"/>
      <c r="H949" s="28"/>
      <c r="I949" s="28"/>
      <c r="J949" s="28"/>
      <c r="K949" s="28"/>
      <c r="L949" s="31"/>
      <c r="M949" s="169"/>
      <c r="N949" s="54"/>
      <c r="O949" s="54"/>
      <c r="P949" s="54"/>
      <c r="Q949" s="54"/>
      <c r="R949" s="54"/>
      <c r="S949" s="54"/>
      <c r="T949" s="55"/>
      <c r="AT949" s="13" t="s">
        <v>1172</v>
      </c>
      <c r="AU949" s="13" t="s">
        <v>79</v>
      </c>
    </row>
    <row r="950" spans="2:65" s="1" customFormat="1" ht="33.75" customHeight="1">
      <c r="B950" s="27"/>
      <c r="C950" s="160" t="s">
        <v>2184</v>
      </c>
      <c r="D950" s="160" t="s">
        <v>1111</v>
      </c>
      <c r="E950" s="161" t="s">
        <v>2185</v>
      </c>
      <c r="F950" s="162" t="s">
        <v>2186</v>
      </c>
      <c r="G950" s="163" t="s">
        <v>572</v>
      </c>
      <c r="H950" s="164">
        <v>1</v>
      </c>
      <c r="I950" s="165">
        <v>279.68</v>
      </c>
      <c r="J950" s="165">
        <f>ROUND(I950*H950,2)</f>
        <v>279.68</v>
      </c>
      <c r="K950" s="162" t="s">
        <v>106</v>
      </c>
      <c r="L950" s="31"/>
      <c r="M950" s="53" t="s">
        <v>31</v>
      </c>
      <c r="N950" s="166" t="s">
        <v>43</v>
      </c>
      <c r="O950" s="142">
        <v>0.26</v>
      </c>
      <c r="P950" s="142">
        <f>O950*H950</f>
        <v>0.26</v>
      </c>
      <c r="Q950" s="142">
        <v>0</v>
      </c>
      <c r="R950" s="142">
        <f>Q950*H950</f>
        <v>0</v>
      </c>
      <c r="S950" s="142">
        <v>0</v>
      </c>
      <c r="T950" s="143">
        <f>S950*H950</f>
        <v>0</v>
      </c>
      <c r="AR950" s="13" t="s">
        <v>109</v>
      </c>
      <c r="AT950" s="13" t="s">
        <v>1111</v>
      </c>
      <c r="AU950" s="13" t="s">
        <v>79</v>
      </c>
      <c r="AY950" s="13" t="s">
        <v>108</v>
      </c>
      <c r="BE950" s="144">
        <f>IF(N950="základní",J950,0)</f>
        <v>279.68</v>
      </c>
      <c r="BF950" s="144">
        <f>IF(N950="snížená",J950,0)</f>
        <v>0</v>
      </c>
      <c r="BG950" s="144">
        <f>IF(N950="zákl. přenesená",J950,0)</f>
        <v>0</v>
      </c>
      <c r="BH950" s="144">
        <f>IF(N950="sníž. přenesená",J950,0)</f>
        <v>0</v>
      </c>
      <c r="BI950" s="144">
        <f>IF(N950="nulová",J950,0)</f>
        <v>0</v>
      </c>
      <c r="BJ950" s="13" t="s">
        <v>77</v>
      </c>
      <c r="BK950" s="144">
        <f>ROUND(I950*H950,2)</f>
        <v>279.68</v>
      </c>
      <c r="BL950" s="13" t="s">
        <v>109</v>
      </c>
      <c r="BM950" s="13" t="s">
        <v>2187</v>
      </c>
    </row>
    <row r="951" spans="2:65" s="1" customFormat="1" ht="39">
      <c r="B951" s="27"/>
      <c r="C951" s="28"/>
      <c r="D951" s="167" t="s">
        <v>1116</v>
      </c>
      <c r="E951" s="28"/>
      <c r="F951" s="168" t="s">
        <v>2174</v>
      </c>
      <c r="G951" s="28"/>
      <c r="H951" s="28"/>
      <c r="I951" s="28"/>
      <c r="J951" s="28"/>
      <c r="K951" s="28"/>
      <c r="L951" s="31"/>
      <c r="M951" s="169"/>
      <c r="N951" s="54"/>
      <c r="O951" s="54"/>
      <c r="P951" s="54"/>
      <c r="Q951" s="54"/>
      <c r="R951" s="54"/>
      <c r="S951" s="54"/>
      <c r="T951" s="55"/>
      <c r="AT951" s="13" t="s">
        <v>1116</v>
      </c>
      <c r="AU951" s="13" t="s">
        <v>79</v>
      </c>
    </row>
    <row r="952" spans="2:65" s="1" customFormat="1" ht="19.5">
      <c r="B952" s="27"/>
      <c r="C952" s="28"/>
      <c r="D952" s="167" t="s">
        <v>1172</v>
      </c>
      <c r="E952" s="28"/>
      <c r="F952" s="168" t="s">
        <v>2175</v>
      </c>
      <c r="G952" s="28"/>
      <c r="H952" s="28"/>
      <c r="I952" s="28"/>
      <c r="J952" s="28"/>
      <c r="K952" s="28"/>
      <c r="L952" s="31"/>
      <c r="M952" s="169"/>
      <c r="N952" s="54"/>
      <c r="O952" s="54"/>
      <c r="P952" s="54"/>
      <c r="Q952" s="54"/>
      <c r="R952" s="54"/>
      <c r="S952" s="54"/>
      <c r="T952" s="55"/>
      <c r="AT952" s="13" t="s">
        <v>1172</v>
      </c>
      <c r="AU952" s="13" t="s">
        <v>79</v>
      </c>
    </row>
    <row r="953" spans="2:65" s="1" customFormat="1" ht="45" customHeight="1">
      <c r="B953" s="27"/>
      <c r="C953" s="160" t="s">
        <v>2188</v>
      </c>
      <c r="D953" s="160" t="s">
        <v>1111</v>
      </c>
      <c r="E953" s="161" t="s">
        <v>2189</v>
      </c>
      <c r="F953" s="162" t="s">
        <v>2190</v>
      </c>
      <c r="G953" s="163" t="s">
        <v>572</v>
      </c>
      <c r="H953" s="164">
        <v>1</v>
      </c>
      <c r="I953" s="165">
        <v>272</v>
      </c>
      <c r="J953" s="165">
        <f>ROUND(I953*H953,2)</f>
        <v>272</v>
      </c>
      <c r="K953" s="162" t="s">
        <v>106</v>
      </c>
      <c r="L953" s="31"/>
      <c r="M953" s="53" t="s">
        <v>31</v>
      </c>
      <c r="N953" s="166" t="s">
        <v>43</v>
      </c>
      <c r="O953" s="142">
        <v>0.25</v>
      </c>
      <c r="P953" s="142">
        <f>O953*H953</f>
        <v>0.25</v>
      </c>
      <c r="Q953" s="142">
        <v>0</v>
      </c>
      <c r="R953" s="142">
        <f>Q953*H953</f>
        <v>0</v>
      </c>
      <c r="S953" s="142">
        <v>0</v>
      </c>
      <c r="T953" s="143">
        <f>S953*H953</f>
        <v>0</v>
      </c>
      <c r="AR953" s="13" t="s">
        <v>109</v>
      </c>
      <c r="AT953" s="13" t="s">
        <v>1111</v>
      </c>
      <c r="AU953" s="13" t="s">
        <v>79</v>
      </c>
      <c r="AY953" s="13" t="s">
        <v>108</v>
      </c>
      <c r="BE953" s="144">
        <f>IF(N953="základní",J953,0)</f>
        <v>272</v>
      </c>
      <c r="BF953" s="144">
        <f>IF(N953="snížená",J953,0)</f>
        <v>0</v>
      </c>
      <c r="BG953" s="144">
        <f>IF(N953="zákl. přenesená",J953,0)</f>
        <v>0</v>
      </c>
      <c r="BH953" s="144">
        <f>IF(N953="sníž. přenesená",J953,0)</f>
        <v>0</v>
      </c>
      <c r="BI953" s="144">
        <f>IF(N953="nulová",J953,0)</f>
        <v>0</v>
      </c>
      <c r="BJ953" s="13" t="s">
        <v>77</v>
      </c>
      <c r="BK953" s="144">
        <f>ROUND(I953*H953,2)</f>
        <v>272</v>
      </c>
      <c r="BL953" s="13" t="s">
        <v>109</v>
      </c>
      <c r="BM953" s="13" t="s">
        <v>2191</v>
      </c>
    </row>
    <row r="954" spans="2:65" s="1" customFormat="1" ht="39">
      <c r="B954" s="27"/>
      <c r="C954" s="28"/>
      <c r="D954" s="167" t="s">
        <v>1116</v>
      </c>
      <c r="E954" s="28"/>
      <c r="F954" s="168" t="s">
        <v>2192</v>
      </c>
      <c r="G954" s="28"/>
      <c r="H954" s="28"/>
      <c r="I954" s="28"/>
      <c r="J954" s="28"/>
      <c r="K954" s="28"/>
      <c r="L954" s="31"/>
      <c r="M954" s="169"/>
      <c r="N954" s="54"/>
      <c r="O954" s="54"/>
      <c r="P954" s="54"/>
      <c r="Q954" s="54"/>
      <c r="R954" s="54"/>
      <c r="S954" s="54"/>
      <c r="T954" s="55"/>
      <c r="AT954" s="13" t="s">
        <v>1116</v>
      </c>
      <c r="AU954" s="13" t="s">
        <v>79</v>
      </c>
    </row>
    <row r="955" spans="2:65" s="1" customFormat="1" ht="19.5">
      <c r="B955" s="27"/>
      <c r="C955" s="28"/>
      <c r="D955" s="167" t="s">
        <v>1172</v>
      </c>
      <c r="E955" s="28"/>
      <c r="F955" s="168" t="s">
        <v>2175</v>
      </c>
      <c r="G955" s="28"/>
      <c r="H955" s="28"/>
      <c r="I955" s="28"/>
      <c r="J955" s="28"/>
      <c r="K955" s="28"/>
      <c r="L955" s="31"/>
      <c r="M955" s="169"/>
      <c r="N955" s="54"/>
      <c r="O955" s="54"/>
      <c r="P955" s="54"/>
      <c r="Q955" s="54"/>
      <c r="R955" s="54"/>
      <c r="S955" s="54"/>
      <c r="T955" s="55"/>
      <c r="AT955" s="13" t="s">
        <v>1172</v>
      </c>
      <c r="AU955" s="13" t="s">
        <v>79</v>
      </c>
    </row>
    <row r="956" spans="2:65" s="1" customFormat="1" ht="45" customHeight="1">
      <c r="B956" s="27"/>
      <c r="C956" s="160" t="s">
        <v>2193</v>
      </c>
      <c r="D956" s="160" t="s">
        <v>1111</v>
      </c>
      <c r="E956" s="161" t="s">
        <v>2194</v>
      </c>
      <c r="F956" s="162" t="s">
        <v>2195</v>
      </c>
      <c r="G956" s="163" t="s">
        <v>572</v>
      </c>
      <c r="H956" s="164">
        <v>1</v>
      </c>
      <c r="I956" s="165">
        <v>281.32</v>
      </c>
      <c r="J956" s="165">
        <f>ROUND(I956*H956,2)</f>
        <v>281.32</v>
      </c>
      <c r="K956" s="162" t="s">
        <v>106</v>
      </c>
      <c r="L956" s="31"/>
      <c r="M956" s="53" t="s">
        <v>31</v>
      </c>
      <c r="N956" s="166" t="s">
        <v>43</v>
      </c>
      <c r="O956" s="142">
        <v>0.26</v>
      </c>
      <c r="P956" s="142">
        <f>O956*H956</f>
        <v>0.26</v>
      </c>
      <c r="Q956" s="142">
        <v>0</v>
      </c>
      <c r="R956" s="142">
        <f>Q956*H956</f>
        <v>0</v>
      </c>
      <c r="S956" s="142">
        <v>0</v>
      </c>
      <c r="T956" s="143">
        <f>S956*H956</f>
        <v>0</v>
      </c>
      <c r="AR956" s="13" t="s">
        <v>109</v>
      </c>
      <c r="AT956" s="13" t="s">
        <v>1111</v>
      </c>
      <c r="AU956" s="13" t="s">
        <v>79</v>
      </c>
      <c r="AY956" s="13" t="s">
        <v>108</v>
      </c>
      <c r="BE956" s="144">
        <f>IF(N956="základní",J956,0)</f>
        <v>281.32</v>
      </c>
      <c r="BF956" s="144">
        <f>IF(N956="snížená",J956,0)</f>
        <v>0</v>
      </c>
      <c r="BG956" s="144">
        <f>IF(N956="zákl. přenesená",J956,0)</f>
        <v>0</v>
      </c>
      <c r="BH956" s="144">
        <f>IF(N956="sníž. přenesená",J956,0)</f>
        <v>0</v>
      </c>
      <c r="BI956" s="144">
        <f>IF(N956="nulová",J956,0)</f>
        <v>0</v>
      </c>
      <c r="BJ956" s="13" t="s">
        <v>77</v>
      </c>
      <c r="BK956" s="144">
        <f>ROUND(I956*H956,2)</f>
        <v>281.32</v>
      </c>
      <c r="BL956" s="13" t="s">
        <v>109</v>
      </c>
      <c r="BM956" s="13" t="s">
        <v>2196</v>
      </c>
    </row>
    <row r="957" spans="2:65" s="1" customFormat="1" ht="39">
      <c r="B957" s="27"/>
      <c r="C957" s="28"/>
      <c r="D957" s="167" t="s">
        <v>1116</v>
      </c>
      <c r="E957" s="28"/>
      <c r="F957" s="168" t="s">
        <v>2192</v>
      </c>
      <c r="G957" s="28"/>
      <c r="H957" s="28"/>
      <c r="I957" s="28"/>
      <c r="J957" s="28"/>
      <c r="K957" s="28"/>
      <c r="L957" s="31"/>
      <c r="M957" s="169"/>
      <c r="N957" s="54"/>
      <c r="O957" s="54"/>
      <c r="P957" s="54"/>
      <c r="Q957" s="54"/>
      <c r="R957" s="54"/>
      <c r="S957" s="54"/>
      <c r="T957" s="55"/>
      <c r="AT957" s="13" t="s">
        <v>1116</v>
      </c>
      <c r="AU957" s="13" t="s">
        <v>79</v>
      </c>
    </row>
    <row r="958" spans="2:65" s="1" customFormat="1" ht="19.5">
      <c r="B958" s="27"/>
      <c r="C958" s="28"/>
      <c r="D958" s="167" t="s">
        <v>1172</v>
      </c>
      <c r="E958" s="28"/>
      <c r="F958" s="168" t="s">
        <v>2175</v>
      </c>
      <c r="G958" s="28"/>
      <c r="H958" s="28"/>
      <c r="I958" s="28"/>
      <c r="J958" s="28"/>
      <c r="K958" s="28"/>
      <c r="L958" s="31"/>
      <c r="M958" s="169"/>
      <c r="N958" s="54"/>
      <c r="O958" s="54"/>
      <c r="P958" s="54"/>
      <c r="Q958" s="54"/>
      <c r="R958" s="54"/>
      <c r="S958" s="54"/>
      <c r="T958" s="55"/>
      <c r="AT958" s="13" t="s">
        <v>1172</v>
      </c>
      <c r="AU958" s="13" t="s">
        <v>79</v>
      </c>
    </row>
    <row r="959" spans="2:65" s="1" customFormat="1" ht="45" customHeight="1">
      <c r="B959" s="27"/>
      <c r="C959" s="160" t="s">
        <v>2197</v>
      </c>
      <c r="D959" s="160" t="s">
        <v>1111</v>
      </c>
      <c r="E959" s="161" t="s">
        <v>2198</v>
      </c>
      <c r="F959" s="162" t="s">
        <v>2199</v>
      </c>
      <c r="G959" s="163" t="s">
        <v>572</v>
      </c>
      <c r="H959" s="164">
        <v>1</v>
      </c>
      <c r="I959" s="165">
        <v>293.14999999999998</v>
      </c>
      <c r="J959" s="165">
        <f>ROUND(I959*H959,2)</f>
        <v>293.14999999999998</v>
      </c>
      <c r="K959" s="162" t="s">
        <v>106</v>
      </c>
      <c r="L959" s="31"/>
      <c r="M959" s="53" t="s">
        <v>31</v>
      </c>
      <c r="N959" s="166" t="s">
        <v>43</v>
      </c>
      <c r="O959" s="142">
        <v>0.27</v>
      </c>
      <c r="P959" s="142">
        <f>O959*H959</f>
        <v>0.27</v>
      </c>
      <c r="Q959" s="142">
        <v>0</v>
      </c>
      <c r="R959" s="142">
        <f>Q959*H959</f>
        <v>0</v>
      </c>
      <c r="S959" s="142">
        <v>0</v>
      </c>
      <c r="T959" s="143">
        <f>S959*H959</f>
        <v>0</v>
      </c>
      <c r="AR959" s="13" t="s">
        <v>109</v>
      </c>
      <c r="AT959" s="13" t="s">
        <v>1111</v>
      </c>
      <c r="AU959" s="13" t="s">
        <v>79</v>
      </c>
      <c r="AY959" s="13" t="s">
        <v>108</v>
      </c>
      <c r="BE959" s="144">
        <f>IF(N959="základní",J959,0)</f>
        <v>293.14999999999998</v>
      </c>
      <c r="BF959" s="144">
        <f>IF(N959="snížená",J959,0)</f>
        <v>0</v>
      </c>
      <c r="BG959" s="144">
        <f>IF(N959="zákl. přenesená",J959,0)</f>
        <v>0</v>
      </c>
      <c r="BH959" s="144">
        <f>IF(N959="sníž. přenesená",J959,0)</f>
        <v>0</v>
      </c>
      <c r="BI959" s="144">
        <f>IF(N959="nulová",J959,0)</f>
        <v>0</v>
      </c>
      <c r="BJ959" s="13" t="s">
        <v>77</v>
      </c>
      <c r="BK959" s="144">
        <f>ROUND(I959*H959,2)</f>
        <v>293.14999999999998</v>
      </c>
      <c r="BL959" s="13" t="s">
        <v>109</v>
      </c>
      <c r="BM959" s="13" t="s">
        <v>2200</v>
      </c>
    </row>
    <row r="960" spans="2:65" s="1" customFormat="1" ht="39">
      <c r="B960" s="27"/>
      <c r="C960" s="28"/>
      <c r="D960" s="167" t="s">
        <v>1116</v>
      </c>
      <c r="E960" s="28"/>
      <c r="F960" s="168" t="s">
        <v>2192</v>
      </c>
      <c r="G960" s="28"/>
      <c r="H960" s="28"/>
      <c r="I960" s="28"/>
      <c r="J960" s="28"/>
      <c r="K960" s="28"/>
      <c r="L960" s="31"/>
      <c r="M960" s="169"/>
      <c r="N960" s="54"/>
      <c r="O960" s="54"/>
      <c r="P960" s="54"/>
      <c r="Q960" s="54"/>
      <c r="R960" s="54"/>
      <c r="S960" s="54"/>
      <c r="T960" s="55"/>
      <c r="AT960" s="13" t="s">
        <v>1116</v>
      </c>
      <c r="AU960" s="13" t="s">
        <v>79</v>
      </c>
    </row>
    <row r="961" spans="2:65" s="1" customFormat="1" ht="19.5">
      <c r="B961" s="27"/>
      <c r="C961" s="28"/>
      <c r="D961" s="167" t="s">
        <v>1172</v>
      </c>
      <c r="E961" s="28"/>
      <c r="F961" s="168" t="s">
        <v>2175</v>
      </c>
      <c r="G961" s="28"/>
      <c r="H961" s="28"/>
      <c r="I961" s="28"/>
      <c r="J961" s="28"/>
      <c r="K961" s="28"/>
      <c r="L961" s="31"/>
      <c r="M961" s="169"/>
      <c r="N961" s="54"/>
      <c r="O961" s="54"/>
      <c r="P961" s="54"/>
      <c r="Q961" s="54"/>
      <c r="R961" s="54"/>
      <c r="S961" s="54"/>
      <c r="T961" s="55"/>
      <c r="AT961" s="13" t="s">
        <v>1172</v>
      </c>
      <c r="AU961" s="13" t="s">
        <v>79</v>
      </c>
    </row>
    <row r="962" spans="2:65" s="1" customFormat="1" ht="45" customHeight="1">
      <c r="B962" s="27"/>
      <c r="C962" s="160" t="s">
        <v>2201</v>
      </c>
      <c r="D962" s="160" t="s">
        <v>1111</v>
      </c>
      <c r="E962" s="161" t="s">
        <v>2202</v>
      </c>
      <c r="F962" s="162" t="s">
        <v>2203</v>
      </c>
      <c r="G962" s="163" t="s">
        <v>572</v>
      </c>
      <c r="H962" s="164">
        <v>1</v>
      </c>
      <c r="I962" s="165">
        <v>300.70999999999998</v>
      </c>
      <c r="J962" s="165">
        <f>ROUND(I962*H962,2)</f>
        <v>300.70999999999998</v>
      </c>
      <c r="K962" s="162" t="s">
        <v>106</v>
      </c>
      <c r="L962" s="31"/>
      <c r="M962" s="53" t="s">
        <v>31</v>
      </c>
      <c r="N962" s="166" t="s">
        <v>43</v>
      </c>
      <c r="O962" s="142">
        <v>0.27700000000000002</v>
      </c>
      <c r="P962" s="142">
        <f>O962*H962</f>
        <v>0.27700000000000002</v>
      </c>
      <c r="Q962" s="142">
        <v>0</v>
      </c>
      <c r="R962" s="142">
        <f>Q962*H962</f>
        <v>0</v>
      </c>
      <c r="S962" s="142">
        <v>0</v>
      </c>
      <c r="T962" s="143">
        <f>S962*H962</f>
        <v>0</v>
      </c>
      <c r="AR962" s="13" t="s">
        <v>109</v>
      </c>
      <c r="AT962" s="13" t="s">
        <v>1111</v>
      </c>
      <c r="AU962" s="13" t="s">
        <v>79</v>
      </c>
      <c r="AY962" s="13" t="s">
        <v>108</v>
      </c>
      <c r="BE962" s="144">
        <f>IF(N962="základní",J962,0)</f>
        <v>300.70999999999998</v>
      </c>
      <c r="BF962" s="144">
        <f>IF(N962="snížená",J962,0)</f>
        <v>0</v>
      </c>
      <c r="BG962" s="144">
        <f>IF(N962="zákl. přenesená",J962,0)</f>
        <v>0</v>
      </c>
      <c r="BH962" s="144">
        <f>IF(N962="sníž. přenesená",J962,0)</f>
        <v>0</v>
      </c>
      <c r="BI962" s="144">
        <f>IF(N962="nulová",J962,0)</f>
        <v>0</v>
      </c>
      <c r="BJ962" s="13" t="s">
        <v>77</v>
      </c>
      <c r="BK962" s="144">
        <f>ROUND(I962*H962,2)</f>
        <v>300.70999999999998</v>
      </c>
      <c r="BL962" s="13" t="s">
        <v>109</v>
      </c>
      <c r="BM962" s="13" t="s">
        <v>2204</v>
      </c>
    </row>
    <row r="963" spans="2:65" s="1" customFormat="1" ht="39">
      <c r="B963" s="27"/>
      <c r="C963" s="28"/>
      <c r="D963" s="167" t="s">
        <v>1116</v>
      </c>
      <c r="E963" s="28"/>
      <c r="F963" s="168" t="s">
        <v>2192</v>
      </c>
      <c r="G963" s="28"/>
      <c r="H963" s="28"/>
      <c r="I963" s="28"/>
      <c r="J963" s="28"/>
      <c r="K963" s="28"/>
      <c r="L963" s="31"/>
      <c r="M963" s="169"/>
      <c r="N963" s="54"/>
      <c r="O963" s="54"/>
      <c r="P963" s="54"/>
      <c r="Q963" s="54"/>
      <c r="R963" s="54"/>
      <c r="S963" s="54"/>
      <c r="T963" s="55"/>
      <c r="AT963" s="13" t="s">
        <v>1116</v>
      </c>
      <c r="AU963" s="13" t="s">
        <v>79</v>
      </c>
    </row>
    <row r="964" spans="2:65" s="1" customFormat="1" ht="19.5">
      <c r="B964" s="27"/>
      <c r="C964" s="28"/>
      <c r="D964" s="167" t="s">
        <v>1172</v>
      </c>
      <c r="E964" s="28"/>
      <c r="F964" s="168" t="s">
        <v>2175</v>
      </c>
      <c r="G964" s="28"/>
      <c r="H964" s="28"/>
      <c r="I964" s="28"/>
      <c r="J964" s="28"/>
      <c r="K964" s="28"/>
      <c r="L964" s="31"/>
      <c r="M964" s="169"/>
      <c r="N964" s="54"/>
      <c r="O964" s="54"/>
      <c r="P964" s="54"/>
      <c r="Q964" s="54"/>
      <c r="R964" s="54"/>
      <c r="S964" s="54"/>
      <c r="T964" s="55"/>
      <c r="AT964" s="13" t="s">
        <v>1172</v>
      </c>
      <c r="AU964" s="13" t="s">
        <v>79</v>
      </c>
    </row>
    <row r="965" spans="2:65" s="1" customFormat="1" ht="45" customHeight="1">
      <c r="B965" s="27"/>
      <c r="C965" s="160" t="s">
        <v>2205</v>
      </c>
      <c r="D965" s="160" t="s">
        <v>1111</v>
      </c>
      <c r="E965" s="161" t="s">
        <v>2206</v>
      </c>
      <c r="F965" s="162" t="s">
        <v>2207</v>
      </c>
      <c r="G965" s="163" t="s">
        <v>572</v>
      </c>
      <c r="H965" s="164">
        <v>1</v>
      </c>
      <c r="I965" s="165">
        <v>198.23</v>
      </c>
      <c r="J965" s="165">
        <f>ROUND(I965*H965,2)</f>
        <v>198.23</v>
      </c>
      <c r="K965" s="162" t="s">
        <v>106</v>
      </c>
      <c r="L965" s="31"/>
      <c r="M965" s="53" t="s">
        <v>31</v>
      </c>
      <c r="N965" s="166" t="s">
        <v>43</v>
      </c>
      <c r="O965" s="142">
        <v>0.18</v>
      </c>
      <c r="P965" s="142">
        <f>O965*H965</f>
        <v>0.18</v>
      </c>
      <c r="Q965" s="142">
        <v>0</v>
      </c>
      <c r="R965" s="142">
        <f>Q965*H965</f>
        <v>0</v>
      </c>
      <c r="S965" s="142">
        <v>0</v>
      </c>
      <c r="T965" s="143">
        <f>S965*H965</f>
        <v>0</v>
      </c>
      <c r="AR965" s="13" t="s">
        <v>109</v>
      </c>
      <c r="AT965" s="13" t="s">
        <v>1111</v>
      </c>
      <c r="AU965" s="13" t="s">
        <v>79</v>
      </c>
      <c r="AY965" s="13" t="s">
        <v>108</v>
      </c>
      <c r="BE965" s="144">
        <f>IF(N965="základní",J965,0)</f>
        <v>198.23</v>
      </c>
      <c r="BF965" s="144">
        <f>IF(N965="snížená",J965,0)</f>
        <v>0</v>
      </c>
      <c r="BG965" s="144">
        <f>IF(N965="zákl. přenesená",J965,0)</f>
        <v>0</v>
      </c>
      <c r="BH965" s="144">
        <f>IF(N965="sníž. přenesená",J965,0)</f>
        <v>0</v>
      </c>
      <c r="BI965" s="144">
        <f>IF(N965="nulová",J965,0)</f>
        <v>0</v>
      </c>
      <c r="BJ965" s="13" t="s">
        <v>77</v>
      </c>
      <c r="BK965" s="144">
        <f>ROUND(I965*H965,2)</f>
        <v>198.23</v>
      </c>
      <c r="BL965" s="13" t="s">
        <v>109</v>
      </c>
      <c r="BM965" s="13" t="s">
        <v>2208</v>
      </c>
    </row>
    <row r="966" spans="2:65" s="1" customFormat="1" ht="39">
      <c r="B966" s="27"/>
      <c r="C966" s="28"/>
      <c r="D966" s="167" t="s">
        <v>1116</v>
      </c>
      <c r="E966" s="28"/>
      <c r="F966" s="168" t="s">
        <v>2192</v>
      </c>
      <c r="G966" s="28"/>
      <c r="H966" s="28"/>
      <c r="I966" s="28"/>
      <c r="J966" s="28"/>
      <c r="K966" s="28"/>
      <c r="L966" s="31"/>
      <c r="M966" s="169"/>
      <c r="N966" s="54"/>
      <c r="O966" s="54"/>
      <c r="P966" s="54"/>
      <c r="Q966" s="54"/>
      <c r="R966" s="54"/>
      <c r="S966" s="54"/>
      <c r="T966" s="55"/>
      <c r="AT966" s="13" t="s">
        <v>1116</v>
      </c>
      <c r="AU966" s="13" t="s">
        <v>79</v>
      </c>
    </row>
    <row r="967" spans="2:65" s="1" customFormat="1" ht="19.5">
      <c r="B967" s="27"/>
      <c r="C967" s="28"/>
      <c r="D967" s="167" t="s">
        <v>1172</v>
      </c>
      <c r="E967" s="28"/>
      <c r="F967" s="168" t="s">
        <v>2175</v>
      </c>
      <c r="G967" s="28"/>
      <c r="H967" s="28"/>
      <c r="I967" s="28"/>
      <c r="J967" s="28"/>
      <c r="K967" s="28"/>
      <c r="L967" s="31"/>
      <c r="M967" s="169"/>
      <c r="N967" s="54"/>
      <c r="O967" s="54"/>
      <c r="P967" s="54"/>
      <c r="Q967" s="54"/>
      <c r="R967" s="54"/>
      <c r="S967" s="54"/>
      <c r="T967" s="55"/>
      <c r="AT967" s="13" t="s">
        <v>1172</v>
      </c>
      <c r="AU967" s="13" t="s">
        <v>79</v>
      </c>
    </row>
    <row r="968" spans="2:65" s="1" customFormat="1" ht="45" customHeight="1">
      <c r="B968" s="27"/>
      <c r="C968" s="160" t="s">
        <v>2209</v>
      </c>
      <c r="D968" s="160" t="s">
        <v>1111</v>
      </c>
      <c r="E968" s="161" t="s">
        <v>2210</v>
      </c>
      <c r="F968" s="162" t="s">
        <v>2211</v>
      </c>
      <c r="G968" s="163" t="s">
        <v>572</v>
      </c>
      <c r="H968" s="164">
        <v>1</v>
      </c>
      <c r="I968" s="165">
        <v>216.38</v>
      </c>
      <c r="J968" s="165">
        <f>ROUND(I968*H968,2)</f>
        <v>216.38</v>
      </c>
      <c r="K968" s="162" t="s">
        <v>106</v>
      </c>
      <c r="L968" s="31"/>
      <c r="M968" s="53" t="s">
        <v>31</v>
      </c>
      <c r="N968" s="166" t="s">
        <v>43</v>
      </c>
      <c r="O968" s="142">
        <v>0.2</v>
      </c>
      <c r="P968" s="142">
        <f>O968*H968</f>
        <v>0.2</v>
      </c>
      <c r="Q968" s="142">
        <v>0</v>
      </c>
      <c r="R968" s="142">
        <f>Q968*H968</f>
        <v>0</v>
      </c>
      <c r="S968" s="142">
        <v>0</v>
      </c>
      <c r="T968" s="143">
        <f>S968*H968</f>
        <v>0</v>
      </c>
      <c r="AR968" s="13" t="s">
        <v>109</v>
      </c>
      <c r="AT968" s="13" t="s">
        <v>1111</v>
      </c>
      <c r="AU968" s="13" t="s">
        <v>79</v>
      </c>
      <c r="AY968" s="13" t="s">
        <v>108</v>
      </c>
      <c r="BE968" s="144">
        <f>IF(N968="základní",J968,0)</f>
        <v>216.38</v>
      </c>
      <c r="BF968" s="144">
        <f>IF(N968="snížená",J968,0)</f>
        <v>0</v>
      </c>
      <c r="BG968" s="144">
        <f>IF(N968="zákl. přenesená",J968,0)</f>
        <v>0</v>
      </c>
      <c r="BH968" s="144">
        <f>IF(N968="sníž. přenesená",J968,0)</f>
        <v>0</v>
      </c>
      <c r="BI968" s="144">
        <f>IF(N968="nulová",J968,0)</f>
        <v>0</v>
      </c>
      <c r="BJ968" s="13" t="s">
        <v>77</v>
      </c>
      <c r="BK968" s="144">
        <f>ROUND(I968*H968,2)</f>
        <v>216.38</v>
      </c>
      <c r="BL968" s="13" t="s">
        <v>109</v>
      </c>
      <c r="BM968" s="13" t="s">
        <v>2212</v>
      </c>
    </row>
    <row r="969" spans="2:65" s="1" customFormat="1" ht="39">
      <c r="B969" s="27"/>
      <c r="C969" s="28"/>
      <c r="D969" s="167" t="s">
        <v>1116</v>
      </c>
      <c r="E969" s="28"/>
      <c r="F969" s="168" t="s">
        <v>2192</v>
      </c>
      <c r="G969" s="28"/>
      <c r="H969" s="28"/>
      <c r="I969" s="28"/>
      <c r="J969" s="28"/>
      <c r="K969" s="28"/>
      <c r="L969" s="31"/>
      <c r="M969" s="169"/>
      <c r="N969" s="54"/>
      <c r="O969" s="54"/>
      <c r="P969" s="54"/>
      <c r="Q969" s="54"/>
      <c r="R969" s="54"/>
      <c r="S969" s="54"/>
      <c r="T969" s="55"/>
      <c r="AT969" s="13" t="s">
        <v>1116</v>
      </c>
      <c r="AU969" s="13" t="s">
        <v>79</v>
      </c>
    </row>
    <row r="970" spans="2:65" s="1" customFormat="1" ht="19.5">
      <c r="B970" s="27"/>
      <c r="C970" s="28"/>
      <c r="D970" s="167" t="s">
        <v>1172</v>
      </c>
      <c r="E970" s="28"/>
      <c r="F970" s="168" t="s">
        <v>2175</v>
      </c>
      <c r="G970" s="28"/>
      <c r="H970" s="28"/>
      <c r="I970" s="28"/>
      <c r="J970" s="28"/>
      <c r="K970" s="28"/>
      <c r="L970" s="31"/>
      <c r="M970" s="169"/>
      <c r="N970" s="54"/>
      <c r="O970" s="54"/>
      <c r="P970" s="54"/>
      <c r="Q970" s="54"/>
      <c r="R970" s="54"/>
      <c r="S970" s="54"/>
      <c r="T970" s="55"/>
      <c r="AT970" s="13" t="s">
        <v>1172</v>
      </c>
      <c r="AU970" s="13" t="s">
        <v>79</v>
      </c>
    </row>
    <row r="971" spans="2:65" s="1" customFormat="1" ht="45" customHeight="1">
      <c r="B971" s="27"/>
      <c r="C971" s="160" t="s">
        <v>2213</v>
      </c>
      <c r="D971" s="160" t="s">
        <v>1111</v>
      </c>
      <c r="E971" s="161" t="s">
        <v>2214</v>
      </c>
      <c r="F971" s="162" t="s">
        <v>2215</v>
      </c>
      <c r="G971" s="163" t="s">
        <v>572</v>
      </c>
      <c r="H971" s="164">
        <v>1</v>
      </c>
      <c r="I971" s="165">
        <v>225.85</v>
      </c>
      <c r="J971" s="165">
        <f>ROUND(I971*H971,2)</f>
        <v>225.85</v>
      </c>
      <c r="K971" s="162" t="s">
        <v>106</v>
      </c>
      <c r="L971" s="31"/>
      <c r="M971" s="53" t="s">
        <v>31</v>
      </c>
      <c r="N971" s="166" t="s">
        <v>43</v>
      </c>
      <c r="O971" s="142">
        <v>0.21</v>
      </c>
      <c r="P971" s="142">
        <f>O971*H971</f>
        <v>0.21</v>
      </c>
      <c r="Q971" s="142">
        <v>0</v>
      </c>
      <c r="R971" s="142">
        <f>Q971*H971</f>
        <v>0</v>
      </c>
      <c r="S971" s="142">
        <v>0</v>
      </c>
      <c r="T971" s="143">
        <f>S971*H971</f>
        <v>0</v>
      </c>
      <c r="AR971" s="13" t="s">
        <v>109</v>
      </c>
      <c r="AT971" s="13" t="s">
        <v>1111</v>
      </c>
      <c r="AU971" s="13" t="s">
        <v>79</v>
      </c>
      <c r="AY971" s="13" t="s">
        <v>108</v>
      </c>
      <c r="BE971" s="144">
        <f>IF(N971="základní",J971,0)</f>
        <v>225.85</v>
      </c>
      <c r="BF971" s="144">
        <f>IF(N971="snížená",J971,0)</f>
        <v>0</v>
      </c>
      <c r="BG971" s="144">
        <f>IF(N971="zákl. přenesená",J971,0)</f>
        <v>0</v>
      </c>
      <c r="BH971" s="144">
        <f>IF(N971="sníž. přenesená",J971,0)</f>
        <v>0</v>
      </c>
      <c r="BI971" s="144">
        <f>IF(N971="nulová",J971,0)</f>
        <v>0</v>
      </c>
      <c r="BJ971" s="13" t="s">
        <v>77</v>
      </c>
      <c r="BK971" s="144">
        <f>ROUND(I971*H971,2)</f>
        <v>225.85</v>
      </c>
      <c r="BL971" s="13" t="s">
        <v>109</v>
      </c>
      <c r="BM971" s="13" t="s">
        <v>2216</v>
      </c>
    </row>
    <row r="972" spans="2:65" s="1" customFormat="1" ht="39">
      <c r="B972" s="27"/>
      <c r="C972" s="28"/>
      <c r="D972" s="167" t="s">
        <v>1116</v>
      </c>
      <c r="E972" s="28"/>
      <c r="F972" s="168" t="s">
        <v>2192</v>
      </c>
      <c r="G972" s="28"/>
      <c r="H972" s="28"/>
      <c r="I972" s="28"/>
      <c r="J972" s="28"/>
      <c r="K972" s="28"/>
      <c r="L972" s="31"/>
      <c r="M972" s="169"/>
      <c r="N972" s="54"/>
      <c r="O972" s="54"/>
      <c r="P972" s="54"/>
      <c r="Q972" s="54"/>
      <c r="R972" s="54"/>
      <c r="S972" s="54"/>
      <c r="T972" s="55"/>
      <c r="AT972" s="13" t="s">
        <v>1116</v>
      </c>
      <c r="AU972" s="13" t="s">
        <v>79</v>
      </c>
    </row>
    <row r="973" spans="2:65" s="1" customFormat="1" ht="19.5">
      <c r="B973" s="27"/>
      <c r="C973" s="28"/>
      <c r="D973" s="167" t="s">
        <v>1172</v>
      </c>
      <c r="E973" s="28"/>
      <c r="F973" s="168" t="s">
        <v>2175</v>
      </c>
      <c r="G973" s="28"/>
      <c r="H973" s="28"/>
      <c r="I973" s="28"/>
      <c r="J973" s="28"/>
      <c r="K973" s="28"/>
      <c r="L973" s="31"/>
      <c r="M973" s="169"/>
      <c r="N973" s="54"/>
      <c r="O973" s="54"/>
      <c r="P973" s="54"/>
      <c r="Q973" s="54"/>
      <c r="R973" s="54"/>
      <c r="S973" s="54"/>
      <c r="T973" s="55"/>
      <c r="AT973" s="13" t="s">
        <v>1172</v>
      </c>
      <c r="AU973" s="13" t="s">
        <v>79</v>
      </c>
    </row>
    <row r="974" spans="2:65" s="1" customFormat="1" ht="45" customHeight="1">
      <c r="B974" s="27"/>
      <c r="C974" s="160" t="s">
        <v>2217</v>
      </c>
      <c r="D974" s="160" t="s">
        <v>1111</v>
      </c>
      <c r="E974" s="161" t="s">
        <v>2218</v>
      </c>
      <c r="F974" s="162" t="s">
        <v>2219</v>
      </c>
      <c r="G974" s="163" t="s">
        <v>572</v>
      </c>
      <c r="H974" s="164">
        <v>1</v>
      </c>
      <c r="I974" s="165">
        <v>272</v>
      </c>
      <c r="J974" s="165">
        <f>ROUND(I974*H974,2)</f>
        <v>272</v>
      </c>
      <c r="K974" s="162" t="s">
        <v>106</v>
      </c>
      <c r="L974" s="31"/>
      <c r="M974" s="53" t="s">
        <v>31</v>
      </c>
      <c r="N974" s="166" t="s">
        <v>43</v>
      </c>
      <c r="O974" s="142">
        <v>0.25</v>
      </c>
      <c r="P974" s="142">
        <f>O974*H974</f>
        <v>0.25</v>
      </c>
      <c r="Q974" s="142">
        <v>0</v>
      </c>
      <c r="R974" s="142">
        <f>Q974*H974</f>
        <v>0</v>
      </c>
      <c r="S974" s="142">
        <v>0</v>
      </c>
      <c r="T974" s="143">
        <f>S974*H974</f>
        <v>0</v>
      </c>
      <c r="AR974" s="13" t="s">
        <v>109</v>
      </c>
      <c r="AT974" s="13" t="s">
        <v>1111</v>
      </c>
      <c r="AU974" s="13" t="s">
        <v>79</v>
      </c>
      <c r="AY974" s="13" t="s">
        <v>108</v>
      </c>
      <c r="BE974" s="144">
        <f>IF(N974="základní",J974,0)</f>
        <v>272</v>
      </c>
      <c r="BF974" s="144">
        <f>IF(N974="snížená",J974,0)</f>
        <v>0</v>
      </c>
      <c r="BG974" s="144">
        <f>IF(N974="zákl. přenesená",J974,0)</f>
        <v>0</v>
      </c>
      <c r="BH974" s="144">
        <f>IF(N974="sníž. přenesená",J974,0)</f>
        <v>0</v>
      </c>
      <c r="BI974" s="144">
        <f>IF(N974="nulová",J974,0)</f>
        <v>0</v>
      </c>
      <c r="BJ974" s="13" t="s">
        <v>77</v>
      </c>
      <c r="BK974" s="144">
        <f>ROUND(I974*H974,2)</f>
        <v>272</v>
      </c>
      <c r="BL974" s="13" t="s">
        <v>109</v>
      </c>
      <c r="BM974" s="13" t="s">
        <v>2220</v>
      </c>
    </row>
    <row r="975" spans="2:65" s="1" customFormat="1" ht="39">
      <c r="B975" s="27"/>
      <c r="C975" s="28"/>
      <c r="D975" s="167" t="s">
        <v>1116</v>
      </c>
      <c r="E975" s="28"/>
      <c r="F975" s="168" t="s">
        <v>2192</v>
      </c>
      <c r="G975" s="28"/>
      <c r="H975" s="28"/>
      <c r="I975" s="28"/>
      <c r="J975" s="28"/>
      <c r="K975" s="28"/>
      <c r="L975" s="31"/>
      <c r="M975" s="169"/>
      <c r="N975" s="54"/>
      <c r="O975" s="54"/>
      <c r="P975" s="54"/>
      <c r="Q975" s="54"/>
      <c r="R975" s="54"/>
      <c r="S975" s="54"/>
      <c r="T975" s="55"/>
      <c r="AT975" s="13" t="s">
        <v>1116</v>
      </c>
      <c r="AU975" s="13" t="s">
        <v>79</v>
      </c>
    </row>
    <row r="976" spans="2:65" s="1" customFormat="1" ht="19.5">
      <c r="B976" s="27"/>
      <c r="C976" s="28"/>
      <c r="D976" s="167" t="s">
        <v>1172</v>
      </c>
      <c r="E976" s="28"/>
      <c r="F976" s="168" t="s">
        <v>2175</v>
      </c>
      <c r="G976" s="28"/>
      <c r="H976" s="28"/>
      <c r="I976" s="28"/>
      <c r="J976" s="28"/>
      <c r="K976" s="28"/>
      <c r="L976" s="31"/>
      <c r="M976" s="169"/>
      <c r="N976" s="54"/>
      <c r="O976" s="54"/>
      <c r="P976" s="54"/>
      <c r="Q976" s="54"/>
      <c r="R976" s="54"/>
      <c r="S976" s="54"/>
      <c r="T976" s="55"/>
      <c r="AT976" s="13" t="s">
        <v>1172</v>
      </c>
      <c r="AU976" s="13" t="s">
        <v>79</v>
      </c>
    </row>
    <row r="977" spans="2:65" s="1" customFormat="1" ht="45" customHeight="1">
      <c r="B977" s="27"/>
      <c r="C977" s="160" t="s">
        <v>2221</v>
      </c>
      <c r="D977" s="160" t="s">
        <v>1111</v>
      </c>
      <c r="E977" s="161" t="s">
        <v>2222</v>
      </c>
      <c r="F977" s="162" t="s">
        <v>2223</v>
      </c>
      <c r="G977" s="163" t="s">
        <v>572</v>
      </c>
      <c r="H977" s="164">
        <v>1</v>
      </c>
      <c r="I977" s="165">
        <v>285.99</v>
      </c>
      <c r="J977" s="165">
        <f>ROUND(I977*H977,2)</f>
        <v>285.99</v>
      </c>
      <c r="K977" s="162" t="s">
        <v>106</v>
      </c>
      <c r="L977" s="31"/>
      <c r="M977" s="53" t="s">
        <v>31</v>
      </c>
      <c r="N977" s="166" t="s">
        <v>43</v>
      </c>
      <c r="O977" s="142">
        <v>0.33</v>
      </c>
      <c r="P977" s="142">
        <f>O977*H977</f>
        <v>0.33</v>
      </c>
      <c r="Q977" s="142">
        <v>0</v>
      </c>
      <c r="R977" s="142">
        <f>Q977*H977</f>
        <v>0</v>
      </c>
      <c r="S977" s="142">
        <v>0</v>
      </c>
      <c r="T977" s="143">
        <f>S977*H977</f>
        <v>0</v>
      </c>
      <c r="AR977" s="13" t="s">
        <v>109</v>
      </c>
      <c r="AT977" s="13" t="s">
        <v>1111</v>
      </c>
      <c r="AU977" s="13" t="s">
        <v>79</v>
      </c>
      <c r="AY977" s="13" t="s">
        <v>108</v>
      </c>
      <c r="BE977" s="144">
        <f>IF(N977="základní",J977,0)</f>
        <v>285.99</v>
      </c>
      <c r="BF977" s="144">
        <f>IF(N977="snížená",J977,0)</f>
        <v>0</v>
      </c>
      <c r="BG977" s="144">
        <f>IF(N977="zákl. přenesená",J977,0)</f>
        <v>0</v>
      </c>
      <c r="BH977" s="144">
        <f>IF(N977="sníž. přenesená",J977,0)</f>
        <v>0</v>
      </c>
      <c r="BI977" s="144">
        <f>IF(N977="nulová",J977,0)</f>
        <v>0</v>
      </c>
      <c r="BJ977" s="13" t="s">
        <v>77</v>
      </c>
      <c r="BK977" s="144">
        <f>ROUND(I977*H977,2)</f>
        <v>285.99</v>
      </c>
      <c r="BL977" s="13" t="s">
        <v>109</v>
      </c>
      <c r="BM977" s="13" t="s">
        <v>2224</v>
      </c>
    </row>
    <row r="978" spans="2:65" s="1" customFormat="1" ht="39">
      <c r="B978" s="27"/>
      <c r="C978" s="28"/>
      <c r="D978" s="167" t="s">
        <v>1116</v>
      </c>
      <c r="E978" s="28"/>
      <c r="F978" s="168" t="s">
        <v>2192</v>
      </c>
      <c r="G978" s="28"/>
      <c r="H978" s="28"/>
      <c r="I978" s="28"/>
      <c r="J978" s="28"/>
      <c r="K978" s="28"/>
      <c r="L978" s="31"/>
      <c r="M978" s="169"/>
      <c r="N978" s="54"/>
      <c r="O978" s="54"/>
      <c r="P978" s="54"/>
      <c r="Q978" s="54"/>
      <c r="R978" s="54"/>
      <c r="S978" s="54"/>
      <c r="T978" s="55"/>
      <c r="AT978" s="13" t="s">
        <v>1116</v>
      </c>
      <c r="AU978" s="13" t="s">
        <v>79</v>
      </c>
    </row>
    <row r="979" spans="2:65" s="1" customFormat="1" ht="19.5">
      <c r="B979" s="27"/>
      <c r="C979" s="28"/>
      <c r="D979" s="167" t="s">
        <v>1172</v>
      </c>
      <c r="E979" s="28"/>
      <c r="F979" s="168" t="s">
        <v>2175</v>
      </c>
      <c r="G979" s="28"/>
      <c r="H979" s="28"/>
      <c r="I979" s="28"/>
      <c r="J979" s="28"/>
      <c r="K979" s="28"/>
      <c r="L979" s="31"/>
      <c r="M979" s="169"/>
      <c r="N979" s="54"/>
      <c r="O979" s="54"/>
      <c r="P979" s="54"/>
      <c r="Q979" s="54"/>
      <c r="R979" s="54"/>
      <c r="S979" s="54"/>
      <c r="T979" s="55"/>
      <c r="AT979" s="13" t="s">
        <v>1172</v>
      </c>
      <c r="AU979" s="13" t="s">
        <v>79</v>
      </c>
    </row>
    <row r="980" spans="2:65" s="1" customFormat="1" ht="45" customHeight="1">
      <c r="B980" s="27"/>
      <c r="C980" s="160" t="s">
        <v>2225</v>
      </c>
      <c r="D980" s="160" t="s">
        <v>1111</v>
      </c>
      <c r="E980" s="161" t="s">
        <v>2226</v>
      </c>
      <c r="F980" s="162" t="s">
        <v>2227</v>
      </c>
      <c r="G980" s="163" t="s">
        <v>572</v>
      </c>
      <c r="H980" s="164">
        <v>1</v>
      </c>
      <c r="I980" s="165">
        <v>293.14999999999998</v>
      </c>
      <c r="J980" s="165">
        <f>ROUND(I980*H980,2)</f>
        <v>293.14999999999998</v>
      </c>
      <c r="K980" s="162" t="s">
        <v>106</v>
      </c>
      <c r="L980" s="31"/>
      <c r="M980" s="53" t="s">
        <v>31</v>
      </c>
      <c r="N980" s="166" t="s">
        <v>43</v>
      </c>
      <c r="O980" s="142">
        <v>0.27</v>
      </c>
      <c r="P980" s="142">
        <f>O980*H980</f>
        <v>0.27</v>
      </c>
      <c r="Q980" s="142">
        <v>0</v>
      </c>
      <c r="R980" s="142">
        <f>Q980*H980</f>
        <v>0</v>
      </c>
      <c r="S980" s="142">
        <v>0</v>
      </c>
      <c r="T980" s="143">
        <f>S980*H980</f>
        <v>0</v>
      </c>
      <c r="AR980" s="13" t="s">
        <v>109</v>
      </c>
      <c r="AT980" s="13" t="s">
        <v>1111</v>
      </c>
      <c r="AU980" s="13" t="s">
        <v>79</v>
      </c>
      <c r="AY980" s="13" t="s">
        <v>108</v>
      </c>
      <c r="BE980" s="144">
        <f>IF(N980="základní",J980,0)</f>
        <v>293.14999999999998</v>
      </c>
      <c r="BF980" s="144">
        <f>IF(N980="snížená",J980,0)</f>
        <v>0</v>
      </c>
      <c r="BG980" s="144">
        <f>IF(N980="zákl. přenesená",J980,0)</f>
        <v>0</v>
      </c>
      <c r="BH980" s="144">
        <f>IF(N980="sníž. přenesená",J980,0)</f>
        <v>0</v>
      </c>
      <c r="BI980" s="144">
        <f>IF(N980="nulová",J980,0)</f>
        <v>0</v>
      </c>
      <c r="BJ980" s="13" t="s">
        <v>77</v>
      </c>
      <c r="BK980" s="144">
        <f>ROUND(I980*H980,2)</f>
        <v>293.14999999999998</v>
      </c>
      <c r="BL980" s="13" t="s">
        <v>109</v>
      </c>
      <c r="BM980" s="13" t="s">
        <v>2228</v>
      </c>
    </row>
    <row r="981" spans="2:65" s="1" customFormat="1" ht="39">
      <c r="B981" s="27"/>
      <c r="C981" s="28"/>
      <c r="D981" s="167" t="s">
        <v>1116</v>
      </c>
      <c r="E981" s="28"/>
      <c r="F981" s="168" t="s">
        <v>2192</v>
      </c>
      <c r="G981" s="28"/>
      <c r="H981" s="28"/>
      <c r="I981" s="28"/>
      <c r="J981" s="28"/>
      <c r="K981" s="28"/>
      <c r="L981" s="31"/>
      <c r="M981" s="169"/>
      <c r="N981" s="54"/>
      <c r="O981" s="54"/>
      <c r="P981" s="54"/>
      <c r="Q981" s="54"/>
      <c r="R981" s="54"/>
      <c r="S981" s="54"/>
      <c r="T981" s="55"/>
      <c r="AT981" s="13" t="s">
        <v>1116</v>
      </c>
      <c r="AU981" s="13" t="s">
        <v>79</v>
      </c>
    </row>
    <row r="982" spans="2:65" s="1" customFormat="1" ht="19.5">
      <c r="B982" s="27"/>
      <c r="C982" s="28"/>
      <c r="D982" s="167" t="s">
        <v>1172</v>
      </c>
      <c r="E982" s="28"/>
      <c r="F982" s="168" t="s">
        <v>2175</v>
      </c>
      <c r="G982" s="28"/>
      <c r="H982" s="28"/>
      <c r="I982" s="28"/>
      <c r="J982" s="28"/>
      <c r="K982" s="28"/>
      <c r="L982" s="31"/>
      <c r="M982" s="169"/>
      <c r="N982" s="54"/>
      <c r="O982" s="54"/>
      <c r="P982" s="54"/>
      <c r="Q982" s="54"/>
      <c r="R982" s="54"/>
      <c r="S982" s="54"/>
      <c r="T982" s="55"/>
      <c r="AT982" s="13" t="s">
        <v>1172</v>
      </c>
      <c r="AU982" s="13" t="s">
        <v>79</v>
      </c>
    </row>
    <row r="983" spans="2:65" s="1" customFormat="1" ht="45" customHeight="1">
      <c r="B983" s="27"/>
      <c r="C983" s="160" t="s">
        <v>2229</v>
      </c>
      <c r="D983" s="160" t="s">
        <v>1111</v>
      </c>
      <c r="E983" s="161" t="s">
        <v>2230</v>
      </c>
      <c r="F983" s="162" t="s">
        <v>2231</v>
      </c>
      <c r="G983" s="163" t="s">
        <v>572</v>
      </c>
      <c r="H983" s="164">
        <v>1</v>
      </c>
      <c r="I983" s="165">
        <v>294.63</v>
      </c>
      <c r="J983" s="165">
        <f>ROUND(I983*H983,2)</f>
        <v>294.63</v>
      </c>
      <c r="K983" s="162" t="s">
        <v>106</v>
      </c>
      <c r="L983" s="31"/>
      <c r="M983" s="53" t="s">
        <v>31</v>
      </c>
      <c r="N983" s="166" t="s">
        <v>43</v>
      </c>
      <c r="O983" s="142">
        <v>0.27200000000000002</v>
      </c>
      <c r="P983" s="142">
        <f>O983*H983</f>
        <v>0.27200000000000002</v>
      </c>
      <c r="Q983" s="142">
        <v>0</v>
      </c>
      <c r="R983" s="142">
        <f>Q983*H983</f>
        <v>0</v>
      </c>
      <c r="S983" s="142">
        <v>0</v>
      </c>
      <c r="T983" s="143">
        <f>S983*H983</f>
        <v>0</v>
      </c>
      <c r="AR983" s="13" t="s">
        <v>109</v>
      </c>
      <c r="AT983" s="13" t="s">
        <v>1111</v>
      </c>
      <c r="AU983" s="13" t="s">
        <v>79</v>
      </c>
      <c r="AY983" s="13" t="s">
        <v>108</v>
      </c>
      <c r="BE983" s="144">
        <f>IF(N983="základní",J983,0)</f>
        <v>294.63</v>
      </c>
      <c r="BF983" s="144">
        <f>IF(N983="snížená",J983,0)</f>
        <v>0</v>
      </c>
      <c r="BG983" s="144">
        <f>IF(N983="zákl. přenesená",J983,0)</f>
        <v>0</v>
      </c>
      <c r="BH983" s="144">
        <f>IF(N983="sníž. přenesená",J983,0)</f>
        <v>0</v>
      </c>
      <c r="BI983" s="144">
        <f>IF(N983="nulová",J983,0)</f>
        <v>0</v>
      </c>
      <c r="BJ983" s="13" t="s">
        <v>77</v>
      </c>
      <c r="BK983" s="144">
        <f>ROUND(I983*H983,2)</f>
        <v>294.63</v>
      </c>
      <c r="BL983" s="13" t="s">
        <v>109</v>
      </c>
      <c r="BM983" s="13" t="s">
        <v>2232</v>
      </c>
    </row>
    <row r="984" spans="2:65" s="1" customFormat="1" ht="39">
      <c r="B984" s="27"/>
      <c r="C984" s="28"/>
      <c r="D984" s="167" t="s">
        <v>1116</v>
      </c>
      <c r="E984" s="28"/>
      <c r="F984" s="168" t="s">
        <v>2192</v>
      </c>
      <c r="G984" s="28"/>
      <c r="H984" s="28"/>
      <c r="I984" s="28"/>
      <c r="J984" s="28"/>
      <c r="K984" s="28"/>
      <c r="L984" s="31"/>
      <c r="M984" s="169"/>
      <c r="N984" s="54"/>
      <c r="O984" s="54"/>
      <c r="P984" s="54"/>
      <c r="Q984" s="54"/>
      <c r="R984" s="54"/>
      <c r="S984" s="54"/>
      <c r="T984" s="55"/>
      <c r="AT984" s="13" t="s">
        <v>1116</v>
      </c>
      <c r="AU984" s="13" t="s">
        <v>79</v>
      </c>
    </row>
    <row r="985" spans="2:65" s="1" customFormat="1" ht="19.5">
      <c r="B985" s="27"/>
      <c r="C985" s="28"/>
      <c r="D985" s="167" t="s">
        <v>1172</v>
      </c>
      <c r="E985" s="28"/>
      <c r="F985" s="168" t="s">
        <v>2175</v>
      </c>
      <c r="G985" s="28"/>
      <c r="H985" s="28"/>
      <c r="I985" s="28"/>
      <c r="J985" s="28"/>
      <c r="K985" s="28"/>
      <c r="L985" s="31"/>
      <c r="M985" s="169"/>
      <c r="N985" s="54"/>
      <c r="O985" s="54"/>
      <c r="P985" s="54"/>
      <c r="Q985" s="54"/>
      <c r="R985" s="54"/>
      <c r="S985" s="54"/>
      <c r="T985" s="55"/>
      <c r="AT985" s="13" t="s">
        <v>1172</v>
      </c>
      <c r="AU985" s="13" t="s">
        <v>79</v>
      </c>
    </row>
    <row r="986" spans="2:65" s="1" customFormat="1" ht="45" customHeight="1">
      <c r="B986" s="27"/>
      <c r="C986" s="160" t="s">
        <v>2233</v>
      </c>
      <c r="D986" s="160" t="s">
        <v>1111</v>
      </c>
      <c r="E986" s="161" t="s">
        <v>2234</v>
      </c>
      <c r="F986" s="162" t="s">
        <v>2235</v>
      </c>
      <c r="G986" s="163" t="s">
        <v>572</v>
      </c>
      <c r="H986" s="164">
        <v>1</v>
      </c>
      <c r="I986" s="165">
        <v>198.23</v>
      </c>
      <c r="J986" s="165">
        <f>ROUND(I986*H986,2)</f>
        <v>198.23</v>
      </c>
      <c r="K986" s="162" t="s">
        <v>106</v>
      </c>
      <c r="L986" s="31"/>
      <c r="M986" s="53" t="s">
        <v>31</v>
      </c>
      <c r="N986" s="166" t="s">
        <v>43</v>
      </c>
      <c r="O986" s="142">
        <v>0.18</v>
      </c>
      <c r="P986" s="142">
        <f>O986*H986</f>
        <v>0.18</v>
      </c>
      <c r="Q986" s="142">
        <v>0</v>
      </c>
      <c r="R986" s="142">
        <f>Q986*H986</f>
        <v>0</v>
      </c>
      <c r="S986" s="142">
        <v>0</v>
      </c>
      <c r="T986" s="143">
        <f>S986*H986</f>
        <v>0</v>
      </c>
      <c r="AR986" s="13" t="s">
        <v>109</v>
      </c>
      <c r="AT986" s="13" t="s">
        <v>1111</v>
      </c>
      <c r="AU986" s="13" t="s">
        <v>79</v>
      </c>
      <c r="AY986" s="13" t="s">
        <v>108</v>
      </c>
      <c r="BE986" s="144">
        <f>IF(N986="základní",J986,0)</f>
        <v>198.23</v>
      </c>
      <c r="BF986" s="144">
        <f>IF(N986="snížená",J986,0)</f>
        <v>0</v>
      </c>
      <c r="BG986" s="144">
        <f>IF(N986="zákl. přenesená",J986,0)</f>
        <v>0</v>
      </c>
      <c r="BH986" s="144">
        <f>IF(N986="sníž. přenesená",J986,0)</f>
        <v>0</v>
      </c>
      <c r="BI986" s="144">
        <f>IF(N986="nulová",J986,0)</f>
        <v>0</v>
      </c>
      <c r="BJ986" s="13" t="s">
        <v>77</v>
      </c>
      <c r="BK986" s="144">
        <f>ROUND(I986*H986,2)</f>
        <v>198.23</v>
      </c>
      <c r="BL986" s="13" t="s">
        <v>109</v>
      </c>
      <c r="BM986" s="13" t="s">
        <v>2236</v>
      </c>
    </row>
    <row r="987" spans="2:65" s="1" customFormat="1" ht="39">
      <c r="B987" s="27"/>
      <c r="C987" s="28"/>
      <c r="D987" s="167" t="s">
        <v>1116</v>
      </c>
      <c r="E987" s="28"/>
      <c r="F987" s="168" t="s">
        <v>2192</v>
      </c>
      <c r="G987" s="28"/>
      <c r="H987" s="28"/>
      <c r="I987" s="28"/>
      <c r="J987" s="28"/>
      <c r="K987" s="28"/>
      <c r="L987" s="31"/>
      <c r="M987" s="169"/>
      <c r="N987" s="54"/>
      <c r="O987" s="54"/>
      <c r="P987" s="54"/>
      <c r="Q987" s="54"/>
      <c r="R987" s="54"/>
      <c r="S987" s="54"/>
      <c r="T987" s="55"/>
      <c r="AT987" s="13" t="s">
        <v>1116</v>
      </c>
      <c r="AU987" s="13" t="s">
        <v>79</v>
      </c>
    </row>
    <row r="988" spans="2:65" s="1" customFormat="1" ht="19.5">
      <c r="B988" s="27"/>
      <c r="C988" s="28"/>
      <c r="D988" s="167" t="s">
        <v>1172</v>
      </c>
      <c r="E988" s="28"/>
      <c r="F988" s="168" t="s">
        <v>2175</v>
      </c>
      <c r="G988" s="28"/>
      <c r="H988" s="28"/>
      <c r="I988" s="28"/>
      <c r="J988" s="28"/>
      <c r="K988" s="28"/>
      <c r="L988" s="31"/>
      <c r="M988" s="169"/>
      <c r="N988" s="54"/>
      <c r="O988" s="54"/>
      <c r="P988" s="54"/>
      <c r="Q988" s="54"/>
      <c r="R988" s="54"/>
      <c r="S988" s="54"/>
      <c r="T988" s="55"/>
      <c r="AT988" s="13" t="s">
        <v>1172</v>
      </c>
      <c r="AU988" s="13" t="s">
        <v>79</v>
      </c>
    </row>
    <row r="989" spans="2:65" s="1" customFormat="1" ht="45" customHeight="1">
      <c r="B989" s="27"/>
      <c r="C989" s="160" t="s">
        <v>2237</v>
      </c>
      <c r="D989" s="160" t="s">
        <v>1111</v>
      </c>
      <c r="E989" s="161" t="s">
        <v>2238</v>
      </c>
      <c r="F989" s="162" t="s">
        <v>2239</v>
      </c>
      <c r="G989" s="163" t="s">
        <v>572</v>
      </c>
      <c r="H989" s="164">
        <v>1</v>
      </c>
      <c r="I989" s="165">
        <v>216.38</v>
      </c>
      <c r="J989" s="165">
        <f>ROUND(I989*H989,2)</f>
        <v>216.38</v>
      </c>
      <c r="K989" s="162" t="s">
        <v>106</v>
      </c>
      <c r="L989" s="31"/>
      <c r="M989" s="53" t="s">
        <v>31</v>
      </c>
      <c r="N989" s="166" t="s">
        <v>43</v>
      </c>
      <c r="O989" s="142">
        <v>0.2</v>
      </c>
      <c r="P989" s="142">
        <f>O989*H989</f>
        <v>0.2</v>
      </c>
      <c r="Q989" s="142">
        <v>0</v>
      </c>
      <c r="R989" s="142">
        <f>Q989*H989</f>
        <v>0</v>
      </c>
      <c r="S989" s="142">
        <v>0</v>
      </c>
      <c r="T989" s="143">
        <f>S989*H989</f>
        <v>0</v>
      </c>
      <c r="AR989" s="13" t="s">
        <v>109</v>
      </c>
      <c r="AT989" s="13" t="s">
        <v>1111</v>
      </c>
      <c r="AU989" s="13" t="s">
        <v>79</v>
      </c>
      <c r="AY989" s="13" t="s">
        <v>108</v>
      </c>
      <c r="BE989" s="144">
        <f>IF(N989="základní",J989,0)</f>
        <v>216.38</v>
      </c>
      <c r="BF989" s="144">
        <f>IF(N989="snížená",J989,0)</f>
        <v>0</v>
      </c>
      <c r="BG989" s="144">
        <f>IF(N989="zákl. přenesená",J989,0)</f>
        <v>0</v>
      </c>
      <c r="BH989" s="144">
        <f>IF(N989="sníž. přenesená",J989,0)</f>
        <v>0</v>
      </c>
      <c r="BI989" s="144">
        <f>IF(N989="nulová",J989,0)</f>
        <v>0</v>
      </c>
      <c r="BJ989" s="13" t="s">
        <v>77</v>
      </c>
      <c r="BK989" s="144">
        <f>ROUND(I989*H989,2)</f>
        <v>216.38</v>
      </c>
      <c r="BL989" s="13" t="s">
        <v>109</v>
      </c>
      <c r="BM989" s="13" t="s">
        <v>2240</v>
      </c>
    </row>
    <row r="990" spans="2:65" s="1" customFormat="1" ht="39">
      <c r="B990" s="27"/>
      <c r="C990" s="28"/>
      <c r="D990" s="167" t="s">
        <v>1116</v>
      </c>
      <c r="E990" s="28"/>
      <c r="F990" s="168" t="s">
        <v>2192</v>
      </c>
      <c r="G990" s="28"/>
      <c r="H990" s="28"/>
      <c r="I990" s="28"/>
      <c r="J990" s="28"/>
      <c r="K990" s="28"/>
      <c r="L990" s="31"/>
      <c r="M990" s="169"/>
      <c r="N990" s="54"/>
      <c r="O990" s="54"/>
      <c r="P990" s="54"/>
      <c r="Q990" s="54"/>
      <c r="R990" s="54"/>
      <c r="S990" s="54"/>
      <c r="T990" s="55"/>
      <c r="AT990" s="13" t="s">
        <v>1116</v>
      </c>
      <c r="AU990" s="13" t="s">
        <v>79</v>
      </c>
    </row>
    <row r="991" spans="2:65" s="1" customFormat="1" ht="19.5">
      <c r="B991" s="27"/>
      <c r="C991" s="28"/>
      <c r="D991" s="167" t="s">
        <v>1172</v>
      </c>
      <c r="E991" s="28"/>
      <c r="F991" s="168" t="s">
        <v>2175</v>
      </c>
      <c r="G991" s="28"/>
      <c r="H991" s="28"/>
      <c r="I991" s="28"/>
      <c r="J991" s="28"/>
      <c r="K991" s="28"/>
      <c r="L991" s="31"/>
      <c r="M991" s="169"/>
      <c r="N991" s="54"/>
      <c r="O991" s="54"/>
      <c r="P991" s="54"/>
      <c r="Q991" s="54"/>
      <c r="R991" s="54"/>
      <c r="S991" s="54"/>
      <c r="T991" s="55"/>
      <c r="AT991" s="13" t="s">
        <v>1172</v>
      </c>
      <c r="AU991" s="13" t="s">
        <v>79</v>
      </c>
    </row>
    <row r="992" spans="2:65" s="1" customFormat="1" ht="45" customHeight="1">
      <c r="B992" s="27"/>
      <c r="C992" s="160" t="s">
        <v>2241</v>
      </c>
      <c r="D992" s="160" t="s">
        <v>1111</v>
      </c>
      <c r="E992" s="161" t="s">
        <v>2242</v>
      </c>
      <c r="F992" s="162" t="s">
        <v>2243</v>
      </c>
      <c r="G992" s="163" t="s">
        <v>572</v>
      </c>
      <c r="H992" s="164">
        <v>1</v>
      </c>
      <c r="I992" s="165">
        <v>226.69</v>
      </c>
      <c r="J992" s="165">
        <f>ROUND(I992*H992,2)</f>
        <v>226.69</v>
      </c>
      <c r="K992" s="162" t="s">
        <v>106</v>
      </c>
      <c r="L992" s="31"/>
      <c r="M992" s="53" t="s">
        <v>31</v>
      </c>
      <c r="N992" s="166" t="s">
        <v>43</v>
      </c>
      <c r="O992" s="142">
        <v>0.21</v>
      </c>
      <c r="P992" s="142">
        <f>O992*H992</f>
        <v>0.21</v>
      </c>
      <c r="Q992" s="142">
        <v>0</v>
      </c>
      <c r="R992" s="142">
        <f>Q992*H992</f>
        <v>0</v>
      </c>
      <c r="S992" s="142">
        <v>0</v>
      </c>
      <c r="T992" s="143">
        <f>S992*H992</f>
        <v>0</v>
      </c>
      <c r="AR992" s="13" t="s">
        <v>109</v>
      </c>
      <c r="AT992" s="13" t="s">
        <v>1111</v>
      </c>
      <c r="AU992" s="13" t="s">
        <v>79</v>
      </c>
      <c r="AY992" s="13" t="s">
        <v>108</v>
      </c>
      <c r="BE992" s="144">
        <f>IF(N992="základní",J992,0)</f>
        <v>226.69</v>
      </c>
      <c r="BF992" s="144">
        <f>IF(N992="snížená",J992,0)</f>
        <v>0</v>
      </c>
      <c r="BG992" s="144">
        <f>IF(N992="zákl. přenesená",J992,0)</f>
        <v>0</v>
      </c>
      <c r="BH992" s="144">
        <f>IF(N992="sníž. přenesená",J992,0)</f>
        <v>0</v>
      </c>
      <c r="BI992" s="144">
        <f>IF(N992="nulová",J992,0)</f>
        <v>0</v>
      </c>
      <c r="BJ992" s="13" t="s">
        <v>77</v>
      </c>
      <c r="BK992" s="144">
        <f>ROUND(I992*H992,2)</f>
        <v>226.69</v>
      </c>
      <c r="BL992" s="13" t="s">
        <v>109</v>
      </c>
      <c r="BM992" s="13" t="s">
        <v>2244</v>
      </c>
    </row>
    <row r="993" spans="2:65" s="1" customFormat="1" ht="39">
      <c r="B993" s="27"/>
      <c r="C993" s="28"/>
      <c r="D993" s="167" t="s">
        <v>1116</v>
      </c>
      <c r="E993" s="28"/>
      <c r="F993" s="168" t="s">
        <v>2192</v>
      </c>
      <c r="G993" s="28"/>
      <c r="H993" s="28"/>
      <c r="I993" s="28"/>
      <c r="J993" s="28"/>
      <c r="K993" s="28"/>
      <c r="L993" s="31"/>
      <c r="M993" s="169"/>
      <c r="N993" s="54"/>
      <c r="O993" s="54"/>
      <c r="P993" s="54"/>
      <c r="Q993" s="54"/>
      <c r="R993" s="54"/>
      <c r="S993" s="54"/>
      <c r="T993" s="55"/>
      <c r="AT993" s="13" t="s">
        <v>1116</v>
      </c>
      <c r="AU993" s="13" t="s">
        <v>79</v>
      </c>
    </row>
    <row r="994" spans="2:65" s="1" customFormat="1" ht="19.5">
      <c r="B994" s="27"/>
      <c r="C994" s="28"/>
      <c r="D994" s="167" t="s">
        <v>1172</v>
      </c>
      <c r="E994" s="28"/>
      <c r="F994" s="168" t="s">
        <v>2175</v>
      </c>
      <c r="G994" s="28"/>
      <c r="H994" s="28"/>
      <c r="I994" s="28"/>
      <c r="J994" s="28"/>
      <c r="K994" s="28"/>
      <c r="L994" s="31"/>
      <c r="M994" s="169"/>
      <c r="N994" s="54"/>
      <c r="O994" s="54"/>
      <c r="P994" s="54"/>
      <c r="Q994" s="54"/>
      <c r="R994" s="54"/>
      <c r="S994" s="54"/>
      <c r="T994" s="55"/>
      <c r="AT994" s="13" t="s">
        <v>1172</v>
      </c>
      <c r="AU994" s="13" t="s">
        <v>79</v>
      </c>
    </row>
    <row r="995" spans="2:65" s="1" customFormat="1" ht="45" customHeight="1">
      <c r="B995" s="27"/>
      <c r="C995" s="160" t="s">
        <v>2245</v>
      </c>
      <c r="D995" s="160" t="s">
        <v>1111</v>
      </c>
      <c r="E995" s="161" t="s">
        <v>2246</v>
      </c>
      <c r="F995" s="162" t="s">
        <v>2247</v>
      </c>
      <c r="G995" s="163" t="s">
        <v>572</v>
      </c>
      <c r="H995" s="164">
        <v>1</v>
      </c>
      <c r="I995" s="165">
        <v>282.83999999999997</v>
      </c>
      <c r="J995" s="165">
        <f>ROUND(I995*H995,2)</f>
        <v>282.83999999999997</v>
      </c>
      <c r="K995" s="162" t="s">
        <v>106</v>
      </c>
      <c r="L995" s="31"/>
      <c r="M995" s="53" t="s">
        <v>31</v>
      </c>
      <c r="N995" s="166" t="s">
        <v>43</v>
      </c>
      <c r="O995" s="142">
        <v>0.26</v>
      </c>
      <c r="P995" s="142">
        <f>O995*H995</f>
        <v>0.26</v>
      </c>
      <c r="Q995" s="142">
        <v>0</v>
      </c>
      <c r="R995" s="142">
        <f>Q995*H995</f>
        <v>0</v>
      </c>
      <c r="S995" s="142">
        <v>0</v>
      </c>
      <c r="T995" s="143">
        <f>S995*H995</f>
        <v>0</v>
      </c>
      <c r="AR995" s="13" t="s">
        <v>109</v>
      </c>
      <c r="AT995" s="13" t="s">
        <v>1111</v>
      </c>
      <c r="AU995" s="13" t="s">
        <v>79</v>
      </c>
      <c r="AY995" s="13" t="s">
        <v>108</v>
      </c>
      <c r="BE995" s="144">
        <f>IF(N995="základní",J995,0)</f>
        <v>282.83999999999997</v>
      </c>
      <c r="BF995" s="144">
        <f>IF(N995="snížená",J995,0)</f>
        <v>0</v>
      </c>
      <c r="BG995" s="144">
        <f>IF(N995="zákl. přenesená",J995,0)</f>
        <v>0</v>
      </c>
      <c r="BH995" s="144">
        <f>IF(N995="sníž. přenesená",J995,0)</f>
        <v>0</v>
      </c>
      <c r="BI995" s="144">
        <f>IF(N995="nulová",J995,0)</f>
        <v>0</v>
      </c>
      <c r="BJ995" s="13" t="s">
        <v>77</v>
      </c>
      <c r="BK995" s="144">
        <f>ROUND(I995*H995,2)</f>
        <v>282.83999999999997</v>
      </c>
      <c r="BL995" s="13" t="s">
        <v>109</v>
      </c>
      <c r="BM995" s="13" t="s">
        <v>2248</v>
      </c>
    </row>
    <row r="996" spans="2:65" s="1" customFormat="1" ht="39">
      <c r="B996" s="27"/>
      <c r="C996" s="28"/>
      <c r="D996" s="167" t="s">
        <v>1116</v>
      </c>
      <c r="E996" s="28"/>
      <c r="F996" s="168" t="s">
        <v>2192</v>
      </c>
      <c r="G996" s="28"/>
      <c r="H996" s="28"/>
      <c r="I996" s="28"/>
      <c r="J996" s="28"/>
      <c r="K996" s="28"/>
      <c r="L996" s="31"/>
      <c r="M996" s="169"/>
      <c r="N996" s="54"/>
      <c r="O996" s="54"/>
      <c r="P996" s="54"/>
      <c r="Q996" s="54"/>
      <c r="R996" s="54"/>
      <c r="S996" s="54"/>
      <c r="T996" s="55"/>
      <c r="AT996" s="13" t="s">
        <v>1116</v>
      </c>
      <c r="AU996" s="13" t="s">
        <v>79</v>
      </c>
    </row>
    <row r="997" spans="2:65" s="1" customFormat="1" ht="19.5">
      <c r="B997" s="27"/>
      <c r="C997" s="28"/>
      <c r="D997" s="167" t="s">
        <v>1172</v>
      </c>
      <c r="E997" s="28"/>
      <c r="F997" s="168" t="s">
        <v>2175</v>
      </c>
      <c r="G997" s="28"/>
      <c r="H997" s="28"/>
      <c r="I997" s="28"/>
      <c r="J997" s="28"/>
      <c r="K997" s="28"/>
      <c r="L997" s="31"/>
      <c r="M997" s="169"/>
      <c r="N997" s="54"/>
      <c r="O997" s="54"/>
      <c r="P997" s="54"/>
      <c r="Q997" s="54"/>
      <c r="R997" s="54"/>
      <c r="S997" s="54"/>
      <c r="T997" s="55"/>
      <c r="AT997" s="13" t="s">
        <v>1172</v>
      </c>
      <c r="AU997" s="13" t="s">
        <v>79</v>
      </c>
    </row>
    <row r="998" spans="2:65" s="1" customFormat="1" ht="45" customHeight="1">
      <c r="B998" s="27"/>
      <c r="C998" s="160" t="s">
        <v>2249</v>
      </c>
      <c r="D998" s="160" t="s">
        <v>1111</v>
      </c>
      <c r="E998" s="161" t="s">
        <v>2250</v>
      </c>
      <c r="F998" s="162" t="s">
        <v>2251</v>
      </c>
      <c r="G998" s="163" t="s">
        <v>572</v>
      </c>
      <c r="H998" s="164">
        <v>1</v>
      </c>
      <c r="I998" s="165">
        <v>293.69</v>
      </c>
      <c r="J998" s="165">
        <f>ROUND(I998*H998,2)</f>
        <v>293.69</v>
      </c>
      <c r="K998" s="162" t="s">
        <v>106</v>
      </c>
      <c r="L998" s="31"/>
      <c r="M998" s="53" t="s">
        <v>31</v>
      </c>
      <c r="N998" s="166" t="s">
        <v>43</v>
      </c>
      <c r="O998" s="142">
        <v>0.27</v>
      </c>
      <c r="P998" s="142">
        <f>O998*H998</f>
        <v>0.27</v>
      </c>
      <c r="Q998" s="142">
        <v>0</v>
      </c>
      <c r="R998" s="142">
        <f>Q998*H998</f>
        <v>0</v>
      </c>
      <c r="S998" s="142">
        <v>0</v>
      </c>
      <c r="T998" s="143">
        <f>S998*H998</f>
        <v>0</v>
      </c>
      <c r="AR998" s="13" t="s">
        <v>109</v>
      </c>
      <c r="AT998" s="13" t="s">
        <v>1111</v>
      </c>
      <c r="AU998" s="13" t="s">
        <v>79</v>
      </c>
      <c r="AY998" s="13" t="s">
        <v>108</v>
      </c>
      <c r="BE998" s="144">
        <f>IF(N998="základní",J998,0)</f>
        <v>293.69</v>
      </c>
      <c r="BF998" s="144">
        <f>IF(N998="snížená",J998,0)</f>
        <v>0</v>
      </c>
      <c r="BG998" s="144">
        <f>IF(N998="zákl. přenesená",J998,0)</f>
        <v>0</v>
      </c>
      <c r="BH998" s="144">
        <f>IF(N998="sníž. přenesená",J998,0)</f>
        <v>0</v>
      </c>
      <c r="BI998" s="144">
        <f>IF(N998="nulová",J998,0)</f>
        <v>0</v>
      </c>
      <c r="BJ998" s="13" t="s">
        <v>77</v>
      </c>
      <c r="BK998" s="144">
        <f>ROUND(I998*H998,2)</f>
        <v>293.69</v>
      </c>
      <c r="BL998" s="13" t="s">
        <v>109</v>
      </c>
      <c r="BM998" s="13" t="s">
        <v>2252</v>
      </c>
    </row>
    <row r="999" spans="2:65" s="1" customFormat="1" ht="39">
      <c r="B999" s="27"/>
      <c r="C999" s="28"/>
      <c r="D999" s="167" t="s">
        <v>1116</v>
      </c>
      <c r="E999" s="28"/>
      <c r="F999" s="168" t="s">
        <v>2192</v>
      </c>
      <c r="G999" s="28"/>
      <c r="H999" s="28"/>
      <c r="I999" s="28"/>
      <c r="J999" s="28"/>
      <c r="K999" s="28"/>
      <c r="L999" s="31"/>
      <c r="M999" s="169"/>
      <c r="N999" s="54"/>
      <c r="O999" s="54"/>
      <c r="P999" s="54"/>
      <c r="Q999" s="54"/>
      <c r="R999" s="54"/>
      <c r="S999" s="54"/>
      <c r="T999" s="55"/>
      <c r="AT999" s="13" t="s">
        <v>1116</v>
      </c>
      <c r="AU999" s="13" t="s">
        <v>79</v>
      </c>
    </row>
    <row r="1000" spans="2:65" s="1" customFormat="1" ht="19.5">
      <c r="B1000" s="27"/>
      <c r="C1000" s="28"/>
      <c r="D1000" s="167" t="s">
        <v>1172</v>
      </c>
      <c r="E1000" s="28"/>
      <c r="F1000" s="168" t="s">
        <v>2175</v>
      </c>
      <c r="G1000" s="28"/>
      <c r="H1000" s="28"/>
      <c r="I1000" s="28"/>
      <c r="J1000" s="28"/>
      <c r="K1000" s="28"/>
      <c r="L1000" s="31"/>
      <c r="M1000" s="169"/>
      <c r="N1000" s="54"/>
      <c r="O1000" s="54"/>
      <c r="P1000" s="54"/>
      <c r="Q1000" s="54"/>
      <c r="R1000" s="54"/>
      <c r="S1000" s="54"/>
      <c r="T1000" s="55"/>
      <c r="AT1000" s="13" t="s">
        <v>1172</v>
      </c>
      <c r="AU1000" s="13" t="s">
        <v>79</v>
      </c>
    </row>
    <row r="1001" spans="2:65" s="1" customFormat="1" ht="45" customHeight="1">
      <c r="B1001" s="27"/>
      <c r="C1001" s="160" t="s">
        <v>2253</v>
      </c>
      <c r="D1001" s="160" t="s">
        <v>1111</v>
      </c>
      <c r="E1001" s="161" t="s">
        <v>2254</v>
      </c>
      <c r="F1001" s="162" t="s">
        <v>2255</v>
      </c>
      <c r="G1001" s="163" t="s">
        <v>572</v>
      </c>
      <c r="H1001" s="164">
        <v>1</v>
      </c>
      <c r="I1001" s="165">
        <v>304.07</v>
      </c>
      <c r="J1001" s="165">
        <f>ROUND(I1001*H1001,2)</f>
        <v>304.07</v>
      </c>
      <c r="K1001" s="162" t="s">
        <v>106</v>
      </c>
      <c r="L1001" s="31"/>
      <c r="M1001" s="53" t="s">
        <v>31</v>
      </c>
      <c r="N1001" s="166" t="s">
        <v>43</v>
      </c>
      <c r="O1001" s="142">
        <v>0.28000000000000003</v>
      </c>
      <c r="P1001" s="142">
        <f>O1001*H1001</f>
        <v>0.28000000000000003</v>
      </c>
      <c r="Q1001" s="142">
        <v>0</v>
      </c>
      <c r="R1001" s="142">
        <f>Q1001*H1001</f>
        <v>0</v>
      </c>
      <c r="S1001" s="142">
        <v>0</v>
      </c>
      <c r="T1001" s="143">
        <f>S1001*H1001</f>
        <v>0</v>
      </c>
      <c r="AR1001" s="13" t="s">
        <v>109</v>
      </c>
      <c r="AT1001" s="13" t="s">
        <v>1111</v>
      </c>
      <c r="AU1001" s="13" t="s">
        <v>79</v>
      </c>
      <c r="AY1001" s="13" t="s">
        <v>108</v>
      </c>
      <c r="BE1001" s="144">
        <f>IF(N1001="základní",J1001,0)</f>
        <v>304.07</v>
      </c>
      <c r="BF1001" s="144">
        <f>IF(N1001="snížená",J1001,0)</f>
        <v>0</v>
      </c>
      <c r="BG1001" s="144">
        <f>IF(N1001="zákl. přenesená",J1001,0)</f>
        <v>0</v>
      </c>
      <c r="BH1001" s="144">
        <f>IF(N1001="sníž. přenesená",J1001,0)</f>
        <v>0</v>
      </c>
      <c r="BI1001" s="144">
        <f>IF(N1001="nulová",J1001,0)</f>
        <v>0</v>
      </c>
      <c r="BJ1001" s="13" t="s">
        <v>77</v>
      </c>
      <c r="BK1001" s="144">
        <f>ROUND(I1001*H1001,2)</f>
        <v>304.07</v>
      </c>
      <c r="BL1001" s="13" t="s">
        <v>109</v>
      </c>
      <c r="BM1001" s="13" t="s">
        <v>2256</v>
      </c>
    </row>
    <row r="1002" spans="2:65" s="1" customFormat="1" ht="39">
      <c r="B1002" s="27"/>
      <c r="C1002" s="28"/>
      <c r="D1002" s="167" t="s">
        <v>1116</v>
      </c>
      <c r="E1002" s="28"/>
      <c r="F1002" s="168" t="s">
        <v>2192</v>
      </c>
      <c r="G1002" s="28"/>
      <c r="H1002" s="28"/>
      <c r="I1002" s="28"/>
      <c r="J1002" s="28"/>
      <c r="K1002" s="28"/>
      <c r="L1002" s="31"/>
      <c r="M1002" s="169"/>
      <c r="N1002" s="54"/>
      <c r="O1002" s="54"/>
      <c r="P1002" s="54"/>
      <c r="Q1002" s="54"/>
      <c r="R1002" s="54"/>
      <c r="S1002" s="54"/>
      <c r="T1002" s="55"/>
      <c r="AT1002" s="13" t="s">
        <v>1116</v>
      </c>
      <c r="AU1002" s="13" t="s">
        <v>79</v>
      </c>
    </row>
    <row r="1003" spans="2:65" s="1" customFormat="1" ht="19.5">
      <c r="B1003" s="27"/>
      <c r="C1003" s="28"/>
      <c r="D1003" s="167" t="s">
        <v>1172</v>
      </c>
      <c r="E1003" s="28"/>
      <c r="F1003" s="168" t="s">
        <v>2175</v>
      </c>
      <c r="G1003" s="28"/>
      <c r="H1003" s="28"/>
      <c r="I1003" s="28"/>
      <c r="J1003" s="28"/>
      <c r="K1003" s="28"/>
      <c r="L1003" s="31"/>
      <c r="M1003" s="169"/>
      <c r="N1003" s="54"/>
      <c r="O1003" s="54"/>
      <c r="P1003" s="54"/>
      <c r="Q1003" s="54"/>
      <c r="R1003" s="54"/>
      <c r="S1003" s="54"/>
      <c r="T1003" s="55"/>
      <c r="AT1003" s="13" t="s">
        <v>1172</v>
      </c>
      <c r="AU1003" s="13" t="s">
        <v>79</v>
      </c>
    </row>
    <row r="1004" spans="2:65" s="1" customFormat="1" ht="45" customHeight="1">
      <c r="B1004" s="27"/>
      <c r="C1004" s="160" t="s">
        <v>2257</v>
      </c>
      <c r="D1004" s="160" t="s">
        <v>1111</v>
      </c>
      <c r="E1004" s="161" t="s">
        <v>2258</v>
      </c>
      <c r="F1004" s="162" t="s">
        <v>2259</v>
      </c>
      <c r="G1004" s="163" t="s">
        <v>572</v>
      </c>
      <c r="H1004" s="164">
        <v>1</v>
      </c>
      <c r="I1004" s="165">
        <v>311.92</v>
      </c>
      <c r="J1004" s="165">
        <f>ROUND(I1004*H1004,2)</f>
        <v>311.92</v>
      </c>
      <c r="K1004" s="162" t="s">
        <v>106</v>
      </c>
      <c r="L1004" s="31"/>
      <c r="M1004" s="53" t="s">
        <v>31</v>
      </c>
      <c r="N1004" s="166" t="s">
        <v>43</v>
      </c>
      <c r="O1004" s="142">
        <v>0.28999999999999998</v>
      </c>
      <c r="P1004" s="142">
        <f>O1004*H1004</f>
        <v>0.28999999999999998</v>
      </c>
      <c r="Q1004" s="142">
        <v>0</v>
      </c>
      <c r="R1004" s="142">
        <f>Q1004*H1004</f>
        <v>0</v>
      </c>
      <c r="S1004" s="142">
        <v>0</v>
      </c>
      <c r="T1004" s="143">
        <f>S1004*H1004</f>
        <v>0</v>
      </c>
      <c r="AR1004" s="13" t="s">
        <v>109</v>
      </c>
      <c r="AT1004" s="13" t="s">
        <v>1111</v>
      </c>
      <c r="AU1004" s="13" t="s">
        <v>79</v>
      </c>
      <c r="AY1004" s="13" t="s">
        <v>108</v>
      </c>
      <c r="BE1004" s="144">
        <f>IF(N1004="základní",J1004,0)</f>
        <v>311.92</v>
      </c>
      <c r="BF1004" s="144">
        <f>IF(N1004="snížená",J1004,0)</f>
        <v>0</v>
      </c>
      <c r="BG1004" s="144">
        <f>IF(N1004="zákl. přenesená",J1004,0)</f>
        <v>0</v>
      </c>
      <c r="BH1004" s="144">
        <f>IF(N1004="sníž. přenesená",J1004,0)</f>
        <v>0</v>
      </c>
      <c r="BI1004" s="144">
        <f>IF(N1004="nulová",J1004,0)</f>
        <v>0</v>
      </c>
      <c r="BJ1004" s="13" t="s">
        <v>77</v>
      </c>
      <c r="BK1004" s="144">
        <f>ROUND(I1004*H1004,2)</f>
        <v>311.92</v>
      </c>
      <c r="BL1004" s="13" t="s">
        <v>109</v>
      </c>
      <c r="BM1004" s="13" t="s">
        <v>2260</v>
      </c>
    </row>
    <row r="1005" spans="2:65" s="1" customFormat="1" ht="39">
      <c r="B1005" s="27"/>
      <c r="C1005" s="28"/>
      <c r="D1005" s="167" t="s">
        <v>1116</v>
      </c>
      <c r="E1005" s="28"/>
      <c r="F1005" s="168" t="s">
        <v>2192</v>
      </c>
      <c r="G1005" s="28"/>
      <c r="H1005" s="28"/>
      <c r="I1005" s="28"/>
      <c r="J1005" s="28"/>
      <c r="K1005" s="28"/>
      <c r="L1005" s="31"/>
      <c r="M1005" s="169"/>
      <c r="N1005" s="54"/>
      <c r="O1005" s="54"/>
      <c r="P1005" s="54"/>
      <c r="Q1005" s="54"/>
      <c r="R1005" s="54"/>
      <c r="S1005" s="54"/>
      <c r="T1005" s="55"/>
      <c r="AT1005" s="13" t="s">
        <v>1116</v>
      </c>
      <c r="AU1005" s="13" t="s">
        <v>79</v>
      </c>
    </row>
    <row r="1006" spans="2:65" s="1" customFormat="1" ht="19.5">
      <c r="B1006" s="27"/>
      <c r="C1006" s="28"/>
      <c r="D1006" s="167" t="s">
        <v>1172</v>
      </c>
      <c r="E1006" s="28"/>
      <c r="F1006" s="168" t="s">
        <v>2175</v>
      </c>
      <c r="G1006" s="28"/>
      <c r="H1006" s="28"/>
      <c r="I1006" s="28"/>
      <c r="J1006" s="28"/>
      <c r="K1006" s="28"/>
      <c r="L1006" s="31"/>
      <c r="M1006" s="169"/>
      <c r="N1006" s="54"/>
      <c r="O1006" s="54"/>
      <c r="P1006" s="54"/>
      <c r="Q1006" s="54"/>
      <c r="R1006" s="54"/>
      <c r="S1006" s="54"/>
      <c r="T1006" s="55"/>
      <c r="AT1006" s="13" t="s">
        <v>1172</v>
      </c>
      <c r="AU1006" s="13" t="s">
        <v>79</v>
      </c>
    </row>
    <row r="1007" spans="2:65" s="1" customFormat="1" ht="45" customHeight="1">
      <c r="B1007" s="27"/>
      <c r="C1007" s="160" t="s">
        <v>2261</v>
      </c>
      <c r="D1007" s="160" t="s">
        <v>1111</v>
      </c>
      <c r="E1007" s="161" t="s">
        <v>2262</v>
      </c>
      <c r="F1007" s="162" t="s">
        <v>2263</v>
      </c>
      <c r="G1007" s="163" t="s">
        <v>572</v>
      </c>
      <c r="H1007" s="164">
        <v>1</v>
      </c>
      <c r="I1007" s="165">
        <v>279.3</v>
      </c>
      <c r="J1007" s="165">
        <f>ROUND(I1007*H1007,2)</f>
        <v>279.3</v>
      </c>
      <c r="K1007" s="162" t="s">
        <v>106</v>
      </c>
      <c r="L1007" s="31"/>
      <c r="M1007" s="53" t="s">
        <v>31</v>
      </c>
      <c r="N1007" s="166" t="s">
        <v>43</v>
      </c>
      <c r="O1007" s="142">
        <v>0.26</v>
      </c>
      <c r="P1007" s="142">
        <f>O1007*H1007</f>
        <v>0.26</v>
      </c>
      <c r="Q1007" s="142">
        <v>0</v>
      </c>
      <c r="R1007" s="142">
        <f>Q1007*H1007</f>
        <v>0</v>
      </c>
      <c r="S1007" s="142">
        <v>0</v>
      </c>
      <c r="T1007" s="143">
        <f>S1007*H1007</f>
        <v>0</v>
      </c>
      <c r="AR1007" s="13" t="s">
        <v>109</v>
      </c>
      <c r="AT1007" s="13" t="s">
        <v>1111</v>
      </c>
      <c r="AU1007" s="13" t="s">
        <v>79</v>
      </c>
      <c r="AY1007" s="13" t="s">
        <v>108</v>
      </c>
      <c r="BE1007" s="144">
        <f>IF(N1007="základní",J1007,0)</f>
        <v>279.3</v>
      </c>
      <c r="BF1007" s="144">
        <f>IF(N1007="snížená",J1007,0)</f>
        <v>0</v>
      </c>
      <c r="BG1007" s="144">
        <f>IF(N1007="zákl. přenesená",J1007,0)</f>
        <v>0</v>
      </c>
      <c r="BH1007" s="144">
        <f>IF(N1007="sníž. přenesená",J1007,0)</f>
        <v>0</v>
      </c>
      <c r="BI1007" s="144">
        <f>IF(N1007="nulová",J1007,0)</f>
        <v>0</v>
      </c>
      <c r="BJ1007" s="13" t="s">
        <v>77</v>
      </c>
      <c r="BK1007" s="144">
        <f>ROUND(I1007*H1007,2)</f>
        <v>279.3</v>
      </c>
      <c r="BL1007" s="13" t="s">
        <v>109</v>
      </c>
      <c r="BM1007" s="13" t="s">
        <v>2264</v>
      </c>
    </row>
    <row r="1008" spans="2:65" s="1" customFormat="1" ht="39">
      <c r="B1008" s="27"/>
      <c r="C1008" s="28"/>
      <c r="D1008" s="167" t="s">
        <v>1116</v>
      </c>
      <c r="E1008" s="28"/>
      <c r="F1008" s="168" t="s">
        <v>2192</v>
      </c>
      <c r="G1008" s="28"/>
      <c r="H1008" s="28"/>
      <c r="I1008" s="28"/>
      <c r="J1008" s="28"/>
      <c r="K1008" s="28"/>
      <c r="L1008" s="31"/>
      <c r="M1008" s="169"/>
      <c r="N1008" s="54"/>
      <c r="O1008" s="54"/>
      <c r="P1008" s="54"/>
      <c r="Q1008" s="54"/>
      <c r="R1008" s="54"/>
      <c r="S1008" s="54"/>
      <c r="T1008" s="55"/>
      <c r="AT1008" s="13" t="s">
        <v>1116</v>
      </c>
      <c r="AU1008" s="13" t="s">
        <v>79</v>
      </c>
    </row>
    <row r="1009" spans="2:65" s="1" customFormat="1" ht="19.5">
      <c r="B1009" s="27"/>
      <c r="C1009" s="28"/>
      <c r="D1009" s="167" t="s">
        <v>1172</v>
      </c>
      <c r="E1009" s="28"/>
      <c r="F1009" s="168" t="s">
        <v>2175</v>
      </c>
      <c r="G1009" s="28"/>
      <c r="H1009" s="28"/>
      <c r="I1009" s="28"/>
      <c r="J1009" s="28"/>
      <c r="K1009" s="28"/>
      <c r="L1009" s="31"/>
      <c r="M1009" s="169"/>
      <c r="N1009" s="54"/>
      <c r="O1009" s="54"/>
      <c r="P1009" s="54"/>
      <c r="Q1009" s="54"/>
      <c r="R1009" s="54"/>
      <c r="S1009" s="54"/>
      <c r="T1009" s="55"/>
      <c r="AT1009" s="13" t="s">
        <v>1172</v>
      </c>
      <c r="AU1009" s="13" t="s">
        <v>79</v>
      </c>
    </row>
    <row r="1010" spans="2:65" s="1" customFormat="1" ht="45" customHeight="1">
      <c r="B1010" s="27"/>
      <c r="C1010" s="160" t="s">
        <v>2265</v>
      </c>
      <c r="D1010" s="160" t="s">
        <v>1111</v>
      </c>
      <c r="E1010" s="161" t="s">
        <v>2266</v>
      </c>
      <c r="F1010" s="162" t="s">
        <v>2267</v>
      </c>
      <c r="G1010" s="163" t="s">
        <v>572</v>
      </c>
      <c r="H1010" s="164">
        <v>1</v>
      </c>
      <c r="I1010" s="165">
        <v>290.14999999999998</v>
      </c>
      <c r="J1010" s="165">
        <f>ROUND(I1010*H1010,2)</f>
        <v>290.14999999999998</v>
      </c>
      <c r="K1010" s="162" t="s">
        <v>106</v>
      </c>
      <c r="L1010" s="31"/>
      <c r="M1010" s="53" t="s">
        <v>31</v>
      </c>
      <c r="N1010" s="166" t="s">
        <v>43</v>
      </c>
      <c r="O1010" s="142">
        <v>0.27</v>
      </c>
      <c r="P1010" s="142">
        <f>O1010*H1010</f>
        <v>0.27</v>
      </c>
      <c r="Q1010" s="142">
        <v>0</v>
      </c>
      <c r="R1010" s="142">
        <f>Q1010*H1010</f>
        <v>0</v>
      </c>
      <c r="S1010" s="142">
        <v>0</v>
      </c>
      <c r="T1010" s="143">
        <f>S1010*H1010</f>
        <v>0</v>
      </c>
      <c r="AR1010" s="13" t="s">
        <v>109</v>
      </c>
      <c r="AT1010" s="13" t="s">
        <v>1111</v>
      </c>
      <c r="AU1010" s="13" t="s">
        <v>79</v>
      </c>
      <c r="AY1010" s="13" t="s">
        <v>108</v>
      </c>
      <c r="BE1010" s="144">
        <f>IF(N1010="základní",J1010,0)</f>
        <v>290.14999999999998</v>
      </c>
      <c r="BF1010" s="144">
        <f>IF(N1010="snížená",J1010,0)</f>
        <v>0</v>
      </c>
      <c r="BG1010" s="144">
        <f>IF(N1010="zákl. přenesená",J1010,0)</f>
        <v>0</v>
      </c>
      <c r="BH1010" s="144">
        <f>IF(N1010="sníž. přenesená",J1010,0)</f>
        <v>0</v>
      </c>
      <c r="BI1010" s="144">
        <f>IF(N1010="nulová",J1010,0)</f>
        <v>0</v>
      </c>
      <c r="BJ1010" s="13" t="s">
        <v>77</v>
      </c>
      <c r="BK1010" s="144">
        <f>ROUND(I1010*H1010,2)</f>
        <v>290.14999999999998</v>
      </c>
      <c r="BL1010" s="13" t="s">
        <v>109</v>
      </c>
      <c r="BM1010" s="13" t="s">
        <v>2268</v>
      </c>
    </row>
    <row r="1011" spans="2:65" s="1" customFormat="1" ht="39">
      <c r="B1011" s="27"/>
      <c r="C1011" s="28"/>
      <c r="D1011" s="167" t="s">
        <v>1116</v>
      </c>
      <c r="E1011" s="28"/>
      <c r="F1011" s="168" t="s">
        <v>2192</v>
      </c>
      <c r="G1011" s="28"/>
      <c r="H1011" s="28"/>
      <c r="I1011" s="28"/>
      <c r="J1011" s="28"/>
      <c r="K1011" s="28"/>
      <c r="L1011" s="31"/>
      <c r="M1011" s="169"/>
      <c r="N1011" s="54"/>
      <c r="O1011" s="54"/>
      <c r="P1011" s="54"/>
      <c r="Q1011" s="54"/>
      <c r="R1011" s="54"/>
      <c r="S1011" s="54"/>
      <c r="T1011" s="55"/>
      <c r="AT1011" s="13" t="s">
        <v>1116</v>
      </c>
      <c r="AU1011" s="13" t="s">
        <v>79</v>
      </c>
    </row>
    <row r="1012" spans="2:65" s="1" customFormat="1" ht="19.5">
      <c r="B1012" s="27"/>
      <c r="C1012" s="28"/>
      <c r="D1012" s="167" t="s">
        <v>1172</v>
      </c>
      <c r="E1012" s="28"/>
      <c r="F1012" s="168" t="s">
        <v>2175</v>
      </c>
      <c r="G1012" s="28"/>
      <c r="H1012" s="28"/>
      <c r="I1012" s="28"/>
      <c r="J1012" s="28"/>
      <c r="K1012" s="28"/>
      <c r="L1012" s="31"/>
      <c r="M1012" s="169"/>
      <c r="N1012" s="54"/>
      <c r="O1012" s="54"/>
      <c r="P1012" s="54"/>
      <c r="Q1012" s="54"/>
      <c r="R1012" s="54"/>
      <c r="S1012" s="54"/>
      <c r="T1012" s="55"/>
      <c r="AT1012" s="13" t="s">
        <v>1172</v>
      </c>
      <c r="AU1012" s="13" t="s">
        <v>79</v>
      </c>
    </row>
    <row r="1013" spans="2:65" s="1" customFormat="1" ht="45" customHeight="1">
      <c r="B1013" s="27"/>
      <c r="C1013" s="160" t="s">
        <v>2269</v>
      </c>
      <c r="D1013" s="160" t="s">
        <v>1111</v>
      </c>
      <c r="E1013" s="161" t="s">
        <v>2270</v>
      </c>
      <c r="F1013" s="162" t="s">
        <v>2271</v>
      </c>
      <c r="G1013" s="163" t="s">
        <v>572</v>
      </c>
      <c r="H1013" s="164">
        <v>1</v>
      </c>
      <c r="I1013" s="165">
        <v>301</v>
      </c>
      <c r="J1013" s="165">
        <f>ROUND(I1013*H1013,2)</f>
        <v>301</v>
      </c>
      <c r="K1013" s="162" t="s">
        <v>106</v>
      </c>
      <c r="L1013" s="31"/>
      <c r="M1013" s="53" t="s">
        <v>31</v>
      </c>
      <c r="N1013" s="166" t="s">
        <v>43</v>
      </c>
      <c r="O1013" s="142">
        <v>0.28000000000000003</v>
      </c>
      <c r="P1013" s="142">
        <f>O1013*H1013</f>
        <v>0.28000000000000003</v>
      </c>
      <c r="Q1013" s="142">
        <v>0</v>
      </c>
      <c r="R1013" s="142">
        <f>Q1013*H1013</f>
        <v>0</v>
      </c>
      <c r="S1013" s="142">
        <v>0</v>
      </c>
      <c r="T1013" s="143">
        <f>S1013*H1013</f>
        <v>0</v>
      </c>
      <c r="AR1013" s="13" t="s">
        <v>109</v>
      </c>
      <c r="AT1013" s="13" t="s">
        <v>1111</v>
      </c>
      <c r="AU1013" s="13" t="s">
        <v>79</v>
      </c>
      <c r="AY1013" s="13" t="s">
        <v>108</v>
      </c>
      <c r="BE1013" s="144">
        <f>IF(N1013="základní",J1013,0)</f>
        <v>301</v>
      </c>
      <c r="BF1013" s="144">
        <f>IF(N1013="snížená",J1013,0)</f>
        <v>0</v>
      </c>
      <c r="BG1013" s="144">
        <f>IF(N1013="zákl. přenesená",J1013,0)</f>
        <v>0</v>
      </c>
      <c r="BH1013" s="144">
        <f>IF(N1013="sníž. přenesená",J1013,0)</f>
        <v>0</v>
      </c>
      <c r="BI1013" s="144">
        <f>IF(N1013="nulová",J1013,0)</f>
        <v>0</v>
      </c>
      <c r="BJ1013" s="13" t="s">
        <v>77</v>
      </c>
      <c r="BK1013" s="144">
        <f>ROUND(I1013*H1013,2)</f>
        <v>301</v>
      </c>
      <c r="BL1013" s="13" t="s">
        <v>109</v>
      </c>
      <c r="BM1013" s="13" t="s">
        <v>2272</v>
      </c>
    </row>
    <row r="1014" spans="2:65" s="1" customFormat="1" ht="39">
      <c r="B1014" s="27"/>
      <c r="C1014" s="28"/>
      <c r="D1014" s="167" t="s">
        <v>1116</v>
      </c>
      <c r="E1014" s="28"/>
      <c r="F1014" s="168" t="s">
        <v>2192</v>
      </c>
      <c r="G1014" s="28"/>
      <c r="H1014" s="28"/>
      <c r="I1014" s="28"/>
      <c r="J1014" s="28"/>
      <c r="K1014" s="28"/>
      <c r="L1014" s="31"/>
      <c r="M1014" s="169"/>
      <c r="N1014" s="54"/>
      <c r="O1014" s="54"/>
      <c r="P1014" s="54"/>
      <c r="Q1014" s="54"/>
      <c r="R1014" s="54"/>
      <c r="S1014" s="54"/>
      <c r="T1014" s="55"/>
      <c r="AT1014" s="13" t="s">
        <v>1116</v>
      </c>
      <c r="AU1014" s="13" t="s">
        <v>79</v>
      </c>
    </row>
    <row r="1015" spans="2:65" s="1" customFormat="1" ht="19.5">
      <c r="B1015" s="27"/>
      <c r="C1015" s="28"/>
      <c r="D1015" s="167" t="s">
        <v>1172</v>
      </c>
      <c r="E1015" s="28"/>
      <c r="F1015" s="168" t="s">
        <v>2175</v>
      </c>
      <c r="G1015" s="28"/>
      <c r="H1015" s="28"/>
      <c r="I1015" s="28"/>
      <c r="J1015" s="28"/>
      <c r="K1015" s="28"/>
      <c r="L1015" s="31"/>
      <c r="M1015" s="169"/>
      <c r="N1015" s="54"/>
      <c r="O1015" s="54"/>
      <c r="P1015" s="54"/>
      <c r="Q1015" s="54"/>
      <c r="R1015" s="54"/>
      <c r="S1015" s="54"/>
      <c r="T1015" s="55"/>
      <c r="AT1015" s="13" t="s">
        <v>1172</v>
      </c>
      <c r="AU1015" s="13" t="s">
        <v>79</v>
      </c>
    </row>
    <row r="1016" spans="2:65" s="1" customFormat="1" ht="45" customHeight="1">
      <c r="B1016" s="27"/>
      <c r="C1016" s="160" t="s">
        <v>2273</v>
      </c>
      <c r="D1016" s="160" t="s">
        <v>1111</v>
      </c>
      <c r="E1016" s="161" t="s">
        <v>2274</v>
      </c>
      <c r="F1016" s="162" t="s">
        <v>2275</v>
      </c>
      <c r="G1016" s="163" t="s">
        <v>572</v>
      </c>
      <c r="H1016" s="164">
        <v>1</v>
      </c>
      <c r="I1016" s="165">
        <v>308.63</v>
      </c>
      <c r="J1016" s="165">
        <f>ROUND(I1016*H1016,2)</f>
        <v>308.63</v>
      </c>
      <c r="K1016" s="162" t="s">
        <v>106</v>
      </c>
      <c r="L1016" s="31"/>
      <c r="M1016" s="53" t="s">
        <v>31</v>
      </c>
      <c r="N1016" s="166" t="s">
        <v>43</v>
      </c>
      <c r="O1016" s="142">
        <v>0.28699999999999998</v>
      </c>
      <c r="P1016" s="142">
        <f>O1016*H1016</f>
        <v>0.28699999999999998</v>
      </c>
      <c r="Q1016" s="142">
        <v>0</v>
      </c>
      <c r="R1016" s="142">
        <f>Q1016*H1016</f>
        <v>0</v>
      </c>
      <c r="S1016" s="142">
        <v>0</v>
      </c>
      <c r="T1016" s="143">
        <f>S1016*H1016</f>
        <v>0</v>
      </c>
      <c r="AR1016" s="13" t="s">
        <v>109</v>
      </c>
      <c r="AT1016" s="13" t="s">
        <v>1111</v>
      </c>
      <c r="AU1016" s="13" t="s">
        <v>79</v>
      </c>
      <c r="AY1016" s="13" t="s">
        <v>108</v>
      </c>
      <c r="BE1016" s="144">
        <f>IF(N1016="základní",J1016,0)</f>
        <v>308.63</v>
      </c>
      <c r="BF1016" s="144">
        <f>IF(N1016="snížená",J1016,0)</f>
        <v>0</v>
      </c>
      <c r="BG1016" s="144">
        <f>IF(N1016="zákl. přenesená",J1016,0)</f>
        <v>0</v>
      </c>
      <c r="BH1016" s="144">
        <f>IF(N1016="sníž. přenesená",J1016,0)</f>
        <v>0</v>
      </c>
      <c r="BI1016" s="144">
        <f>IF(N1016="nulová",J1016,0)</f>
        <v>0</v>
      </c>
      <c r="BJ1016" s="13" t="s">
        <v>77</v>
      </c>
      <c r="BK1016" s="144">
        <f>ROUND(I1016*H1016,2)</f>
        <v>308.63</v>
      </c>
      <c r="BL1016" s="13" t="s">
        <v>109</v>
      </c>
      <c r="BM1016" s="13" t="s">
        <v>2276</v>
      </c>
    </row>
    <row r="1017" spans="2:65" s="1" customFormat="1" ht="39">
      <c r="B1017" s="27"/>
      <c r="C1017" s="28"/>
      <c r="D1017" s="167" t="s">
        <v>1116</v>
      </c>
      <c r="E1017" s="28"/>
      <c r="F1017" s="168" t="s">
        <v>2192</v>
      </c>
      <c r="G1017" s="28"/>
      <c r="H1017" s="28"/>
      <c r="I1017" s="28"/>
      <c r="J1017" s="28"/>
      <c r="K1017" s="28"/>
      <c r="L1017" s="31"/>
      <c r="M1017" s="169"/>
      <c r="N1017" s="54"/>
      <c r="O1017" s="54"/>
      <c r="P1017" s="54"/>
      <c r="Q1017" s="54"/>
      <c r="R1017" s="54"/>
      <c r="S1017" s="54"/>
      <c r="T1017" s="55"/>
      <c r="AT1017" s="13" t="s">
        <v>1116</v>
      </c>
      <c r="AU1017" s="13" t="s">
        <v>79</v>
      </c>
    </row>
    <row r="1018" spans="2:65" s="1" customFormat="1" ht="19.5">
      <c r="B1018" s="27"/>
      <c r="C1018" s="28"/>
      <c r="D1018" s="167" t="s">
        <v>1172</v>
      </c>
      <c r="E1018" s="28"/>
      <c r="F1018" s="168" t="s">
        <v>2175</v>
      </c>
      <c r="G1018" s="28"/>
      <c r="H1018" s="28"/>
      <c r="I1018" s="28"/>
      <c r="J1018" s="28"/>
      <c r="K1018" s="28"/>
      <c r="L1018" s="31"/>
      <c r="M1018" s="169"/>
      <c r="N1018" s="54"/>
      <c r="O1018" s="54"/>
      <c r="P1018" s="54"/>
      <c r="Q1018" s="54"/>
      <c r="R1018" s="54"/>
      <c r="S1018" s="54"/>
      <c r="T1018" s="55"/>
      <c r="AT1018" s="13" t="s">
        <v>1172</v>
      </c>
      <c r="AU1018" s="13" t="s">
        <v>79</v>
      </c>
    </row>
    <row r="1019" spans="2:65" s="1" customFormat="1" ht="45" customHeight="1">
      <c r="B1019" s="27"/>
      <c r="C1019" s="160" t="s">
        <v>2277</v>
      </c>
      <c r="D1019" s="160" t="s">
        <v>1111</v>
      </c>
      <c r="E1019" s="161" t="s">
        <v>2278</v>
      </c>
      <c r="F1019" s="162" t="s">
        <v>2279</v>
      </c>
      <c r="G1019" s="163" t="s">
        <v>572</v>
      </c>
      <c r="H1019" s="164">
        <v>1</v>
      </c>
      <c r="I1019" s="165">
        <v>204.92</v>
      </c>
      <c r="J1019" s="165">
        <f>ROUND(I1019*H1019,2)</f>
        <v>204.92</v>
      </c>
      <c r="K1019" s="162" t="s">
        <v>106</v>
      </c>
      <c r="L1019" s="31"/>
      <c r="M1019" s="53" t="s">
        <v>31</v>
      </c>
      <c r="N1019" s="166" t="s">
        <v>43</v>
      </c>
      <c r="O1019" s="142">
        <v>0.19</v>
      </c>
      <c r="P1019" s="142">
        <f>O1019*H1019</f>
        <v>0.19</v>
      </c>
      <c r="Q1019" s="142">
        <v>0</v>
      </c>
      <c r="R1019" s="142">
        <f>Q1019*H1019</f>
        <v>0</v>
      </c>
      <c r="S1019" s="142">
        <v>0</v>
      </c>
      <c r="T1019" s="143">
        <f>S1019*H1019</f>
        <v>0</v>
      </c>
      <c r="AR1019" s="13" t="s">
        <v>109</v>
      </c>
      <c r="AT1019" s="13" t="s">
        <v>1111</v>
      </c>
      <c r="AU1019" s="13" t="s">
        <v>79</v>
      </c>
      <c r="AY1019" s="13" t="s">
        <v>108</v>
      </c>
      <c r="BE1019" s="144">
        <f>IF(N1019="základní",J1019,0)</f>
        <v>204.92</v>
      </c>
      <c r="BF1019" s="144">
        <f>IF(N1019="snížená",J1019,0)</f>
        <v>0</v>
      </c>
      <c r="BG1019" s="144">
        <f>IF(N1019="zákl. přenesená",J1019,0)</f>
        <v>0</v>
      </c>
      <c r="BH1019" s="144">
        <f>IF(N1019="sníž. přenesená",J1019,0)</f>
        <v>0</v>
      </c>
      <c r="BI1019" s="144">
        <f>IF(N1019="nulová",J1019,0)</f>
        <v>0</v>
      </c>
      <c r="BJ1019" s="13" t="s">
        <v>77</v>
      </c>
      <c r="BK1019" s="144">
        <f>ROUND(I1019*H1019,2)</f>
        <v>204.92</v>
      </c>
      <c r="BL1019" s="13" t="s">
        <v>109</v>
      </c>
      <c r="BM1019" s="13" t="s">
        <v>2280</v>
      </c>
    </row>
    <row r="1020" spans="2:65" s="1" customFormat="1" ht="39">
      <c r="B1020" s="27"/>
      <c r="C1020" s="28"/>
      <c r="D1020" s="167" t="s">
        <v>1116</v>
      </c>
      <c r="E1020" s="28"/>
      <c r="F1020" s="168" t="s">
        <v>2192</v>
      </c>
      <c r="G1020" s="28"/>
      <c r="H1020" s="28"/>
      <c r="I1020" s="28"/>
      <c r="J1020" s="28"/>
      <c r="K1020" s="28"/>
      <c r="L1020" s="31"/>
      <c r="M1020" s="169"/>
      <c r="N1020" s="54"/>
      <c r="O1020" s="54"/>
      <c r="P1020" s="54"/>
      <c r="Q1020" s="54"/>
      <c r="R1020" s="54"/>
      <c r="S1020" s="54"/>
      <c r="T1020" s="55"/>
      <c r="AT1020" s="13" t="s">
        <v>1116</v>
      </c>
      <c r="AU1020" s="13" t="s">
        <v>79</v>
      </c>
    </row>
    <row r="1021" spans="2:65" s="1" customFormat="1" ht="19.5">
      <c r="B1021" s="27"/>
      <c r="C1021" s="28"/>
      <c r="D1021" s="167" t="s">
        <v>1172</v>
      </c>
      <c r="E1021" s="28"/>
      <c r="F1021" s="168" t="s">
        <v>2175</v>
      </c>
      <c r="G1021" s="28"/>
      <c r="H1021" s="28"/>
      <c r="I1021" s="28"/>
      <c r="J1021" s="28"/>
      <c r="K1021" s="28"/>
      <c r="L1021" s="31"/>
      <c r="M1021" s="169"/>
      <c r="N1021" s="54"/>
      <c r="O1021" s="54"/>
      <c r="P1021" s="54"/>
      <c r="Q1021" s="54"/>
      <c r="R1021" s="54"/>
      <c r="S1021" s="54"/>
      <c r="T1021" s="55"/>
      <c r="AT1021" s="13" t="s">
        <v>1172</v>
      </c>
      <c r="AU1021" s="13" t="s">
        <v>79</v>
      </c>
    </row>
    <row r="1022" spans="2:65" s="1" customFormat="1" ht="45" customHeight="1">
      <c r="B1022" s="27"/>
      <c r="C1022" s="160" t="s">
        <v>2281</v>
      </c>
      <c r="D1022" s="160" t="s">
        <v>1111</v>
      </c>
      <c r="E1022" s="161" t="s">
        <v>2282</v>
      </c>
      <c r="F1022" s="162" t="s">
        <v>2283</v>
      </c>
      <c r="G1022" s="163" t="s">
        <v>572</v>
      </c>
      <c r="H1022" s="164">
        <v>1</v>
      </c>
      <c r="I1022" s="165">
        <v>218.77</v>
      </c>
      <c r="J1022" s="165">
        <f>ROUND(I1022*H1022,2)</f>
        <v>218.77</v>
      </c>
      <c r="K1022" s="162" t="s">
        <v>106</v>
      </c>
      <c r="L1022" s="31"/>
      <c r="M1022" s="53" t="s">
        <v>31</v>
      </c>
      <c r="N1022" s="166" t="s">
        <v>43</v>
      </c>
      <c r="O1022" s="142">
        <v>0.2</v>
      </c>
      <c r="P1022" s="142">
        <f>O1022*H1022</f>
        <v>0.2</v>
      </c>
      <c r="Q1022" s="142">
        <v>0</v>
      </c>
      <c r="R1022" s="142">
        <f>Q1022*H1022</f>
        <v>0</v>
      </c>
      <c r="S1022" s="142">
        <v>0</v>
      </c>
      <c r="T1022" s="143">
        <f>S1022*H1022</f>
        <v>0</v>
      </c>
      <c r="AR1022" s="13" t="s">
        <v>109</v>
      </c>
      <c r="AT1022" s="13" t="s">
        <v>1111</v>
      </c>
      <c r="AU1022" s="13" t="s">
        <v>79</v>
      </c>
      <c r="AY1022" s="13" t="s">
        <v>108</v>
      </c>
      <c r="BE1022" s="144">
        <f>IF(N1022="základní",J1022,0)</f>
        <v>218.77</v>
      </c>
      <c r="BF1022" s="144">
        <f>IF(N1022="snížená",J1022,0)</f>
        <v>0</v>
      </c>
      <c r="BG1022" s="144">
        <f>IF(N1022="zákl. přenesená",J1022,0)</f>
        <v>0</v>
      </c>
      <c r="BH1022" s="144">
        <f>IF(N1022="sníž. přenesená",J1022,0)</f>
        <v>0</v>
      </c>
      <c r="BI1022" s="144">
        <f>IF(N1022="nulová",J1022,0)</f>
        <v>0</v>
      </c>
      <c r="BJ1022" s="13" t="s">
        <v>77</v>
      </c>
      <c r="BK1022" s="144">
        <f>ROUND(I1022*H1022,2)</f>
        <v>218.77</v>
      </c>
      <c r="BL1022" s="13" t="s">
        <v>109</v>
      </c>
      <c r="BM1022" s="13" t="s">
        <v>2284</v>
      </c>
    </row>
    <row r="1023" spans="2:65" s="1" customFormat="1" ht="39">
      <c r="B1023" s="27"/>
      <c r="C1023" s="28"/>
      <c r="D1023" s="167" t="s">
        <v>1116</v>
      </c>
      <c r="E1023" s="28"/>
      <c r="F1023" s="168" t="s">
        <v>2192</v>
      </c>
      <c r="G1023" s="28"/>
      <c r="H1023" s="28"/>
      <c r="I1023" s="28"/>
      <c r="J1023" s="28"/>
      <c r="K1023" s="28"/>
      <c r="L1023" s="31"/>
      <c r="M1023" s="169"/>
      <c r="N1023" s="54"/>
      <c r="O1023" s="54"/>
      <c r="P1023" s="54"/>
      <c r="Q1023" s="54"/>
      <c r="R1023" s="54"/>
      <c r="S1023" s="54"/>
      <c r="T1023" s="55"/>
      <c r="AT1023" s="13" t="s">
        <v>1116</v>
      </c>
      <c r="AU1023" s="13" t="s">
        <v>79</v>
      </c>
    </row>
    <row r="1024" spans="2:65" s="1" customFormat="1" ht="19.5">
      <c r="B1024" s="27"/>
      <c r="C1024" s="28"/>
      <c r="D1024" s="167" t="s">
        <v>1172</v>
      </c>
      <c r="E1024" s="28"/>
      <c r="F1024" s="168" t="s">
        <v>2175</v>
      </c>
      <c r="G1024" s="28"/>
      <c r="H1024" s="28"/>
      <c r="I1024" s="28"/>
      <c r="J1024" s="28"/>
      <c r="K1024" s="28"/>
      <c r="L1024" s="31"/>
      <c r="M1024" s="169"/>
      <c r="N1024" s="54"/>
      <c r="O1024" s="54"/>
      <c r="P1024" s="54"/>
      <c r="Q1024" s="54"/>
      <c r="R1024" s="54"/>
      <c r="S1024" s="54"/>
      <c r="T1024" s="55"/>
      <c r="AT1024" s="13" t="s">
        <v>1172</v>
      </c>
      <c r="AU1024" s="13" t="s">
        <v>79</v>
      </c>
    </row>
    <row r="1025" spans="2:65" s="1" customFormat="1" ht="45" customHeight="1">
      <c r="B1025" s="27"/>
      <c r="C1025" s="160" t="s">
        <v>2285</v>
      </c>
      <c r="D1025" s="160" t="s">
        <v>1111</v>
      </c>
      <c r="E1025" s="161" t="s">
        <v>2286</v>
      </c>
      <c r="F1025" s="162" t="s">
        <v>2287</v>
      </c>
      <c r="G1025" s="163" t="s">
        <v>572</v>
      </c>
      <c r="H1025" s="164">
        <v>1</v>
      </c>
      <c r="I1025" s="165">
        <v>229.61</v>
      </c>
      <c r="J1025" s="165">
        <f>ROUND(I1025*H1025,2)</f>
        <v>229.61</v>
      </c>
      <c r="K1025" s="162" t="s">
        <v>106</v>
      </c>
      <c r="L1025" s="31"/>
      <c r="M1025" s="53" t="s">
        <v>31</v>
      </c>
      <c r="N1025" s="166" t="s">
        <v>43</v>
      </c>
      <c r="O1025" s="142">
        <v>0.21</v>
      </c>
      <c r="P1025" s="142">
        <f>O1025*H1025</f>
        <v>0.21</v>
      </c>
      <c r="Q1025" s="142">
        <v>0</v>
      </c>
      <c r="R1025" s="142">
        <f>Q1025*H1025</f>
        <v>0</v>
      </c>
      <c r="S1025" s="142">
        <v>0</v>
      </c>
      <c r="T1025" s="143">
        <f>S1025*H1025</f>
        <v>0</v>
      </c>
      <c r="AR1025" s="13" t="s">
        <v>109</v>
      </c>
      <c r="AT1025" s="13" t="s">
        <v>1111</v>
      </c>
      <c r="AU1025" s="13" t="s">
        <v>79</v>
      </c>
      <c r="AY1025" s="13" t="s">
        <v>108</v>
      </c>
      <c r="BE1025" s="144">
        <f>IF(N1025="základní",J1025,0)</f>
        <v>229.61</v>
      </c>
      <c r="BF1025" s="144">
        <f>IF(N1025="snížená",J1025,0)</f>
        <v>0</v>
      </c>
      <c r="BG1025" s="144">
        <f>IF(N1025="zákl. přenesená",J1025,0)</f>
        <v>0</v>
      </c>
      <c r="BH1025" s="144">
        <f>IF(N1025="sníž. přenesená",J1025,0)</f>
        <v>0</v>
      </c>
      <c r="BI1025" s="144">
        <f>IF(N1025="nulová",J1025,0)</f>
        <v>0</v>
      </c>
      <c r="BJ1025" s="13" t="s">
        <v>77</v>
      </c>
      <c r="BK1025" s="144">
        <f>ROUND(I1025*H1025,2)</f>
        <v>229.61</v>
      </c>
      <c r="BL1025" s="13" t="s">
        <v>109</v>
      </c>
      <c r="BM1025" s="13" t="s">
        <v>2288</v>
      </c>
    </row>
    <row r="1026" spans="2:65" s="1" customFormat="1" ht="39">
      <c r="B1026" s="27"/>
      <c r="C1026" s="28"/>
      <c r="D1026" s="167" t="s">
        <v>1116</v>
      </c>
      <c r="E1026" s="28"/>
      <c r="F1026" s="168" t="s">
        <v>2192</v>
      </c>
      <c r="G1026" s="28"/>
      <c r="H1026" s="28"/>
      <c r="I1026" s="28"/>
      <c r="J1026" s="28"/>
      <c r="K1026" s="28"/>
      <c r="L1026" s="31"/>
      <c r="M1026" s="169"/>
      <c r="N1026" s="54"/>
      <c r="O1026" s="54"/>
      <c r="P1026" s="54"/>
      <c r="Q1026" s="54"/>
      <c r="R1026" s="54"/>
      <c r="S1026" s="54"/>
      <c r="T1026" s="55"/>
      <c r="AT1026" s="13" t="s">
        <v>1116</v>
      </c>
      <c r="AU1026" s="13" t="s">
        <v>79</v>
      </c>
    </row>
    <row r="1027" spans="2:65" s="1" customFormat="1" ht="19.5">
      <c r="B1027" s="27"/>
      <c r="C1027" s="28"/>
      <c r="D1027" s="167" t="s">
        <v>1172</v>
      </c>
      <c r="E1027" s="28"/>
      <c r="F1027" s="168" t="s">
        <v>2175</v>
      </c>
      <c r="G1027" s="28"/>
      <c r="H1027" s="28"/>
      <c r="I1027" s="28"/>
      <c r="J1027" s="28"/>
      <c r="K1027" s="28"/>
      <c r="L1027" s="31"/>
      <c r="M1027" s="169"/>
      <c r="N1027" s="54"/>
      <c r="O1027" s="54"/>
      <c r="P1027" s="54"/>
      <c r="Q1027" s="54"/>
      <c r="R1027" s="54"/>
      <c r="S1027" s="54"/>
      <c r="T1027" s="55"/>
      <c r="AT1027" s="13" t="s">
        <v>1172</v>
      </c>
      <c r="AU1027" s="13" t="s">
        <v>79</v>
      </c>
    </row>
    <row r="1028" spans="2:65" s="1" customFormat="1" ht="45" customHeight="1">
      <c r="B1028" s="27"/>
      <c r="C1028" s="160" t="s">
        <v>2289</v>
      </c>
      <c r="D1028" s="160" t="s">
        <v>1111</v>
      </c>
      <c r="E1028" s="161" t="s">
        <v>2290</v>
      </c>
      <c r="F1028" s="162" t="s">
        <v>2291</v>
      </c>
      <c r="G1028" s="163" t="s">
        <v>572</v>
      </c>
      <c r="H1028" s="164">
        <v>1</v>
      </c>
      <c r="I1028" s="165">
        <v>282.83999999999997</v>
      </c>
      <c r="J1028" s="165">
        <f>ROUND(I1028*H1028,2)</f>
        <v>282.83999999999997</v>
      </c>
      <c r="K1028" s="162" t="s">
        <v>106</v>
      </c>
      <c r="L1028" s="31"/>
      <c r="M1028" s="53" t="s">
        <v>31</v>
      </c>
      <c r="N1028" s="166" t="s">
        <v>43</v>
      </c>
      <c r="O1028" s="142">
        <v>0.26</v>
      </c>
      <c r="P1028" s="142">
        <f>O1028*H1028</f>
        <v>0.26</v>
      </c>
      <c r="Q1028" s="142">
        <v>0</v>
      </c>
      <c r="R1028" s="142">
        <f>Q1028*H1028</f>
        <v>0</v>
      </c>
      <c r="S1028" s="142">
        <v>0</v>
      </c>
      <c r="T1028" s="143">
        <f>S1028*H1028</f>
        <v>0</v>
      </c>
      <c r="AR1028" s="13" t="s">
        <v>109</v>
      </c>
      <c r="AT1028" s="13" t="s">
        <v>1111</v>
      </c>
      <c r="AU1028" s="13" t="s">
        <v>79</v>
      </c>
      <c r="AY1028" s="13" t="s">
        <v>108</v>
      </c>
      <c r="BE1028" s="144">
        <f>IF(N1028="základní",J1028,0)</f>
        <v>282.83999999999997</v>
      </c>
      <c r="BF1028" s="144">
        <f>IF(N1028="snížená",J1028,0)</f>
        <v>0</v>
      </c>
      <c r="BG1028" s="144">
        <f>IF(N1028="zákl. přenesená",J1028,0)</f>
        <v>0</v>
      </c>
      <c r="BH1028" s="144">
        <f>IF(N1028="sníž. přenesená",J1028,0)</f>
        <v>0</v>
      </c>
      <c r="BI1028" s="144">
        <f>IF(N1028="nulová",J1028,0)</f>
        <v>0</v>
      </c>
      <c r="BJ1028" s="13" t="s">
        <v>77</v>
      </c>
      <c r="BK1028" s="144">
        <f>ROUND(I1028*H1028,2)</f>
        <v>282.83999999999997</v>
      </c>
      <c r="BL1028" s="13" t="s">
        <v>109</v>
      </c>
      <c r="BM1028" s="13" t="s">
        <v>2292</v>
      </c>
    </row>
    <row r="1029" spans="2:65" s="1" customFormat="1" ht="39">
      <c r="B1029" s="27"/>
      <c r="C1029" s="28"/>
      <c r="D1029" s="167" t="s">
        <v>1116</v>
      </c>
      <c r="E1029" s="28"/>
      <c r="F1029" s="168" t="s">
        <v>2192</v>
      </c>
      <c r="G1029" s="28"/>
      <c r="H1029" s="28"/>
      <c r="I1029" s="28"/>
      <c r="J1029" s="28"/>
      <c r="K1029" s="28"/>
      <c r="L1029" s="31"/>
      <c r="M1029" s="169"/>
      <c r="N1029" s="54"/>
      <c r="O1029" s="54"/>
      <c r="P1029" s="54"/>
      <c r="Q1029" s="54"/>
      <c r="R1029" s="54"/>
      <c r="S1029" s="54"/>
      <c r="T1029" s="55"/>
      <c r="AT1029" s="13" t="s">
        <v>1116</v>
      </c>
      <c r="AU1029" s="13" t="s">
        <v>79</v>
      </c>
    </row>
    <row r="1030" spans="2:65" s="1" customFormat="1" ht="19.5">
      <c r="B1030" s="27"/>
      <c r="C1030" s="28"/>
      <c r="D1030" s="167" t="s">
        <v>1172</v>
      </c>
      <c r="E1030" s="28"/>
      <c r="F1030" s="168" t="s">
        <v>2175</v>
      </c>
      <c r="G1030" s="28"/>
      <c r="H1030" s="28"/>
      <c r="I1030" s="28"/>
      <c r="J1030" s="28"/>
      <c r="K1030" s="28"/>
      <c r="L1030" s="31"/>
      <c r="M1030" s="169"/>
      <c r="N1030" s="54"/>
      <c r="O1030" s="54"/>
      <c r="P1030" s="54"/>
      <c r="Q1030" s="54"/>
      <c r="R1030" s="54"/>
      <c r="S1030" s="54"/>
      <c r="T1030" s="55"/>
      <c r="AT1030" s="13" t="s">
        <v>1172</v>
      </c>
      <c r="AU1030" s="13" t="s">
        <v>79</v>
      </c>
    </row>
    <row r="1031" spans="2:65" s="1" customFormat="1" ht="45" customHeight="1">
      <c r="B1031" s="27"/>
      <c r="C1031" s="160" t="s">
        <v>2293</v>
      </c>
      <c r="D1031" s="160" t="s">
        <v>1111</v>
      </c>
      <c r="E1031" s="161" t="s">
        <v>2294</v>
      </c>
      <c r="F1031" s="162" t="s">
        <v>2295</v>
      </c>
      <c r="G1031" s="163" t="s">
        <v>572</v>
      </c>
      <c r="H1031" s="164">
        <v>1</v>
      </c>
      <c r="I1031" s="165">
        <v>293.69</v>
      </c>
      <c r="J1031" s="165">
        <f>ROUND(I1031*H1031,2)</f>
        <v>293.69</v>
      </c>
      <c r="K1031" s="162" t="s">
        <v>106</v>
      </c>
      <c r="L1031" s="31"/>
      <c r="M1031" s="53" t="s">
        <v>31</v>
      </c>
      <c r="N1031" s="166" t="s">
        <v>43</v>
      </c>
      <c r="O1031" s="142">
        <v>0.27</v>
      </c>
      <c r="P1031" s="142">
        <f>O1031*H1031</f>
        <v>0.27</v>
      </c>
      <c r="Q1031" s="142">
        <v>0</v>
      </c>
      <c r="R1031" s="142">
        <f>Q1031*H1031</f>
        <v>0</v>
      </c>
      <c r="S1031" s="142">
        <v>0</v>
      </c>
      <c r="T1031" s="143">
        <f>S1031*H1031</f>
        <v>0</v>
      </c>
      <c r="AR1031" s="13" t="s">
        <v>109</v>
      </c>
      <c r="AT1031" s="13" t="s">
        <v>1111</v>
      </c>
      <c r="AU1031" s="13" t="s">
        <v>79</v>
      </c>
      <c r="AY1031" s="13" t="s">
        <v>108</v>
      </c>
      <c r="BE1031" s="144">
        <f>IF(N1031="základní",J1031,0)</f>
        <v>293.69</v>
      </c>
      <c r="BF1031" s="144">
        <f>IF(N1031="snížená",J1031,0)</f>
        <v>0</v>
      </c>
      <c r="BG1031" s="144">
        <f>IF(N1031="zákl. přenesená",J1031,0)</f>
        <v>0</v>
      </c>
      <c r="BH1031" s="144">
        <f>IF(N1031="sníž. přenesená",J1031,0)</f>
        <v>0</v>
      </c>
      <c r="BI1031" s="144">
        <f>IF(N1031="nulová",J1031,0)</f>
        <v>0</v>
      </c>
      <c r="BJ1031" s="13" t="s">
        <v>77</v>
      </c>
      <c r="BK1031" s="144">
        <f>ROUND(I1031*H1031,2)</f>
        <v>293.69</v>
      </c>
      <c r="BL1031" s="13" t="s">
        <v>109</v>
      </c>
      <c r="BM1031" s="13" t="s">
        <v>2296</v>
      </c>
    </row>
    <row r="1032" spans="2:65" s="1" customFormat="1" ht="39">
      <c r="B1032" s="27"/>
      <c r="C1032" s="28"/>
      <c r="D1032" s="167" t="s">
        <v>1116</v>
      </c>
      <c r="E1032" s="28"/>
      <c r="F1032" s="168" t="s">
        <v>2192</v>
      </c>
      <c r="G1032" s="28"/>
      <c r="H1032" s="28"/>
      <c r="I1032" s="28"/>
      <c r="J1032" s="28"/>
      <c r="K1032" s="28"/>
      <c r="L1032" s="31"/>
      <c r="M1032" s="169"/>
      <c r="N1032" s="54"/>
      <c r="O1032" s="54"/>
      <c r="P1032" s="54"/>
      <c r="Q1032" s="54"/>
      <c r="R1032" s="54"/>
      <c r="S1032" s="54"/>
      <c r="T1032" s="55"/>
      <c r="AT1032" s="13" t="s">
        <v>1116</v>
      </c>
      <c r="AU1032" s="13" t="s">
        <v>79</v>
      </c>
    </row>
    <row r="1033" spans="2:65" s="1" customFormat="1" ht="19.5">
      <c r="B1033" s="27"/>
      <c r="C1033" s="28"/>
      <c r="D1033" s="167" t="s">
        <v>1172</v>
      </c>
      <c r="E1033" s="28"/>
      <c r="F1033" s="168" t="s">
        <v>2175</v>
      </c>
      <c r="G1033" s="28"/>
      <c r="H1033" s="28"/>
      <c r="I1033" s="28"/>
      <c r="J1033" s="28"/>
      <c r="K1033" s="28"/>
      <c r="L1033" s="31"/>
      <c r="M1033" s="169"/>
      <c r="N1033" s="54"/>
      <c r="O1033" s="54"/>
      <c r="P1033" s="54"/>
      <c r="Q1033" s="54"/>
      <c r="R1033" s="54"/>
      <c r="S1033" s="54"/>
      <c r="T1033" s="55"/>
      <c r="AT1033" s="13" t="s">
        <v>1172</v>
      </c>
      <c r="AU1033" s="13" t="s">
        <v>79</v>
      </c>
    </row>
    <row r="1034" spans="2:65" s="1" customFormat="1" ht="45" customHeight="1">
      <c r="B1034" s="27"/>
      <c r="C1034" s="160" t="s">
        <v>2297</v>
      </c>
      <c r="D1034" s="160" t="s">
        <v>1111</v>
      </c>
      <c r="E1034" s="161" t="s">
        <v>2298</v>
      </c>
      <c r="F1034" s="162" t="s">
        <v>2299</v>
      </c>
      <c r="G1034" s="163" t="s">
        <v>572</v>
      </c>
      <c r="H1034" s="164">
        <v>1</v>
      </c>
      <c r="I1034" s="165">
        <v>304.07</v>
      </c>
      <c r="J1034" s="165">
        <f>ROUND(I1034*H1034,2)</f>
        <v>304.07</v>
      </c>
      <c r="K1034" s="162" t="s">
        <v>106</v>
      </c>
      <c r="L1034" s="31"/>
      <c r="M1034" s="53" t="s">
        <v>31</v>
      </c>
      <c r="N1034" s="166" t="s">
        <v>43</v>
      </c>
      <c r="O1034" s="142">
        <v>0.28000000000000003</v>
      </c>
      <c r="P1034" s="142">
        <f>O1034*H1034</f>
        <v>0.28000000000000003</v>
      </c>
      <c r="Q1034" s="142">
        <v>0</v>
      </c>
      <c r="R1034" s="142">
        <f>Q1034*H1034</f>
        <v>0</v>
      </c>
      <c r="S1034" s="142">
        <v>0</v>
      </c>
      <c r="T1034" s="143">
        <f>S1034*H1034</f>
        <v>0</v>
      </c>
      <c r="AR1034" s="13" t="s">
        <v>109</v>
      </c>
      <c r="AT1034" s="13" t="s">
        <v>1111</v>
      </c>
      <c r="AU1034" s="13" t="s">
        <v>79</v>
      </c>
      <c r="AY1034" s="13" t="s">
        <v>108</v>
      </c>
      <c r="BE1034" s="144">
        <f>IF(N1034="základní",J1034,0)</f>
        <v>304.07</v>
      </c>
      <c r="BF1034" s="144">
        <f>IF(N1034="snížená",J1034,0)</f>
        <v>0</v>
      </c>
      <c r="BG1034" s="144">
        <f>IF(N1034="zákl. přenesená",J1034,0)</f>
        <v>0</v>
      </c>
      <c r="BH1034" s="144">
        <f>IF(N1034="sníž. přenesená",J1034,0)</f>
        <v>0</v>
      </c>
      <c r="BI1034" s="144">
        <f>IF(N1034="nulová",J1034,0)</f>
        <v>0</v>
      </c>
      <c r="BJ1034" s="13" t="s">
        <v>77</v>
      </c>
      <c r="BK1034" s="144">
        <f>ROUND(I1034*H1034,2)</f>
        <v>304.07</v>
      </c>
      <c r="BL1034" s="13" t="s">
        <v>109</v>
      </c>
      <c r="BM1034" s="13" t="s">
        <v>2300</v>
      </c>
    </row>
    <row r="1035" spans="2:65" s="1" customFormat="1" ht="39">
      <c r="B1035" s="27"/>
      <c r="C1035" s="28"/>
      <c r="D1035" s="167" t="s">
        <v>1116</v>
      </c>
      <c r="E1035" s="28"/>
      <c r="F1035" s="168" t="s">
        <v>2192</v>
      </c>
      <c r="G1035" s="28"/>
      <c r="H1035" s="28"/>
      <c r="I1035" s="28"/>
      <c r="J1035" s="28"/>
      <c r="K1035" s="28"/>
      <c r="L1035" s="31"/>
      <c r="M1035" s="169"/>
      <c r="N1035" s="54"/>
      <c r="O1035" s="54"/>
      <c r="P1035" s="54"/>
      <c r="Q1035" s="54"/>
      <c r="R1035" s="54"/>
      <c r="S1035" s="54"/>
      <c r="T1035" s="55"/>
      <c r="AT1035" s="13" t="s">
        <v>1116</v>
      </c>
      <c r="AU1035" s="13" t="s">
        <v>79</v>
      </c>
    </row>
    <row r="1036" spans="2:65" s="1" customFormat="1" ht="19.5">
      <c r="B1036" s="27"/>
      <c r="C1036" s="28"/>
      <c r="D1036" s="167" t="s">
        <v>1172</v>
      </c>
      <c r="E1036" s="28"/>
      <c r="F1036" s="168" t="s">
        <v>2175</v>
      </c>
      <c r="G1036" s="28"/>
      <c r="H1036" s="28"/>
      <c r="I1036" s="28"/>
      <c r="J1036" s="28"/>
      <c r="K1036" s="28"/>
      <c r="L1036" s="31"/>
      <c r="M1036" s="169"/>
      <c r="N1036" s="54"/>
      <c r="O1036" s="54"/>
      <c r="P1036" s="54"/>
      <c r="Q1036" s="54"/>
      <c r="R1036" s="54"/>
      <c r="S1036" s="54"/>
      <c r="T1036" s="55"/>
      <c r="AT1036" s="13" t="s">
        <v>1172</v>
      </c>
      <c r="AU1036" s="13" t="s">
        <v>79</v>
      </c>
    </row>
    <row r="1037" spans="2:65" s="1" customFormat="1" ht="45" customHeight="1">
      <c r="B1037" s="27"/>
      <c r="C1037" s="160" t="s">
        <v>2301</v>
      </c>
      <c r="D1037" s="160" t="s">
        <v>1111</v>
      </c>
      <c r="E1037" s="161" t="s">
        <v>2302</v>
      </c>
      <c r="F1037" s="162" t="s">
        <v>2303</v>
      </c>
      <c r="G1037" s="163" t="s">
        <v>572</v>
      </c>
      <c r="H1037" s="164">
        <v>1</v>
      </c>
      <c r="I1037" s="165">
        <v>307.39999999999998</v>
      </c>
      <c r="J1037" s="165">
        <f>ROUND(I1037*H1037,2)</f>
        <v>307.39999999999998</v>
      </c>
      <c r="K1037" s="162" t="s">
        <v>106</v>
      </c>
      <c r="L1037" s="31"/>
      <c r="M1037" s="53" t="s">
        <v>31</v>
      </c>
      <c r="N1037" s="166" t="s">
        <v>43</v>
      </c>
      <c r="O1037" s="142">
        <v>0.28499999999999998</v>
      </c>
      <c r="P1037" s="142">
        <f>O1037*H1037</f>
        <v>0.28499999999999998</v>
      </c>
      <c r="Q1037" s="142">
        <v>0</v>
      </c>
      <c r="R1037" s="142">
        <f>Q1037*H1037</f>
        <v>0</v>
      </c>
      <c r="S1037" s="142">
        <v>0</v>
      </c>
      <c r="T1037" s="143">
        <f>S1037*H1037</f>
        <v>0</v>
      </c>
      <c r="AR1037" s="13" t="s">
        <v>109</v>
      </c>
      <c r="AT1037" s="13" t="s">
        <v>1111</v>
      </c>
      <c r="AU1037" s="13" t="s">
        <v>79</v>
      </c>
      <c r="AY1037" s="13" t="s">
        <v>108</v>
      </c>
      <c r="BE1037" s="144">
        <f>IF(N1037="základní",J1037,0)</f>
        <v>307.39999999999998</v>
      </c>
      <c r="BF1037" s="144">
        <f>IF(N1037="snížená",J1037,0)</f>
        <v>0</v>
      </c>
      <c r="BG1037" s="144">
        <f>IF(N1037="zákl. přenesená",J1037,0)</f>
        <v>0</v>
      </c>
      <c r="BH1037" s="144">
        <f>IF(N1037="sníž. přenesená",J1037,0)</f>
        <v>0</v>
      </c>
      <c r="BI1037" s="144">
        <f>IF(N1037="nulová",J1037,0)</f>
        <v>0</v>
      </c>
      <c r="BJ1037" s="13" t="s">
        <v>77</v>
      </c>
      <c r="BK1037" s="144">
        <f>ROUND(I1037*H1037,2)</f>
        <v>307.39999999999998</v>
      </c>
      <c r="BL1037" s="13" t="s">
        <v>109</v>
      </c>
      <c r="BM1037" s="13" t="s">
        <v>2304</v>
      </c>
    </row>
    <row r="1038" spans="2:65" s="1" customFormat="1" ht="39">
      <c r="B1038" s="27"/>
      <c r="C1038" s="28"/>
      <c r="D1038" s="167" t="s">
        <v>1116</v>
      </c>
      <c r="E1038" s="28"/>
      <c r="F1038" s="168" t="s">
        <v>2192</v>
      </c>
      <c r="G1038" s="28"/>
      <c r="H1038" s="28"/>
      <c r="I1038" s="28"/>
      <c r="J1038" s="28"/>
      <c r="K1038" s="28"/>
      <c r="L1038" s="31"/>
      <c r="M1038" s="169"/>
      <c r="N1038" s="54"/>
      <c r="O1038" s="54"/>
      <c r="P1038" s="54"/>
      <c r="Q1038" s="54"/>
      <c r="R1038" s="54"/>
      <c r="S1038" s="54"/>
      <c r="T1038" s="55"/>
      <c r="AT1038" s="13" t="s">
        <v>1116</v>
      </c>
      <c r="AU1038" s="13" t="s">
        <v>79</v>
      </c>
    </row>
    <row r="1039" spans="2:65" s="1" customFormat="1" ht="19.5">
      <c r="B1039" s="27"/>
      <c r="C1039" s="28"/>
      <c r="D1039" s="167" t="s">
        <v>1172</v>
      </c>
      <c r="E1039" s="28"/>
      <c r="F1039" s="168" t="s">
        <v>2175</v>
      </c>
      <c r="G1039" s="28"/>
      <c r="H1039" s="28"/>
      <c r="I1039" s="28"/>
      <c r="J1039" s="28"/>
      <c r="K1039" s="28"/>
      <c r="L1039" s="31"/>
      <c r="M1039" s="169"/>
      <c r="N1039" s="54"/>
      <c r="O1039" s="54"/>
      <c r="P1039" s="54"/>
      <c r="Q1039" s="54"/>
      <c r="R1039" s="54"/>
      <c r="S1039" s="54"/>
      <c r="T1039" s="55"/>
      <c r="AT1039" s="13" t="s">
        <v>1172</v>
      </c>
      <c r="AU1039" s="13" t="s">
        <v>79</v>
      </c>
    </row>
    <row r="1040" spans="2:65" s="1" customFormat="1" ht="45" customHeight="1">
      <c r="B1040" s="27"/>
      <c r="C1040" s="160" t="s">
        <v>2305</v>
      </c>
      <c r="D1040" s="160" t="s">
        <v>1111</v>
      </c>
      <c r="E1040" s="161" t="s">
        <v>2306</v>
      </c>
      <c r="F1040" s="162" t="s">
        <v>2307</v>
      </c>
      <c r="G1040" s="163" t="s">
        <v>572</v>
      </c>
      <c r="H1040" s="164">
        <v>1</v>
      </c>
      <c r="I1040" s="165">
        <v>207.31</v>
      </c>
      <c r="J1040" s="165">
        <f>ROUND(I1040*H1040,2)</f>
        <v>207.31</v>
      </c>
      <c r="K1040" s="162" t="s">
        <v>106</v>
      </c>
      <c r="L1040" s="31"/>
      <c r="M1040" s="53" t="s">
        <v>31</v>
      </c>
      <c r="N1040" s="166" t="s">
        <v>43</v>
      </c>
      <c r="O1040" s="142">
        <v>0.19</v>
      </c>
      <c r="P1040" s="142">
        <f>O1040*H1040</f>
        <v>0.19</v>
      </c>
      <c r="Q1040" s="142">
        <v>0</v>
      </c>
      <c r="R1040" s="142">
        <f>Q1040*H1040</f>
        <v>0</v>
      </c>
      <c r="S1040" s="142">
        <v>0</v>
      </c>
      <c r="T1040" s="143">
        <f>S1040*H1040</f>
        <v>0</v>
      </c>
      <c r="AR1040" s="13" t="s">
        <v>109</v>
      </c>
      <c r="AT1040" s="13" t="s">
        <v>1111</v>
      </c>
      <c r="AU1040" s="13" t="s">
        <v>79</v>
      </c>
      <c r="AY1040" s="13" t="s">
        <v>108</v>
      </c>
      <c r="BE1040" s="144">
        <f>IF(N1040="základní",J1040,0)</f>
        <v>207.31</v>
      </c>
      <c r="BF1040" s="144">
        <f>IF(N1040="snížená",J1040,0)</f>
        <v>0</v>
      </c>
      <c r="BG1040" s="144">
        <f>IF(N1040="zákl. přenesená",J1040,0)</f>
        <v>0</v>
      </c>
      <c r="BH1040" s="144">
        <f>IF(N1040="sníž. přenesená",J1040,0)</f>
        <v>0</v>
      </c>
      <c r="BI1040" s="144">
        <f>IF(N1040="nulová",J1040,0)</f>
        <v>0</v>
      </c>
      <c r="BJ1040" s="13" t="s">
        <v>77</v>
      </c>
      <c r="BK1040" s="144">
        <f>ROUND(I1040*H1040,2)</f>
        <v>207.31</v>
      </c>
      <c r="BL1040" s="13" t="s">
        <v>109</v>
      </c>
      <c r="BM1040" s="13" t="s">
        <v>2308</v>
      </c>
    </row>
    <row r="1041" spans="2:65" s="1" customFormat="1" ht="39">
      <c r="B1041" s="27"/>
      <c r="C1041" s="28"/>
      <c r="D1041" s="167" t="s">
        <v>1116</v>
      </c>
      <c r="E1041" s="28"/>
      <c r="F1041" s="168" t="s">
        <v>2192</v>
      </c>
      <c r="G1041" s="28"/>
      <c r="H1041" s="28"/>
      <c r="I1041" s="28"/>
      <c r="J1041" s="28"/>
      <c r="K1041" s="28"/>
      <c r="L1041" s="31"/>
      <c r="M1041" s="169"/>
      <c r="N1041" s="54"/>
      <c r="O1041" s="54"/>
      <c r="P1041" s="54"/>
      <c r="Q1041" s="54"/>
      <c r="R1041" s="54"/>
      <c r="S1041" s="54"/>
      <c r="T1041" s="55"/>
      <c r="AT1041" s="13" t="s">
        <v>1116</v>
      </c>
      <c r="AU1041" s="13" t="s">
        <v>79</v>
      </c>
    </row>
    <row r="1042" spans="2:65" s="1" customFormat="1" ht="19.5">
      <c r="B1042" s="27"/>
      <c r="C1042" s="28"/>
      <c r="D1042" s="167" t="s">
        <v>1172</v>
      </c>
      <c r="E1042" s="28"/>
      <c r="F1042" s="168" t="s">
        <v>2175</v>
      </c>
      <c r="G1042" s="28"/>
      <c r="H1042" s="28"/>
      <c r="I1042" s="28"/>
      <c r="J1042" s="28"/>
      <c r="K1042" s="28"/>
      <c r="L1042" s="31"/>
      <c r="M1042" s="169"/>
      <c r="N1042" s="54"/>
      <c r="O1042" s="54"/>
      <c r="P1042" s="54"/>
      <c r="Q1042" s="54"/>
      <c r="R1042" s="54"/>
      <c r="S1042" s="54"/>
      <c r="T1042" s="55"/>
      <c r="AT1042" s="13" t="s">
        <v>1172</v>
      </c>
      <c r="AU1042" s="13" t="s">
        <v>79</v>
      </c>
    </row>
    <row r="1043" spans="2:65" s="1" customFormat="1" ht="45" customHeight="1">
      <c r="B1043" s="27"/>
      <c r="C1043" s="160" t="s">
        <v>2309</v>
      </c>
      <c r="D1043" s="160" t="s">
        <v>1111</v>
      </c>
      <c r="E1043" s="161" t="s">
        <v>2310</v>
      </c>
      <c r="F1043" s="162" t="s">
        <v>2311</v>
      </c>
      <c r="G1043" s="163" t="s">
        <v>572</v>
      </c>
      <c r="H1043" s="164">
        <v>1</v>
      </c>
      <c r="I1043" s="165">
        <v>226.07</v>
      </c>
      <c r="J1043" s="165">
        <f>ROUND(I1043*H1043,2)</f>
        <v>226.07</v>
      </c>
      <c r="K1043" s="162" t="s">
        <v>106</v>
      </c>
      <c r="L1043" s="31"/>
      <c r="M1043" s="53" t="s">
        <v>31</v>
      </c>
      <c r="N1043" s="166" t="s">
        <v>43</v>
      </c>
      <c r="O1043" s="142">
        <v>0.21</v>
      </c>
      <c r="P1043" s="142">
        <f>O1043*H1043</f>
        <v>0.21</v>
      </c>
      <c r="Q1043" s="142">
        <v>0</v>
      </c>
      <c r="R1043" s="142">
        <f>Q1043*H1043</f>
        <v>0</v>
      </c>
      <c r="S1043" s="142">
        <v>0</v>
      </c>
      <c r="T1043" s="143">
        <f>S1043*H1043</f>
        <v>0</v>
      </c>
      <c r="AR1043" s="13" t="s">
        <v>109</v>
      </c>
      <c r="AT1043" s="13" t="s">
        <v>1111</v>
      </c>
      <c r="AU1043" s="13" t="s">
        <v>79</v>
      </c>
      <c r="AY1043" s="13" t="s">
        <v>108</v>
      </c>
      <c r="BE1043" s="144">
        <f>IF(N1043="základní",J1043,0)</f>
        <v>226.07</v>
      </c>
      <c r="BF1043" s="144">
        <f>IF(N1043="snížená",J1043,0)</f>
        <v>0</v>
      </c>
      <c r="BG1043" s="144">
        <f>IF(N1043="zákl. přenesená",J1043,0)</f>
        <v>0</v>
      </c>
      <c r="BH1043" s="144">
        <f>IF(N1043="sníž. přenesená",J1043,0)</f>
        <v>0</v>
      </c>
      <c r="BI1043" s="144">
        <f>IF(N1043="nulová",J1043,0)</f>
        <v>0</v>
      </c>
      <c r="BJ1043" s="13" t="s">
        <v>77</v>
      </c>
      <c r="BK1043" s="144">
        <f>ROUND(I1043*H1043,2)</f>
        <v>226.07</v>
      </c>
      <c r="BL1043" s="13" t="s">
        <v>109</v>
      </c>
      <c r="BM1043" s="13" t="s">
        <v>2312</v>
      </c>
    </row>
    <row r="1044" spans="2:65" s="1" customFormat="1" ht="39">
      <c r="B1044" s="27"/>
      <c r="C1044" s="28"/>
      <c r="D1044" s="167" t="s">
        <v>1116</v>
      </c>
      <c r="E1044" s="28"/>
      <c r="F1044" s="168" t="s">
        <v>2192</v>
      </c>
      <c r="G1044" s="28"/>
      <c r="H1044" s="28"/>
      <c r="I1044" s="28"/>
      <c r="J1044" s="28"/>
      <c r="K1044" s="28"/>
      <c r="L1044" s="31"/>
      <c r="M1044" s="169"/>
      <c r="N1044" s="54"/>
      <c r="O1044" s="54"/>
      <c r="P1044" s="54"/>
      <c r="Q1044" s="54"/>
      <c r="R1044" s="54"/>
      <c r="S1044" s="54"/>
      <c r="T1044" s="55"/>
      <c r="AT1044" s="13" t="s">
        <v>1116</v>
      </c>
      <c r="AU1044" s="13" t="s">
        <v>79</v>
      </c>
    </row>
    <row r="1045" spans="2:65" s="1" customFormat="1" ht="19.5">
      <c r="B1045" s="27"/>
      <c r="C1045" s="28"/>
      <c r="D1045" s="167" t="s">
        <v>1172</v>
      </c>
      <c r="E1045" s="28"/>
      <c r="F1045" s="168" t="s">
        <v>2175</v>
      </c>
      <c r="G1045" s="28"/>
      <c r="H1045" s="28"/>
      <c r="I1045" s="28"/>
      <c r="J1045" s="28"/>
      <c r="K1045" s="28"/>
      <c r="L1045" s="31"/>
      <c r="M1045" s="169"/>
      <c r="N1045" s="54"/>
      <c r="O1045" s="54"/>
      <c r="P1045" s="54"/>
      <c r="Q1045" s="54"/>
      <c r="R1045" s="54"/>
      <c r="S1045" s="54"/>
      <c r="T1045" s="55"/>
      <c r="AT1045" s="13" t="s">
        <v>1172</v>
      </c>
      <c r="AU1045" s="13" t="s">
        <v>79</v>
      </c>
    </row>
    <row r="1046" spans="2:65" s="1" customFormat="1" ht="45" customHeight="1">
      <c r="B1046" s="27"/>
      <c r="C1046" s="160" t="s">
        <v>2313</v>
      </c>
      <c r="D1046" s="160" t="s">
        <v>1111</v>
      </c>
      <c r="E1046" s="161" t="s">
        <v>2314</v>
      </c>
      <c r="F1046" s="162" t="s">
        <v>2315</v>
      </c>
      <c r="G1046" s="163" t="s">
        <v>572</v>
      </c>
      <c r="H1046" s="164">
        <v>1</v>
      </c>
      <c r="I1046" s="165">
        <v>236.38</v>
      </c>
      <c r="J1046" s="165">
        <f>ROUND(I1046*H1046,2)</f>
        <v>236.38</v>
      </c>
      <c r="K1046" s="162" t="s">
        <v>106</v>
      </c>
      <c r="L1046" s="31"/>
      <c r="M1046" s="53" t="s">
        <v>31</v>
      </c>
      <c r="N1046" s="166" t="s">
        <v>43</v>
      </c>
      <c r="O1046" s="142">
        <v>0.22</v>
      </c>
      <c r="P1046" s="142">
        <f>O1046*H1046</f>
        <v>0.22</v>
      </c>
      <c r="Q1046" s="142">
        <v>0</v>
      </c>
      <c r="R1046" s="142">
        <f>Q1046*H1046</f>
        <v>0</v>
      </c>
      <c r="S1046" s="142">
        <v>0</v>
      </c>
      <c r="T1046" s="143">
        <f>S1046*H1046</f>
        <v>0</v>
      </c>
      <c r="AR1046" s="13" t="s">
        <v>109</v>
      </c>
      <c r="AT1046" s="13" t="s">
        <v>1111</v>
      </c>
      <c r="AU1046" s="13" t="s">
        <v>79</v>
      </c>
      <c r="AY1046" s="13" t="s">
        <v>108</v>
      </c>
      <c r="BE1046" s="144">
        <f>IF(N1046="základní",J1046,0)</f>
        <v>236.38</v>
      </c>
      <c r="BF1046" s="144">
        <f>IF(N1046="snížená",J1046,0)</f>
        <v>0</v>
      </c>
      <c r="BG1046" s="144">
        <f>IF(N1046="zákl. přenesená",J1046,0)</f>
        <v>0</v>
      </c>
      <c r="BH1046" s="144">
        <f>IF(N1046="sníž. přenesená",J1046,0)</f>
        <v>0</v>
      </c>
      <c r="BI1046" s="144">
        <f>IF(N1046="nulová",J1046,0)</f>
        <v>0</v>
      </c>
      <c r="BJ1046" s="13" t="s">
        <v>77</v>
      </c>
      <c r="BK1046" s="144">
        <f>ROUND(I1046*H1046,2)</f>
        <v>236.38</v>
      </c>
      <c r="BL1046" s="13" t="s">
        <v>109</v>
      </c>
      <c r="BM1046" s="13" t="s">
        <v>2316</v>
      </c>
    </row>
    <row r="1047" spans="2:65" s="1" customFormat="1" ht="39">
      <c r="B1047" s="27"/>
      <c r="C1047" s="28"/>
      <c r="D1047" s="167" t="s">
        <v>1116</v>
      </c>
      <c r="E1047" s="28"/>
      <c r="F1047" s="168" t="s">
        <v>2192</v>
      </c>
      <c r="G1047" s="28"/>
      <c r="H1047" s="28"/>
      <c r="I1047" s="28"/>
      <c r="J1047" s="28"/>
      <c r="K1047" s="28"/>
      <c r="L1047" s="31"/>
      <c r="M1047" s="169"/>
      <c r="N1047" s="54"/>
      <c r="O1047" s="54"/>
      <c r="P1047" s="54"/>
      <c r="Q1047" s="54"/>
      <c r="R1047" s="54"/>
      <c r="S1047" s="54"/>
      <c r="T1047" s="55"/>
      <c r="AT1047" s="13" t="s">
        <v>1116</v>
      </c>
      <c r="AU1047" s="13" t="s">
        <v>79</v>
      </c>
    </row>
    <row r="1048" spans="2:65" s="1" customFormat="1" ht="19.5">
      <c r="B1048" s="27"/>
      <c r="C1048" s="28"/>
      <c r="D1048" s="167" t="s">
        <v>1172</v>
      </c>
      <c r="E1048" s="28"/>
      <c r="F1048" s="168" t="s">
        <v>2175</v>
      </c>
      <c r="G1048" s="28"/>
      <c r="H1048" s="28"/>
      <c r="I1048" s="28"/>
      <c r="J1048" s="28"/>
      <c r="K1048" s="28"/>
      <c r="L1048" s="31"/>
      <c r="M1048" s="169"/>
      <c r="N1048" s="54"/>
      <c r="O1048" s="54"/>
      <c r="P1048" s="54"/>
      <c r="Q1048" s="54"/>
      <c r="R1048" s="54"/>
      <c r="S1048" s="54"/>
      <c r="T1048" s="55"/>
      <c r="AT1048" s="13" t="s">
        <v>1172</v>
      </c>
      <c r="AU1048" s="13" t="s">
        <v>79</v>
      </c>
    </row>
    <row r="1049" spans="2:65" s="1" customFormat="1" ht="45" customHeight="1">
      <c r="B1049" s="27"/>
      <c r="C1049" s="160" t="s">
        <v>2317</v>
      </c>
      <c r="D1049" s="160" t="s">
        <v>1111</v>
      </c>
      <c r="E1049" s="161" t="s">
        <v>2318</v>
      </c>
      <c r="F1049" s="162" t="s">
        <v>2319</v>
      </c>
      <c r="G1049" s="163" t="s">
        <v>572</v>
      </c>
      <c r="H1049" s="164">
        <v>1</v>
      </c>
      <c r="I1049" s="165">
        <v>290.14999999999998</v>
      </c>
      <c r="J1049" s="165">
        <f>ROUND(I1049*H1049,2)</f>
        <v>290.14999999999998</v>
      </c>
      <c r="K1049" s="162" t="s">
        <v>106</v>
      </c>
      <c r="L1049" s="31"/>
      <c r="M1049" s="53" t="s">
        <v>31</v>
      </c>
      <c r="N1049" s="166" t="s">
        <v>43</v>
      </c>
      <c r="O1049" s="142">
        <v>0.27</v>
      </c>
      <c r="P1049" s="142">
        <f>O1049*H1049</f>
        <v>0.27</v>
      </c>
      <c r="Q1049" s="142">
        <v>0</v>
      </c>
      <c r="R1049" s="142">
        <f>Q1049*H1049</f>
        <v>0</v>
      </c>
      <c r="S1049" s="142">
        <v>0</v>
      </c>
      <c r="T1049" s="143">
        <f>S1049*H1049</f>
        <v>0</v>
      </c>
      <c r="AR1049" s="13" t="s">
        <v>109</v>
      </c>
      <c r="AT1049" s="13" t="s">
        <v>1111</v>
      </c>
      <c r="AU1049" s="13" t="s">
        <v>79</v>
      </c>
      <c r="AY1049" s="13" t="s">
        <v>108</v>
      </c>
      <c r="BE1049" s="144">
        <f>IF(N1049="základní",J1049,0)</f>
        <v>290.14999999999998</v>
      </c>
      <c r="BF1049" s="144">
        <f>IF(N1049="snížená",J1049,0)</f>
        <v>0</v>
      </c>
      <c r="BG1049" s="144">
        <f>IF(N1049="zákl. přenesená",J1049,0)</f>
        <v>0</v>
      </c>
      <c r="BH1049" s="144">
        <f>IF(N1049="sníž. přenesená",J1049,0)</f>
        <v>0</v>
      </c>
      <c r="BI1049" s="144">
        <f>IF(N1049="nulová",J1049,0)</f>
        <v>0</v>
      </c>
      <c r="BJ1049" s="13" t="s">
        <v>77</v>
      </c>
      <c r="BK1049" s="144">
        <f>ROUND(I1049*H1049,2)</f>
        <v>290.14999999999998</v>
      </c>
      <c r="BL1049" s="13" t="s">
        <v>109</v>
      </c>
      <c r="BM1049" s="13" t="s">
        <v>2320</v>
      </c>
    </row>
    <row r="1050" spans="2:65" s="1" customFormat="1" ht="39">
      <c r="B1050" s="27"/>
      <c r="C1050" s="28"/>
      <c r="D1050" s="167" t="s">
        <v>1116</v>
      </c>
      <c r="E1050" s="28"/>
      <c r="F1050" s="168" t="s">
        <v>2192</v>
      </c>
      <c r="G1050" s="28"/>
      <c r="H1050" s="28"/>
      <c r="I1050" s="28"/>
      <c r="J1050" s="28"/>
      <c r="K1050" s="28"/>
      <c r="L1050" s="31"/>
      <c r="M1050" s="169"/>
      <c r="N1050" s="54"/>
      <c r="O1050" s="54"/>
      <c r="P1050" s="54"/>
      <c r="Q1050" s="54"/>
      <c r="R1050" s="54"/>
      <c r="S1050" s="54"/>
      <c r="T1050" s="55"/>
      <c r="AT1050" s="13" t="s">
        <v>1116</v>
      </c>
      <c r="AU1050" s="13" t="s">
        <v>79</v>
      </c>
    </row>
    <row r="1051" spans="2:65" s="1" customFormat="1" ht="19.5">
      <c r="B1051" s="27"/>
      <c r="C1051" s="28"/>
      <c r="D1051" s="167" t="s">
        <v>1172</v>
      </c>
      <c r="E1051" s="28"/>
      <c r="F1051" s="168" t="s">
        <v>2175</v>
      </c>
      <c r="G1051" s="28"/>
      <c r="H1051" s="28"/>
      <c r="I1051" s="28"/>
      <c r="J1051" s="28"/>
      <c r="K1051" s="28"/>
      <c r="L1051" s="31"/>
      <c r="M1051" s="169"/>
      <c r="N1051" s="54"/>
      <c r="O1051" s="54"/>
      <c r="P1051" s="54"/>
      <c r="Q1051" s="54"/>
      <c r="R1051" s="54"/>
      <c r="S1051" s="54"/>
      <c r="T1051" s="55"/>
      <c r="AT1051" s="13" t="s">
        <v>1172</v>
      </c>
      <c r="AU1051" s="13" t="s">
        <v>79</v>
      </c>
    </row>
    <row r="1052" spans="2:65" s="1" customFormat="1" ht="45" customHeight="1">
      <c r="B1052" s="27"/>
      <c r="C1052" s="160" t="s">
        <v>2321</v>
      </c>
      <c r="D1052" s="160" t="s">
        <v>1111</v>
      </c>
      <c r="E1052" s="161" t="s">
        <v>2322</v>
      </c>
      <c r="F1052" s="162" t="s">
        <v>2323</v>
      </c>
      <c r="G1052" s="163" t="s">
        <v>572</v>
      </c>
      <c r="H1052" s="164">
        <v>1</v>
      </c>
      <c r="I1052" s="165">
        <v>301.07</v>
      </c>
      <c r="J1052" s="165">
        <f>ROUND(I1052*H1052,2)</f>
        <v>301.07</v>
      </c>
      <c r="K1052" s="162" t="s">
        <v>106</v>
      </c>
      <c r="L1052" s="31"/>
      <c r="M1052" s="53" t="s">
        <v>31</v>
      </c>
      <c r="N1052" s="166" t="s">
        <v>43</v>
      </c>
      <c r="O1052" s="142">
        <v>0.28000000000000003</v>
      </c>
      <c r="P1052" s="142">
        <f>O1052*H1052</f>
        <v>0.28000000000000003</v>
      </c>
      <c r="Q1052" s="142">
        <v>0</v>
      </c>
      <c r="R1052" s="142">
        <f>Q1052*H1052</f>
        <v>0</v>
      </c>
      <c r="S1052" s="142">
        <v>0</v>
      </c>
      <c r="T1052" s="143">
        <f>S1052*H1052</f>
        <v>0</v>
      </c>
      <c r="AR1052" s="13" t="s">
        <v>109</v>
      </c>
      <c r="AT1052" s="13" t="s">
        <v>1111</v>
      </c>
      <c r="AU1052" s="13" t="s">
        <v>79</v>
      </c>
      <c r="AY1052" s="13" t="s">
        <v>108</v>
      </c>
      <c r="BE1052" s="144">
        <f>IF(N1052="základní",J1052,0)</f>
        <v>301.07</v>
      </c>
      <c r="BF1052" s="144">
        <f>IF(N1052="snížená",J1052,0)</f>
        <v>0</v>
      </c>
      <c r="BG1052" s="144">
        <f>IF(N1052="zákl. přenesená",J1052,0)</f>
        <v>0</v>
      </c>
      <c r="BH1052" s="144">
        <f>IF(N1052="sníž. přenesená",J1052,0)</f>
        <v>0</v>
      </c>
      <c r="BI1052" s="144">
        <f>IF(N1052="nulová",J1052,0)</f>
        <v>0</v>
      </c>
      <c r="BJ1052" s="13" t="s">
        <v>77</v>
      </c>
      <c r="BK1052" s="144">
        <f>ROUND(I1052*H1052,2)</f>
        <v>301.07</v>
      </c>
      <c r="BL1052" s="13" t="s">
        <v>109</v>
      </c>
      <c r="BM1052" s="13" t="s">
        <v>2324</v>
      </c>
    </row>
    <row r="1053" spans="2:65" s="1" customFormat="1" ht="39">
      <c r="B1053" s="27"/>
      <c r="C1053" s="28"/>
      <c r="D1053" s="167" t="s">
        <v>1116</v>
      </c>
      <c r="E1053" s="28"/>
      <c r="F1053" s="168" t="s">
        <v>2192</v>
      </c>
      <c r="G1053" s="28"/>
      <c r="H1053" s="28"/>
      <c r="I1053" s="28"/>
      <c r="J1053" s="28"/>
      <c r="K1053" s="28"/>
      <c r="L1053" s="31"/>
      <c r="M1053" s="169"/>
      <c r="N1053" s="54"/>
      <c r="O1053" s="54"/>
      <c r="P1053" s="54"/>
      <c r="Q1053" s="54"/>
      <c r="R1053" s="54"/>
      <c r="S1053" s="54"/>
      <c r="T1053" s="55"/>
      <c r="AT1053" s="13" t="s">
        <v>1116</v>
      </c>
      <c r="AU1053" s="13" t="s">
        <v>79</v>
      </c>
    </row>
    <row r="1054" spans="2:65" s="1" customFormat="1" ht="19.5">
      <c r="B1054" s="27"/>
      <c r="C1054" s="28"/>
      <c r="D1054" s="167" t="s">
        <v>1172</v>
      </c>
      <c r="E1054" s="28"/>
      <c r="F1054" s="168" t="s">
        <v>2175</v>
      </c>
      <c r="G1054" s="28"/>
      <c r="H1054" s="28"/>
      <c r="I1054" s="28"/>
      <c r="J1054" s="28"/>
      <c r="K1054" s="28"/>
      <c r="L1054" s="31"/>
      <c r="M1054" s="169"/>
      <c r="N1054" s="54"/>
      <c r="O1054" s="54"/>
      <c r="P1054" s="54"/>
      <c r="Q1054" s="54"/>
      <c r="R1054" s="54"/>
      <c r="S1054" s="54"/>
      <c r="T1054" s="55"/>
      <c r="AT1054" s="13" t="s">
        <v>1172</v>
      </c>
      <c r="AU1054" s="13" t="s">
        <v>79</v>
      </c>
    </row>
    <row r="1055" spans="2:65" s="1" customFormat="1" ht="45" customHeight="1">
      <c r="B1055" s="27"/>
      <c r="C1055" s="160" t="s">
        <v>2325</v>
      </c>
      <c r="D1055" s="160" t="s">
        <v>1111</v>
      </c>
      <c r="E1055" s="161" t="s">
        <v>2326</v>
      </c>
      <c r="F1055" s="162" t="s">
        <v>2327</v>
      </c>
      <c r="G1055" s="163" t="s">
        <v>572</v>
      </c>
      <c r="H1055" s="164">
        <v>1</v>
      </c>
      <c r="I1055" s="165">
        <v>311.92</v>
      </c>
      <c r="J1055" s="165">
        <f>ROUND(I1055*H1055,2)</f>
        <v>311.92</v>
      </c>
      <c r="K1055" s="162" t="s">
        <v>106</v>
      </c>
      <c r="L1055" s="31"/>
      <c r="M1055" s="53" t="s">
        <v>31</v>
      </c>
      <c r="N1055" s="166" t="s">
        <v>43</v>
      </c>
      <c r="O1055" s="142">
        <v>0.28999999999999998</v>
      </c>
      <c r="P1055" s="142">
        <f>O1055*H1055</f>
        <v>0.28999999999999998</v>
      </c>
      <c r="Q1055" s="142">
        <v>0</v>
      </c>
      <c r="R1055" s="142">
        <f>Q1055*H1055</f>
        <v>0</v>
      </c>
      <c r="S1055" s="142">
        <v>0</v>
      </c>
      <c r="T1055" s="143">
        <f>S1055*H1055</f>
        <v>0</v>
      </c>
      <c r="AR1055" s="13" t="s">
        <v>109</v>
      </c>
      <c r="AT1055" s="13" t="s">
        <v>1111</v>
      </c>
      <c r="AU1055" s="13" t="s">
        <v>79</v>
      </c>
      <c r="AY1055" s="13" t="s">
        <v>108</v>
      </c>
      <c r="BE1055" s="144">
        <f>IF(N1055="základní",J1055,0)</f>
        <v>311.92</v>
      </c>
      <c r="BF1055" s="144">
        <f>IF(N1055="snížená",J1055,0)</f>
        <v>0</v>
      </c>
      <c r="BG1055" s="144">
        <f>IF(N1055="zákl. přenesená",J1055,0)</f>
        <v>0</v>
      </c>
      <c r="BH1055" s="144">
        <f>IF(N1055="sníž. přenesená",J1055,0)</f>
        <v>0</v>
      </c>
      <c r="BI1055" s="144">
        <f>IF(N1055="nulová",J1055,0)</f>
        <v>0</v>
      </c>
      <c r="BJ1055" s="13" t="s">
        <v>77</v>
      </c>
      <c r="BK1055" s="144">
        <f>ROUND(I1055*H1055,2)</f>
        <v>311.92</v>
      </c>
      <c r="BL1055" s="13" t="s">
        <v>109</v>
      </c>
      <c r="BM1055" s="13" t="s">
        <v>2328</v>
      </c>
    </row>
    <row r="1056" spans="2:65" s="1" customFormat="1" ht="39">
      <c r="B1056" s="27"/>
      <c r="C1056" s="28"/>
      <c r="D1056" s="167" t="s">
        <v>1116</v>
      </c>
      <c r="E1056" s="28"/>
      <c r="F1056" s="168" t="s">
        <v>2192</v>
      </c>
      <c r="G1056" s="28"/>
      <c r="H1056" s="28"/>
      <c r="I1056" s="28"/>
      <c r="J1056" s="28"/>
      <c r="K1056" s="28"/>
      <c r="L1056" s="31"/>
      <c r="M1056" s="169"/>
      <c r="N1056" s="54"/>
      <c r="O1056" s="54"/>
      <c r="P1056" s="54"/>
      <c r="Q1056" s="54"/>
      <c r="R1056" s="54"/>
      <c r="S1056" s="54"/>
      <c r="T1056" s="55"/>
      <c r="AT1056" s="13" t="s">
        <v>1116</v>
      </c>
      <c r="AU1056" s="13" t="s">
        <v>79</v>
      </c>
    </row>
    <row r="1057" spans="2:65" s="1" customFormat="1" ht="19.5">
      <c r="B1057" s="27"/>
      <c r="C1057" s="28"/>
      <c r="D1057" s="167" t="s">
        <v>1172</v>
      </c>
      <c r="E1057" s="28"/>
      <c r="F1057" s="168" t="s">
        <v>2175</v>
      </c>
      <c r="G1057" s="28"/>
      <c r="H1057" s="28"/>
      <c r="I1057" s="28"/>
      <c r="J1057" s="28"/>
      <c r="K1057" s="28"/>
      <c r="L1057" s="31"/>
      <c r="M1057" s="169"/>
      <c r="N1057" s="54"/>
      <c r="O1057" s="54"/>
      <c r="P1057" s="54"/>
      <c r="Q1057" s="54"/>
      <c r="R1057" s="54"/>
      <c r="S1057" s="54"/>
      <c r="T1057" s="55"/>
      <c r="AT1057" s="13" t="s">
        <v>1172</v>
      </c>
      <c r="AU1057" s="13" t="s">
        <v>79</v>
      </c>
    </row>
    <row r="1058" spans="2:65" s="1" customFormat="1" ht="45" customHeight="1">
      <c r="B1058" s="27"/>
      <c r="C1058" s="160" t="s">
        <v>2329</v>
      </c>
      <c r="D1058" s="160" t="s">
        <v>1111</v>
      </c>
      <c r="E1058" s="161" t="s">
        <v>2330</v>
      </c>
      <c r="F1058" s="162" t="s">
        <v>2331</v>
      </c>
      <c r="G1058" s="163" t="s">
        <v>572</v>
      </c>
      <c r="H1058" s="164">
        <v>1</v>
      </c>
      <c r="I1058" s="165">
        <v>321.18</v>
      </c>
      <c r="J1058" s="165">
        <f>ROUND(I1058*H1058,2)</f>
        <v>321.18</v>
      </c>
      <c r="K1058" s="162" t="s">
        <v>106</v>
      </c>
      <c r="L1058" s="31"/>
      <c r="M1058" s="53" t="s">
        <v>31</v>
      </c>
      <c r="N1058" s="166" t="s">
        <v>43</v>
      </c>
      <c r="O1058" s="142">
        <v>0.29899999999999999</v>
      </c>
      <c r="P1058" s="142">
        <f>O1058*H1058</f>
        <v>0.29899999999999999</v>
      </c>
      <c r="Q1058" s="142">
        <v>0</v>
      </c>
      <c r="R1058" s="142">
        <f>Q1058*H1058</f>
        <v>0</v>
      </c>
      <c r="S1058" s="142">
        <v>0</v>
      </c>
      <c r="T1058" s="143">
        <f>S1058*H1058</f>
        <v>0</v>
      </c>
      <c r="AR1058" s="13" t="s">
        <v>109</v>
      </c>
      <c r="AT1058" s="13" t="s">
        <v>1111</v>
      </c>
      <c r="AU1058" s="13" t="s">
        <v>79</v>
      </c>
      <c r="AY1058" s="13" t="s">
        <v>108</v>
      </c>
      <c r="BE1058" s="144">
        <f>IF(N1058="základní",J1058,0)</f>
        <v>321.18</v>
      </c>
      <c r="BF1058" s="144">
        <f>IF(N1058="snížená",J1058,0)</f>
        <v>0</v>
      </c>
      <c r="BG1058" s="144">
        <f>IF(N1058="zákl. přenesená",J1058,0)</f>
        <v>0</v>
      </c>
      <c r="BH1058" s="144">
        <f>IF(N1058="sníž. přenesená",J1058,0)</f>
        <v>0</v>
      </c>
      <c r="BI1058" s="144">
        <f>IF(N1058="nulová",J1058,0)</f>
        <v>0</v>
      </c>
      <c r="BJ1058" s="13" t="s">
        <v>77</v>
      </c>
      <c r="BK1058" s="144">
        <f>ROUND(I1058*H1058,2)</f>
        <v>321.18</v>
      </c>
      <c r="BL1058" s="13" t="s">
        <v>109</v>
      </c>
      <c r="BM1058" s="13" t="s">
        <v>2332</v>
      </c>
    </row>
    <row r="1059" spans="2:65" s="1" customFormat="1" ht="39">
      <c r="B1059" s="27"/>
      <c r="C1059" s="28"/>
      <c r="D1059" s="167" t="s">
        <v>1116</v>
      </c>
      <c r="E1059" s="28"/>
      <c r="F1059" s="168" t="s">
        <v>2192</v>
      </c>
      <c r="G1059" s="28"/>
      <c r="H1059" s="28"/>
      <c r="I1059" s="28"/>
      <c r="J1059" s="28"/>
      <c r="K1059" s="28"/>
      <c r="L1059" s="31"/>
      <c r="M1059" s="169"/>
      <c r="N1059" s="54"/>
      <c r="O1059" s="54"/>
      <c r="P1059" s="54"/>
      <c r="Q1059" s="54"/>
      <c r="R1059" s="54"/>
      <c r="S1059" s="54"/>
      <c r="T1059" s="55"/>
      <c r="AT1059" s="13" t="s">
        <v>1116</v>
      </c>
      <c r="AU1059" s="13" t="s">
        <v>79</v>
      </c>
    </row>
    <row r="1060" spans="2:65" s="1" customFormat="1" ht="19.5">
      <c r="B1060" s="27"/>
      <c r="C1060" s="28"/>
      <c r="D1060" s="167" t="s">
        <v>1172</v>
      </c>
      <c r="E1060" s="28"/>
      <c r="F1060" s="168" t="s">
        <v>2175</v>
      </c>
      <c r="G1060" s="28"/>
      <c r="H1060" s="28"/>
      <c r="I1060" s="28"/>
      <c r="J1060" s="28"/>
      <c r="K1060" s="28"/>
      <c r="L1060" s="31"/>
      <c r="M1060" s="169"/>
      <c r="N1060" s="54"/>
      <c r="O1060" s="54"/>
      <c r="P1060" s="54"/>
      <c r="Q1060" s="54"/>
      <c r="R1060" s="54"/>
      <c r="S1060" s="54"/>
      <c r="T1060" s="55"/>
      <c r="AT1060" s="13" t="s">
        <v>1172</v>
      </c>
      <c r="AU1060" s="13" t="s">
        <v>79</v>
      </c>
    </row>
    <row r="1061" spans="2:65" s="1" customFormat="1" ht="45" customHeight="1">
      <c r="B1061" s="27"/>
      <c r="C1061" s="160" t="s">
        <v>2333</v>
      </c>
      <c r="D1061" s="160" t="s">
        <v>1111</v>
      </c>
      <c r="E1061" s="161" t="s">
        <v>2334</v>
      </c>
      <c r="F1061" s="162" t="s">
        <v>2335</v>
      </c>
      <c r="G1061" s="163" t="s">
        <v>572</v>
      </c>
      <c r="H1061" s="164">
        <v>1</v>
      </c>
      <c r="I1061" s="165">
        <v>214</v>
      </c>
      <c r="J1061" s="165">
        <f>ROUND(I1061*H1061,2)</f>
        <v>214</v>
      </c>
      <c r="K1061" s="162" t="s">
        <v>106</v>
      </c>
      <c r="L1061" s="31"/>
      <c r="M1061" s="53" t="s">
        <v>31</v>
      </c>
      <c r="N1061" s="166" t="s">
        <v>43</v>
      </c>
      <c r="O1061" s="142">
        <v>0.2</v>
      </c>
      <c r="P1061" s="142">
        <f>O1061*H1061</f>
        <v>0.2</v>
      </c>
      <c r="Q1061" s="142">
        <v>0</v>
      </c>
      <c r="R1061" s="142">
        <f>Q1061*H1061</f>
        <v>0</v>
      </c>
      <c r="S1061" s="142">
        <v>0</v>
      </c>
      <c r="T1061" s="143">
        <f>S1061*H1061</f>
        <v>0</v>
      </c>
      <c r="AR1061" s="13" t="s">
        <v>109</v>
      </c>
      <c r="AT1061" s="13" t="s">
        <v>1111</v>
      </c>
      <c r="AU1061" s="13" t="s">
        <v>79</v>
      </c>
      <c r="AY1061" s="13" t="s">
        <v>108</v>
      </c>
      <c r="BE1061" s="144">
        <f>IF(N1061="základní",J1061,0)</f>
        <v>214</v>
      </c>
      <c r="BF1061" s="144">
        <f>IF(N1061="snížená",J1061,0)</f>
        <v>0</v>
      </c>
      <c r="BG1061" s="144">
        <f>IF(N1061="zákl. přenesená",J1061,0)</f>
        <v>0</v>
      </c>
      <c r="BH1061" s="144">
        <f>IF(N1061="sníž. přenesená",J1061,0)</f>
        <v>0</v>
      </c>
      <c r="BI1061" s="144">
        <f>IF(N1061="nulová",J1061,0)</f>
        <v>0</v>
      </c>
      <c r="BJ1061" s="13" t="s">
        <v>77</v>
      </c>
      <c r="BK1061" s="144">
        <f>ROUND(I1061*H1061,2)</f>
        <v>214</v>
      </c>
      <c r="BL1061" s="13" t="s">
        <v>109</v>
      </c>
      <c r="BM1061" s="13" t="s">
        <v>2336</v>
      </c>
    </row>
    <row r="1062" spans="2:65" s="1" customFormat="1" ht="39">
      <c r="B1062" s="27"/>
      <c r="C1062" s="28"/>
      <c r="D1062" s="167" t="s">
        <v>1116</v>
      </c>
      <c r="E1062" s="28"/>
      <c r="F1062" s="168" t="s">
        <v>2192</v>
      </c>
      <c r="G1062" s="28"/>
      <c r="H1062" s="28"/>
      <c r="I1062" s="28"/>
      <c r="J1062" s="28"/>
      <c r="K1062" s="28"/>
      <c r="L1062" s="31"/>
      <c r="M1062" s="169"/>
      <c r="N1062" s="54"/>
      <c r="O1062" s="54"/>
      <c r="P1062" s="54"/>
      <c r="Q1062" s="54"/>
      <c r="R1062" s="54"/>
      <c r="S1062" s="54"/>
      <c r="T1062" s="55"/>
      <c r="AT1062" s="13" t="s">
        <v>1116</v>
      </c>
      <c r="AU1062" s="13" t="s">
        <v>79</v>
      </c>
    </row>
    <row r="1063" spans="2:65" s="1" customFormat="1" ht="19.5">
      <c r="B1063" s="27"/>
      <c r="C1063" s="28"/>
      <c r="D1063" s="167" t="s">
        <v>1172</v>
      </c>
      <c r="E1063" s="28"/>
      <c r="F1063" s="168" t="s">
        <v>2175</v>
      </c>
      <c r="G1063" s="28"/>
      <c r="H1063" s="28"/>
      <c r="I1063" s="28"/>
      <c r="J1063" s="28"/>
      <c r="K1063" s="28"/>
      <c r="L1063" s="31"/>
      <c r="M1063" s="169"/>
      <c r="N1063" s="54"/>
      <c r="O1063" s="54"/>
      <c r="P1063" s="54"/>
      <c r="Q1063" s="54"/>
      <c r="R1063" s="54"/>
      <c r="S1063" s="54"/>
      <c r="T1063" s="55"/>
      <c r="AT1063" s="13" t="s">
        <v>1172</v>
      </c>
      <c r="AU1063" s="13" t="s">
        <v>79</v>
      </c>
    </row>
    <row r="1064" spans="2:65" s="1" customFormat="1" ht="45" customHeight="1">
      <c r="B1064" s="27"/>
      <c r="C1064" s="160" t="s">
        <v>2337</v>
      </c>
      <c r="D1064" s="160" t="s">
        <v>1111</v>
      </c>
      <c r="E1064" s="161" t="s">
        <v>2338</v>
      </c>
      <c r="F1064" s="162" t="s">
        <v>2339</v>
      </c>
      <c r="G1064" s="163" t="s">
        <v>572</v>
      </c>
      <c r="H1064" s="164">
        <v>1</v>
      </c>
      <c r="I1064" s="165">
        <v>228.46</v>
      </c>
      <c r="J1064" s="165">
        <f>ROUND(I1064*H1064,2)</f>
        <v>228.46</v>
      </c>
      <c r="K1064" s="162" t="s">
        <v>106</v>
      </c>
      <c r="L1064" s="31"/>
      <c r="M1064" s="53" t="s">
        <v>31</v>
      </c>
      <c r="N1064" s="166" t="s">
        <v>43</v>
      </c>
      <c r="O1064" s="142">
        <v>0.21</v>
      </c>
      <c r="P1064" s="142">
        <f>O1064*H1064</f>
        <v>0.21</v>
      </c>
      <c r="Q1064" s="142">
        <v>0</v>
      </c>
      <c r="R1064" s="142">
        <f>Q1064*H1064</f>
        <v>0</v>
      </c>
      <c r="S1064" s="142">
        <v>0</v>
      </c>
      <c r="T1064" s="143">
        <f>S1064*H1064</f>
        <v>0</v>
      </c>
      <c r="AR1064" s="13" t="s">
        <v>109</v>
      </c>
      <c r="AT1064" s="13" t="s">
        <v>1111</v>
      </c>
      <c r="AU1064" s="13" t="s">
        <v>79</v>
      </c>
      <c r="AY1064" s="13" t="s">
        <v>108</v>
      </c>
      <c r="BE1064" s="144">
        <f>IF(N1064="základní",J1064,0)</f>
        <v>228.46</v>
      </c>
      <c r="BF1064" s="144">
        <f>IF(N1064="snížená",J1064,0)</f>
        <v>0</v>
      </c>
      <c r="BG1064" s="144">
        <f>IF(N1064="zákl. přenesená",J1064,0)</f>
        <v>0</v>
      </c>
      <c r="BH1064" s="144">
        <f>IF(N1064="sníž. přenesená",J1064,0)</f>
        <v>0</v>
      </c>
      <c r="BI1064" s="144">
        <f>IF(N1064="nulová",J1064,0)</f>
        <v>0</v>
      </c>
      <c r="BJ1064" s="13" t="s">
        <v>77</v>
      </c>
      <c r="BK1064" s="144">
        <f>ROUND(I1064*H1064,2)</f>
        <v>228.46</v>
      </c>
      <c r="BL1064" s="13" t="s">
        <v>109</v>
      </c>
      <c r="BM1064" s="13" t="s">
        <v>2340</v>
      </c>
    </row>
    <row r="1065" spans="2:65" s="1" customFormat="1" ht="39">
      <c r="B1065" s="27"/>
      <c r="C1065" s="28"/>
      <c r="D1065" s="167" t="s">
        <v>1116</v>
      </c>
      <c r="E1065" s="28"/>
      <c r="F1065" s="168" t="s">
        <v>2192</v>
      </c>
      <c r="G1065" s="28"/>
      <c r="H1065" s="28"/>
      <c r="I1065" s="28"/>
      <c r="J1065" s="28"/>
      <c r="K1065" s="28"/>
      <c r="L1065" s="31"/>
      <c r="M1065" s="169"/>
      <c r="N1065" s="54"/>
      <c r="O1065" s="54"/>
      <c r="P1065" s="54"/>
      <c r="Q1065" s="54"/>
      <c r="R1065" s="54"/>
      <c r="S1065" s="54"/>
      <c r="T1065" s="55"/>
      <c r="AT1065" s="13" t="s">
        <v>1116</v>
      </c>
      <c r="AU1065" s="13" t="s">
        <v>79</v>
      </c>
    </row>
    <row r="1066" spans="2:65" s="1" customFormat="1" ht="19.5">
      <c r="B1066" s="27"/>
      <c r="C1066" s="28"/>
      <c r="D1066" s="167" t="s">
        <v>1172</v>
      </c>
      <c r="E1066" s="28"/>
      <c r="F1066" s="168" t="s">
        <v>2175</v>
      </c>
      <c r="G1066" s="28"/>
      <c r="H1066" s="28"/>
      <c r="I1066" s="28"/>
      <c r="J1066" s="28"/>
      <c r="K1066" s="28"/>
      <c r="L1066" s="31"/>
      <c r="M1066" s="169"/>
      <c r="N1066" s="54"/>
      <c r="O1066" s="54"/>
      <c r="P1066" s="54"/>
      <c r="Q1066" s="54"/>
      <c r="R1066" s="54"/>
      <c r="S1066" s="54"/>
      <c r="T1066" s="55"/>
      <c r="AT1066" s="13" t="s">
        <v>1172</v>
      </c>
      <c r="AU1066" s="13" t="s">
        <v>79</v>
      </c>
    </row>
    <row r="1067" spans="2:65" s="1" customFormat="1" ht="45" customHeight="1">
      <c r="B1067" s="27"/>
      <c r="C1067" s="160" t="s">
        <v>2341</v>
      </c>
      <c r="D1067" s="160" t="s">
        <v>1111</v>
      </c>
      <c r="E1067" s="161" t="s">
        <v>2342</v>
      </c>
      <c r="F1067" s="162" t="s">
        <v>2343</v>
      </c>
      <c r="G1067" s="163" t="s">
        <v>572</v>
      </c>
      <c r="H1067" s="164">
        <v>1</v>
      </c>
      <c r="I1067" s="165">
        <v>239.31</v>
      </c>
      <c r="J1067" s="165">
        <f>ROUND(I1067*H1067,2)</f>
        <v>239.31</v>
      </c>
      <c r="K1067" s="162" t="s">
        <v>106</v>
      </c>
      <c r="L1067" s="31"/>
      <c r="M1067" s="53" t="s">
        <v>31</v>
      </c>
      <c r="N1067" s="166" t="s">
        <v>43</v>
      </c>
      <c r="O1067" s="142">
        <v>0.22</v>
      </c>
      <c r="P1067" s="142">
        <f>O1067*H1067</f>
        <v>0.22</v>
      </c>
      <c r="Q1067" s="142">
        <v>0</v>
      </c>
      <c r="R1067" s="142">
        <f>Q1067*H1067</f>
        <v>0</v>
      </c>
      <c r="S1067" s="142">
        <v>0</v>
      </c>
      <c r="T1067" s="143">
        <f>S1067*H1067</f>
        <v>0</v>
      </c>
      <c r="AR1067" s="13" t="s">
        <v>109</v>
      </c>
      <c r="AT1067" s="13" t="s">
        <v>1111</v>
      </c>
      <c r="AU1067" s="13" t="s">
        <v>79</v>
      </c>
      <c r="AY1067" s="13" t="s">
        <v>108</v>
      </c>
      <c r="BE1067" s="144">
        <f>IF(N1067="základní",J1067,0)</f>
        <v>239.31</v>
      </c>
      <c r="BF1067" s="144">
        <f>IF(N1067="snížená",J1067,0)</f>
        <v>0</v>
      </c>
      <c r="BG1067" s="144">
        <f>IF(N1067="zákl. přenesená",J1067,0)</f>
        <v>0</v>
      </c>
      <c r="BH1067" s="144">
        <f>IF(N1067="sníž. přenesená",J1067,0)</f>
        <v>0</v>
      </c>
      <c r="BI1067" s="144">
        <f>IF(N1067="nulová",J1067,0)</f>
        <v>0</v>
      </c>
      <c r="BJ1067" s="13" t="s">
        <v>77</v>
      </c>
      <c r="BK1067" s="144">
        <f>ROUND(I1067*H1067,2)</f>
        <v>239.31</v>
      </c>
      <c r="BL1067" s="13" t="s">
        <v>109</v>
      </c>
      <c r="BM1067" s="13" t="s">
        <v>2344</v>
      </c>
    </row>
    <row r="1068" spans="2:65" s="1" customFormat="1" ht="39">
      <c r="B1068" s="27"/>
      <c r="C1068" s="28"/>
      <c r="D1068" s="167" t="s">
        <v>1116</v>
      </c>
      <c r="E1068" s="28"/>
      <c r="F1068" s="168" t="s">
        <v>2192</v>
      </c>
      <c r="G1068" s="28"/>
      <c r="H1068" s="28"/>
      <c r="I1068" s="28"/>
      <c r="J1068" s="28"/>
      <c r="K1068" s="28"/>
      <c r="L1068" s="31"/>
      <c r="M1068" s="169"/>
      <c r="N1068" s="54"/>
      <c r="O1068" s="54"/>
      <c r="P1068" s="54"/>
      <c r="Q1068" s="54"/>
      <c r="R1068" s="54"/>
      <c r="S1068" s="54"/>
      <c r="T1068" s="55"/>
      <c r="AT1068" s="13" t="s">
        <v>1116</v>
      </c>
      <c r="AU1068" s="13" t="s">
        <v>79</v>
      </c>
    </row>
    <row r="1069" spans="2:65" s="1" customFormat="1" ht="19.5">
      <c r="B1069" s="27"/>
      <c r="C1069" s="28"/>
      <c r="D1069" s="167" t="s">
        <v>1172</v>
      </c>
      <c r="E1069" s="28"/>
      <c r="F1069" s="168" t="s">
        <v>2175</v>
      </c>
      <c r="G1069" s="28"/>
      <c r="H1069" s="28"/>
      <c r="I1069" s="28"/>
      <c r="J1069" s="28"/>
      <c r="K1069" s="28"/>
      <c r="L1069" s="31"/>
      <c r="M1069" s="169"/>
      <c r="N1069" s="54"/>
      <c r="O1069" s="54"/>
      <c r="P1069" s="54"/>
      <c r="Q1069" s="54"/>
      <c r="R1069" s="54"/>
      <c r="S1069" s="54"/>
      <c r="T1069" s="55"/>
      <c r="AT1069" s="13" t="s">
        <v>1172</v>
      </c>
      <c r="AU1069" s="13" t="s">
        <v>79</v>
      </c>
    </row>
    <row r="1070" spans="2:65" s="1" customFormat="1" ht="45" customHeight="1">
      <c r="B1070" s="27"/>
      <c r="C1070" s="160" t="s">
        <v>2345</v>
      </c>
      <c r="D1070" s="160" t="s">
        <v>1111</v>
      </c>
      <c r="E1070" s="161" t="s">
        <v>2346</v>
      </c>
      <c r="F1070" s="162" t="s">
        <v>2347</v>
      </c>
      <c r="G1070" s="163" t="s">
        <v>572</v>
      </c>
      <c r="H1070" s="164">
        <v>1</v>
      </c>
      <c r="I1070" s="165">
        <v>282.83999999999997</v>
      </c>
      <c r="J1070" s="165">
        <f>ROUND(I1070*H1070,2)</f>
        <v>282.83999999999997</v>
      </c>
      <c r="K1070" s="162" t="s">
        <v>106</v>
      </c>
      <c r="L1070" s="31"/>
      <c r="M1070" s="53" t="s">
        <v>31</v>
      </c>
      <c r="N1070" s="166" t="s">
        <v>43</v>
      </c>
      <c r="O1070" s="142">
        <v>0.26</v>
      </c>
      <c r="P1070" s="142">
        <f>O1070*H1070</f>
        <v>0.26</v>
      </c>
      <c r="Q1070" s="142">
        <v>0</v>
      </c>
      <c r="R1070" s="142">
        <f>Q1070*H1070</f>
        <v>0</v>
      </c>
      <c r="S1070" s="142">
        <v>0</v>
      </c>
      <c r="T1070" s="143">
        <f>S1070*H1070</f>
        <v>0</v>
      </c>
      <c r="AR1070" s="13" t="s">
        <v>109</v>
      </c>
      <c r="AT1070" s="13" t="s">
        <v>1111</v>
      </c>
      <c r="AU1070" s="13" t="s">
        <v>79</v>
      </c>
      <c r="AY1070" s="13" t="s">
        <v>108</v>
      </c>
      <c r="BE1070" s="144">
        <f>IF(N1070="základní",J1070,0)</f>
        <v>282.83999999999997</v>
      </c>
      <c r="BF1070" s="144">
        <f>IF(N1070="snížená",J1070,0)</f>
        <v>0</v>
      </c>
      <c r="BG1070" s="144">
        <f>IF(N1070="zákl. přenesená",J1070,0)</f>
        <v>0</v>
      </c>
      <c r="BH1070" s="144">
        <f>IF(N1070="sníž. přenesená",J1070,0)</f>
        <v>0</v>
      </c>
      <c r="BI1070" s="144">
        <f>IF(N1070="nulová",J1070,0)</f>
        <v>0</v>
      </c>
      <c r="BJ1070" s="13" t="s">
        <v>77</v>
      </c>
      <c r="BK1070" s="144">
        <f>ROUND(I1070*H1070,2)</f>
        <v>282.83999999999997</v>
      </c>
      <c r="BL1070" s="13" t="s">
        <v>109</v>
      </c>
      <c r="BM1070" s="13" t="s">
        <v>2348</v>
      </c>
    </row>
    <row r="1071" spans="2:65" s="1" customFormat="1" ht="39">
      <c r="B1071" s="27"/>
      <c r="C1071" s="28"/>
      <c r="D1071" s="167" t="s">
        <v>1116</v>
      </c>
      <c r="E1071" s="28"/>
      <c r="F1071" s="168" t="s">
        <v>2192</v>
      </c>
      <c r="G1071" s="28"/>
      <c r="H1071" s="28"/>
      <c r="I1071" s="28"/>
      <c r="J1071" s="28"/>
      <c r="K1071" s="28"/>
      <c r="L1071" s="31"/>
      <c r="M1071" s="169"/>
      <c r="N1071" s="54"/>
      <c r="O1071" s="54"/>
      <c r="P1071" s="54"/>
      <c r="Q1071" s="54"/>
      <c r="R1071" s="54"/>
      <c r="S1071" s="54"/>
      <c r="T1071" s="55"/>
      <c r="AT1071" s="13" t="s">
        <v>1116</v>
      </c>
      <c r="AU1071" s="13" t="s">
        <v>79</v>
      </c>
    </row>
    <row r="1072" spans="2:65" s="1" customFormat="1" ht="19.5">
      <c r="B1072" s="27"/>
      <c r="C1072" s="28"/>
      <c r="D1072" s="167" t="s">
        <v>1172</v>
      </c>
      <c r="E1072" s="28"/>
      <c r="F1072" s="168" t="s">
        <v>2175</v>
      </c>
      <c r="G1072" s="28"/>
      <c r="H1072" s="28"/>
      <c r="I1072" s="28"/>
      <c r="J1072" s="28"/>
      <c r="K1072" s="28"/>
      <c r="L1072" s="31"/>
      <c r="M1072" s="169"/>
      <c r="N1072" s="54"/>
      <c r="O1072" s="54"/>
      <c r="P1072" s="54"/>
      <c r="Q1072" s="54"/>
      <c r="R1072" s="54"/>
      <c r="S1072" s="54"/>
      <c r="T1072" s="55"/>
      <c r="AT1072" s="13" t="s">
        <v>1172</v>
      </c>
      <c r="AU1072" s="13" t="s">
        <v>79</v>
      </c>
    </row>
    <row r="1073" spans="2:65" s="1" customFormat="1" ht="45" customHeight="1">
      <c r="B1073" s="27"/>
      <c r="C1073" s="160" t="s">
        <v>2349</v>
      </c>
      <c r="D1073" s="160" t="s">
        <v>1111</v>
      </c>
      <c r="E1073" s="161" t="s">
        <v>2350</v>
      </c>
      <c r="F1073" s="162" t="s">
        <v>2351</v>
      </c>
      <c r="G1073" s="163" t="s">
        <v>572</v>
      </c>
      <c r="H1073" s="164">
        <v>1</v>
      </c>
      <c r="I1073" s="165">
        <v>293.69</v>
      </c>
      <c r="J1073" s="165">
        <f>ROUND(I1073*H1073,2)</f>
        <v>293.69</v>
      </c>
      <c r="K1073" s="162" t="s">
        <v>106</v>
      </c>
      <c r="L1073" s="31"/>
      <c r="M1073" s="53" t="s">
        <v>31</v>
      </c>
      <c r="N1073" s="166" t="s">
        <v>43</v>
      </c>
      <c r="O1073" s="142">
        <v>0.27</v>
      </c>
      <c r="P1073" s="142">
        <f>O1073*H1073</f>
        <v>0.27</v>
      </c>
      <c r="Q1073" s="142">
        <v>0</v>
      </c>
      <c r="R1073" s="142">
        <f>Q1073*H1073</f>
        <v>0</v>
      </c>
      <c r="S1073" s="142">
        <v>0</v>
      </c>
      <c r="T1073" s="143">
        <f>S1073*H1073</f>
        <v>0</v>
      </c>
      <c r="AR1073" s="13" t="s">
        <v>109</v>
      </c>
      <c r="AT1073" s="13" t="s">
        <v>1111</v>
      </c>
      <c r="AU1073" s="13" t="s">
        <v>79</v>
      </c>
      <c r="AY1073" s="13" t="s">
        <v>108</v>
      </c>
      <c r="BE1073" s="144">
        <f>IF(N1073="základní",J1073,0)</f>
        <v>293.69</v>
      </c>
      <c r="BF1073" s="144">
        <f>IF(N1073="snížená",J1073,0)</f>
        <v>0</v>
      </c>
      <c r="BG1073" s="144">
        <f>IF(N1073="zákl. přenesená",J1073,0)</f>
        <v>0</v>
      </c>
      <c r="BH1073" s="144">
        <f>IF(N1073="sníž. přenesená",J1073,0)</f>
        <v>0</v>
      </c>
      <c r="BI1073" s="144">
        <f>IF(N1073="nulová",J1073,0)</f>
        <v>0</v>
      </c>
      <c r="BJ1073" s="13" t="s">
        <v>77</v>
      </c>
      <c r="BK1073" s="144">
        <f>ROUND(I1073*H1073,2)</f>
        <v>293.69</v>
      </c>
      <c r="BL1073" s="13" t="s">
        <v>109</v>
      </c>
      <c r="BM1073" s="13" t="s">
        <v>2352</v>
      </c>
    </row>
    <row r="1074" spans="2:65" s="1" customFormat="1" ht="39">
      <c r="B1074" s="27"/>
      <c r="C1074" s="28"/>
      <c r="D1074" s="167" t="s">
        <v>1116</v>
      </c>
      <c r="E1074" s="28"/>
      <c r="F1074" s="168" t="s">
        <v>2192</v>
      </c>
      <c r="G1074" s="28"/>
      <c r="H1074" s="28"/>
      <c r="I1074" s="28"/>
      <c r="J1074" s="28"/>
      <c r="K1074" s="28"/>
      <c r="L1074" s="31"/>
      <c r="M1074" s="169"/>
      <c r="N1074" s="54"/>
      <c r="O1074" s="54"/>
      <c r="P1074" s="54"/>
      <c r="Q1074" s="54"/>
      <c r="R1074" s="54"/>
      <c r="S1074" s="54"/>
      <c r="T1074" s="55"/>
      <c r="AT1074" s="13" t="s">
        <v>1116</v>
      </c>
      <c r="AU1074" s="13" t="s">
        <v>79</v>
      </c>
    </row>
    <row r="1075" spans="2:65" s="1" customFormat="1" ht="19.5">
      <c r="B1075" s="27"/>
      <c r="C1075" s="28"/>
      <c r="D1075" s="167" t="s">
        <v>1172</v>
      </c>
      <c r="E1075" s="28"/>
      <c r="F1075" s="168" t="s">
        <v>2175</v>
      </c>
      <c r="G1075" s="28"/>
      <c r="H1075" s="28"/>
      <c r="I1075" s="28"/>
      <c r="J1075" s="28"/>
      <c r="K1075" s="28"/>
      <c r="L1075" s="31"/>
      <c r="M1075" s="169"/>
      <c r="N1075" s="54"/>
      <c r="O1075" s="54"/>
      <c r="P1075" s="54"/>
      <c r="Q1075" s="54"/>
      <c r="R1075" s="54"/>
      <c r="S1075" s="54"/>
      <c r="T1075" s="55"/>
      <c r="AT1075" s="13" t="s">
        <v>1172</v>
      </c>
      <c r="AU1075" s="13" t="s">
        <v>79</v>
      </c>
    </row>
    <row r="1076" spans="2:65" s="1" customFormat="1" ht="45" customHeight="1">
      <c r="B1076" s="27"/>
      <c r="C1076" s="160" t="s">
        <v>2353</v>
      </c>
      <c r="D1076" s="160" t="s">
        <v>1111</v>
      </c>
      <c r="E1076" s="161" t="s">
        <v>2354</v>
      </c>
      <c r="F1076" s="162" t="s">
        <v>2355</v>
      </c>
      <c r="G1076" s="163" t="s">
        <v>572</v>
      </c>
      <c r="H1076" s="164">
        <v>1</v>
      </c>
      <c r="I1076" s="165">
        <v>304.07</v>
      </c>
      <c r="J1076" s="165">
        <f>ROUND(I1076*H1076,2)</f>
        <v>304.07</v>
      </c>
      <c r="K1076" s="162" t="s">
        <v>106</v>
      </c>
      <c r="L1076" s="31"/>
      <c r="M1076" s="53" t="s">
        <v>31</v>
      </c>
      <c r="N1076" s="166" t="s">
        <v>43</v>
      </c>
      <c r="O1076" s="142">
        <v>0.28000000000000003</v>
      </c>
      <c r="P1076" s="142">
        <f>O1076*H1076</f>
        <v>0.28000000000000003</v>
      </c>
      <c r="Q1076" s="142">
        <v>0</v>
      </c>
      <c r="R1076" s="142">
        <f>Q1076*H1076</f>
        <v>0</v>
      </c>
      <c r="S1076" s="142">
        <v>0</v>
      </c>
      <c r="T1076" s="143">
        <f>S1076*H1076</f>
        <v>0</v>
      </c>
      <c r="AR1076" s="13" t="s">
        <v>109</v>
      </c>
      <c r="AT1076" s="13" t="s">
        <v>1111</v>
      </c>
      <c r="AU1076" s="13" t="s">
        <v>79</v>
      </c>
      <c r="AY1076" s="13" t="s">
        <v>108</v>
      </c>
      <c r="BE1076" s="144">
        <f>IF(N1076="základní",J1076,0)</f>
        <v>304.07</v>
      </c>
      <c r="BF1076" s="144">
        <f>IF(N1076="snížená",J1076,0)</f>
        <v>0</v>
      </c>
      <c r="BG1076" s="144">
        <f>IF(N1076="zákl. přenesená",J1076,0)</f>
        <v>0</v>
      </c>
      <c r="BH1076" s="144">
        <f>IF(N1076="sníž. přenesená",J1076,0)</f>
        <v>0</v>
      </c>
      <c r="BI1076" s="144">
        <f>IF(N1076="nulová",J1076,0)</f>
        <v>0</v>
      </c>
      <c r="BJ1076" s="13" t="s">
        <v>77</v>
      </c>
      <c r="BK1076" s="144">
        <f>ROUND(I1076*H1076,2)</f>
        <v>304.07</v>
      </c>
      <c r="BL1076" s="13" t="s">
        <v>109</v>
      </c>
      <c r="BM1076" s="13" t="s">
        <v>2356</v>
      </c>
    </row>
    <row r="1077" spans="2:65" s="1" customFormat="1" ht="39">
      <c r="B1077" s="27"/>
      <c r="C1077" s="28"/>
      <c r="D1077" s="167" t="s">
        <v>1116</v>
      </c>
      <c r="E1077" s="28"/>
      <c r="F1077" s="168" t="s">
        <v>2192</v>
      </c>
      <c r="G1077" s="28"/>
      <c r="H1077" s="28"/>
      <c r="I1077" s="28"/>
      <c r="J1077" s="28"/>
      <c r="K1077" s="28"/>
      <c r="L1077" s="31"/>
      <c r="M1077" s="169"/>
      <c r="N1077" s="54"/>
      <c r="O1077" s="54"/>
      <c r="P1077" s="54"/>
      <c r="Q1077" s="54"/>
      <c r="R1077" s="54"/>
      <c r="S1077" s="54"/>
      <c r="T1077" s="55"/>
      <c r="AT1077" s="13" t="s">
        <v>1116</v>
      </c>
      <c r="AU1077" s="13" t="s">
        <v>79</v>
      </c>
    </row>
    <row r="1078" spans="2:65" s="1" customFormat="1" ht="19.5">
      <c r="B1078" s="27"/>
      <c r="C1078" s="28"/>
      <c r="D1078" s="167" t="s">
        <v>1172</v>
      </c>
      <c r="E1078" s="28"/>
      <c r="F1078" s="168" t="s">
        <v>2175</v>
      </c>
      <c r="G1078" s="28"/>
      <c r="H1078" s="28"/>
      <c r="I1078" s="28"/>
      <c r="J1078" s="28"/>
      <c r="K1078" s="28"/>
      <c r="L1078" s="31"/>
      <c r="M1078" s="169"/>
      <c r="N1078" s="54"/>
      <c r="O1078" s="54"/>
      <c r="P1078" s="54"/>
      <c r="Q1078" s="54"/>
      <c r="R1078" s="54"/>
      <c r="S1078" s="54"/>
      <c r="T1078" s="55"/>
      <c r="AT1078" s="13" t="s">
        <v>1172</v>
      </c>
      <c r="AU1078" s="13" t="s">
        <v>79</v>
      </c>
    </row>
    <row r="1079" spans="2:65" s="1" customFormat="1" ht="45" customHeight="1">
      <c r="B1079" s="27"/>
      <c r="C1079" s="160" t="s">
        <v>2357</v>
      </c>
      <c r="D1079" s="160" t="s">
        <v>1111</v>
      </c>
      <c r="E1079" s="161" t="s">
        <v>2358</v>
      </c>
      <c r="F1079" s="162" t="s">
        <v>2359</v>
      </c>
      <c r="G1079" s="163" t="s">
        <v>572</v>
      </c>
      <c r="H1079" s="164">
        <v>1</v>
      </c>
      <c r="I1079" s="165">
        <v>313.08999999999997</v>
      </c>
      <c r="J1079" s="165">
        <f>ROUND(I1079*H1079,2)</f>
        <v>313.08999999999997</v>
      </c>
      <c r="K1079" s="162" t="s">
        <v>106</v>
      </c>
      <c r="L1079" s="31"/>
      <c r="M1079" s="53" t="s">
        <v>31</v>
      </c>
      <c r="N1079" s="166" t="s">
        <v>43</v>
      </c>
      <c r="O1079" s="142">
        <v>0.29099999999999998</v>
      </c>
      <c r="P1079" s="142">
        <f>O1079*H1079</f>
        <v>0.29099999999999998</v>
      </c>
      <c r="Q1079" s="142">
        <v>0</v>
      </c>
      <c r="R1079" s="142">
        <f>Q1079*H1079</f>
        <v>0</v>
      </c>
      <c r="S1079" s="142">
        <v>0</v>
      </c>
      <c r="T1079" s="143">
        <f>S1079*H1079</f>
        <v>0</v>
      </c>
      <c r="AR1079" s="13" t="s">
        <v>109</v>
      </c>
      <c r="AT1079" s="13" t="s">
        <v>1111</v>
      </c>
      <c r="AU1079" s="13" t="s">
        <v>79</v>
      </c>
      <c r="AY1079" s="13" t="s">
        <v>108</v>
      </c>
      <c r="BE1079" s="144">
        <f>IF(N1079="základní",J1079,0)</f>
        <v>313.08999999999997</v>
      </c>
      <c r="BF1079" s="144">
        <f>IF(N1079="snížená",J1079,0)</f>
        <v>0</v>
      </c>
      <c r="BG1079" s="144">
        <f>IF(N1079="zákl. přenesená",J1079,0)</f>
        <v>0</v>
      </c>
      <c r="BH1079" s="144">
        <f>IF(N1079="sníž. přenesená",J1079,0)</f>
        <v>0</v>
      </c>
      <c r="BI1079" s="144">
        <f>IF(N1079="nulová",J1079,0)</f>
        <v>0</v>
      </c>
      <c r="BJ1079" s="13" t="s">
        <v>77</v>
      </c>
      <c r="BK1079" s="144">
        <f>ROUND(I1079*H1079,2)</f>
        <v>313.08999999999997</v>
      </c>
      <c r="BL1079" s="13" t="s">
        <v>109</v>
      </c>
      <c r="BM1079" s="13" t="s">
        <v>2360</v>
      </c>
    </row>
    <row r="1080" spans="2:65" s="1" customFormat="1" ht="39">
      <c r="B1080" s="27"/>
      <c r="C1080" s="28"/>
      <c r="D1080" s="167" t="s">
        <v>1116</v>
      </c>
      <c r="E1080" s="28"/>
      <c r="F1080" s="168" t="s">
        <v>2192</v>
      </c>
      <c r="G1080" s="28"/>
      <c r="H1080" s="28"/>
      <c r="I1080" s="28"/>
      <c r="J1080" s="28"/>
      <c r="K1080" s="28"/>
      <c r="L1080" s="31"/>
      <c r="M1080" s="169"/>
      <c r="N1080" s="54"/>
      <c r="O1080" s="54"/>
      <c r="P1080" s="54"/>
      <c r="Q1080" s="54"/>
      <c r="R1080" s="54"/>
      <c r="S1080" s="54"/>
      <c r="T1080" s="55"/>
      <c r="AT1080" s="13" t="s">
        <v>1116</v>
      </c>
      <c r="AU1080" s="13" t="s">
        <v>79</v>
      </c>
    </row>
    <row r="1081" spans="2:65" s="1" customFormat="1" ht="19.5">
      <c r="B1081" s="27"/>
      <c r="C1081" s="28"/>
      <c r="D1081" s="167" t="s">
        <v>1172</v>
      </c>
      <c r="E1081" s="28"/>
      <c r="F1081" s="168" t="s">
        <v>2175</v>
      </c>
      <c r="G1081" s="28"/>
      <c r="H1081" s="28"/>
      <c r="I1081" s="28"/>
      <c r="J1081" s="28"/>
      <c r="K1081" s="28"/>
      <c r="L1081" s="31"/>
      <c r="M1081" s="169"/>
      <c r="N1081" s="54"/>
      <c r="O1081" s="54"/>
      <c r="P1081" s="54"/>
      <c r="Q1081" s="54"/>
      <c r="R1081" s="54"/>
      <c r="S1081" s="54"/>
      <c r="T1081" s="55"/>
      <c r="AT1081" s="13" t="s">
        <v>1172</v>
      </c>
      <c r="AU1081" s="13" t="s">
        <v>79</v>
      </c>
    </row>
    <row r="1082" spans="2:65" s="1" customFormat="1" ht="45" customHeight="1">
      <c r="B1082" s="27"/>
      <c r="C1082" s="160" t="s">
        <v>2361</v>
      </c>
      <c r="D1082" s="160" t="s">
        <v>1111</v>
      </c>
      <c r="E1082" s="161" t="s">
        <v>2362</v>
      </c>
      <c r="F1082" s="162" t="s">
        <v>2363</v>
      </c>
      <c r="G1082" s="163" t="s">
        <v>572</v>
      </c>
      <c r="H1082" s="164">
        <v>1</v>
      </c>
      <c r="I1082" s="165">
        <v>207.31</v>
      </c>
      <c r="J1082" s="165">
        <f>ROUND(I1082*H1082,2)</f>
        <v>207.31</v>
      </c>
      <c r="K1082" s="162" t="s">
        <v>106</v>
      </c>
      <c r="L1082" s="31"/>
      <c r="M1082" s="53" t="s">
        <v>31</v>
      </c>
      <c r="N1082" s="166" t="s">
        <v>43</v>
      </c>
      <c r="O1082" s="142">
        <v>0.19</v>
      </c>
      <c r="P1082" s="142">
        <f>O1082*H1082</f>
        <v>0.19</v>
      </c>
      <c r="Q1082" s="142">
        <v>0</v>
      </c>
      <c r="R1082" s="142">
        <f>Q1082*H1082</f>
        <v>0</v>
      </c>
      <c r="S1082" s="142">
        <v>0</v>
      </c>
      <c r="T1082" s="143">
        <f>S1082*H1082</f>
        <v>0</v>
      </c>
      <c r="AR1082" s="13" t="s">
        <v>109</v>
      </c>
      <c r="AT1082" s="13" t="s">
        <v>1111</v>
      </c>
      <c r="AU1082" s="13" t="s">
        <v>79</v>
      </c>
      <c r="AY1082" s="13" t="s">
        <v>108</v>
      </c>
      <c r="BE1082" s="144">
        <f>IF(N1082="základní",J1082,0)</f>
        <v>207.31</v>
      </c>
      <c r="BF1082" s="144">
        <f>IF(N1082="snížená",J1082,0)</f>
        <v>0</v>
      </c>
      <c r="BG1082" s="144">
        <f>IF(N1082="zákl. přenesená",J1082,0)</f>
        <v>0</v>
      </c>
      <c r="BH1082" s="144">
        <f>IF(N1082="sníž. přenesená",J1082,0)</f>
        <v>0</v>
      </c>
      <c r="BI1082" s="144">
        <f>IF(N1082="nulová",J1082,0)</f>
        <v>0</v>
      </c>
      <c r="BJ1082" s="13" t="s">
        <v>77</v>
      </c>
      <c r="BK1082" s="144">
        <f>ROUND(I1082*H1082,2)</f>
        <v>207.31</v>
      </c>
      <c r="BL1082" s="13" t="s">
        <v>109</v>
      </c>
      <c r="BM1082" s="13" t="s">
        <v>2364</v>
      </c>
    </row>
    <row r="1083" spans="2:65" s="1" customFormat="1" ht="39">
      <c r="B1083" s="27"/>
      <c r="C1083" s="28"/>
      <c r="D1083" s="167" t="s">
        <v>1116</v>
      </c>
      <c r="E1083" s="28"/>
      <c r="F1083" s="168" t="s">
        <v>2192</v>
      </c>
      <c r="G1083" s="28"/>
      <c r="H1083" s="28"/>
      <c r="I1083" s="28"/>
      <c r="J1083" s="28"/>
      <c r="K1083" s="28"/>
      <c r="L1083" s="31"/>
      <c r="M1083" s="169"/>
      <c r="N1083" s="54"/>
      <c r="O1083" s="54"/>
      <c r="P1083" s="54"/>
      <c r="Q1083" s="54"/>
      <c r="R1083" s="54"/>
      <c r="S1083" s="54"/>
      <c r="T1083" s="55"/>
      <c r="AT1083" s="13" t="s">
        <v>1116</v>
      </c>
      <c r="AU1083" s="13" t="s">
        <v>79</v>
      </c>
    </row>
    <row r="1084" spans="2:65" s="1" customFormat="1" ht="19.5">
      <c r="B1084" s="27"/>
      <c r="C1084" s="28"/>
      <c r="D1084" s="167" t="s">
        <v>1172</v>
      </c>
      <c r="E1084" s="28"/>
      <c r="F1084" s="168" t="s">
        <v>2175</v>
      </c>
      <c r="G1084" s="28"/>
      <c r="H1084" s="28"/>
      <c r="I1084" s="28"/>
      <c r="J1084" s="28"/>
      <c r="K1084" s="28"/>
      <c r="L1084" s="31"/>
      <c r="M1084" s="169"/>
      <c r="N1084" s="54"/>
      <c r="O1084" s="54"/>
      <c r="P1084" s="54"/>
      <c r="Q1084" s="54"/>
      <c r="R1084" s="54"/>
      <c r="S1084" s="54"/>
      <c r="T1084" s="55"/>
      <c r="AT1084" s="13" t="s">
        <v>1172</v>
      </c>
      <c r="AU1084" s="13" t="s">
        <v>79</v>
      </c>
    </row>
    <row r="1085" spans="2:65" s="1" customFormat="1" ht="45" customHeight="1">
      <c r="B1085" s="27"/>
      <c r="C1085" s="160" t="s">
        <v>2365</v>
      </c>
      <c r="D1085" s="160" t="s">
        <v>1111</v>
      </c>
      <c r="E1085" s="161" t="s">
        <v>2366</v>
      </c>
      <c r="F1085" s="162" t="s">
        <v>2367</v>
      </c>
      <c r="G1085" s="163" t="s">
        <v>572</v>
      </c>
      <c r="H1085" s="164">
        <v>1</v>
      </c>
      <c r="I1085" s="165">
        <v>226.07</v>
      </c>
      <c r="J1085" s="165">
        <f>ROUND(I1085*H1085,2)</f>
        <v>226.07</v>
      </c>
      <c r="K1085" s="162" t="s">
        <v>106</v>
      </c>
      <c r="L1085" s="31"/>
      <c r="M1085" s="53" t="s">
        <v>31</v>
      </c>
      <c r="N1085" s="166" t="s">
        <v>43</v>
      </c>
      <c r="O1085" s="142">
        <v>0.21</v>
      </c>
      <c r="P1085" s="142">
        <f>O1085*H1085</f>
        <v>0.21</v>
      </c>
      <c r="Q1085" s="142">
        <v>0</v>
      </c>
      <c r="R1085" s="142">
        <f>Q1085*H1085</f>
        <v>0</v>
      </c>
      <c r="S1085" s="142">
        <v>0</v>
      </c>
      <c r="T1085" s="143">
        <f>S1085*H1085</f>
        <v>0</v>
      </c>
      <c r="AR1085" s="13" t="s">
        <v>109</v>
      </c>
      <c r="AT1085" s="13" t="s">
        <v>1111</v>
      </c>
      <c r="AU1085" s="13" t="s">
        <v>79</v>
      </c>
      <c r="AY1085" s="13" t="s">
        <v>108</v>
      </c>
      <c r="BE1085" s="144">
        <f>IF(N1085="základní",J1085,0)</f>
        <v>226.07</v>
      </c>
      <c r="BF1085" s="144">
        <f>IF(N1085="snížená",J1085,0)</f>
        <v>0</v>
      </c>
      <c r="BG1085" s="144">
        <f>IF(N1085="zákl. přenesená",J1085,0)</f>
        <v>0</v>
      </c>
      <c r="BH1085" s="144">
        <f>IF(N1085="sníž. přenesená",J1085,0)</f>
        <v>0</v>
      </c>
      <c r="BI1085" s="144">
        <f>IF(N1085="nulová",J1085,0)</f>
        <v>0</v>
      </c>
      <c r="BJ1085" s="13" t="s">
        <v>77</v>
      </c>
      <c r="BK1085" s="144">
        <f>ROUND(I1085*H1085,2)</f>
        <v>226.07</v>
      </c>
      <c r="BL1085" s="13" t="s">
        <v>109</v>
      </c>
      <c r="BM1085" s="13" t="s">
        <v>2368</v>
      </c>
    </row>
    <row r="1086" spans="2:65" s="1" customFormat="1" ht="39">
      <c r="B1086" s="27"/>
      <c r="C1086" s="28"/>
      <c r="D1086" s="167" t="s">
        <v>1116</v>
      </c>
      <c r="E1086" s="28"/>
      <c r="F1086" s="168" t="s">
        <v>2192</v>
      </c>
      <c r="G1086" s="28"/>
      <c r="H1086" s="28"/>
      <c r="I1086" s="28"/>
      <c r="J1086" s="28"/>
      <c r="K1086" s="28"/>
      <c r="L1086" s="31"/>
      <c r="M1086" s="169"/>
      <c r="N1086" s="54"/>
      <c r="O1086" s="54"/>
      <c r="P1086" s="54"/>
      <c r="Q1086" s="54"/>
      <c r="R1086" s="54"/>
      <c r="S1086" s="54"/>
      <c r="T1086" s="55"/>
      <c r="AT1086" s="13" t="s">
        <v>1116</v>
      </c>
      <c r="AU1086" s="13" t="s">
        <v>79</v>
      </c>
    </row>
    <row r="1087" spans="2:65" s="1" customFormat="1" ht="19.5">
      <c r="B1087" s="27"/>
      <c r="C1087" s="28"/>
      <c r="D1087" s="167" t="s">
        <v>1172</v>
      </c>
      <c r="E1087" s="28"/>
      <c r="F1087" s="168" t="s">
        <v>2175</v>
      </c>
      <c r="G1087" s="28"/>
      <c r="H1087" s="28"/>
      <c r="I1087" s="28"/>
      <c r="J1087" s="28"/>
      <c r="K1087" s="28"/>
      <c r="L1087" s="31"/>
      <c r="M1087" s="169"/>
      <c r="N1087" s="54"/>
      <c r="O1087" s="54"/>
      <c r="P1087" s="54"/>
      <c r="Q1087" s="54"/>
      <c r="R1087" s="54"/>
      <c r="S1087" s="54"/>
      <c r="T1087" s="55"/>
      <c r="AT1087" s="13" t="s">
        <v>1172</v>
      </c>
      <c r="AU1087" s="13" t="s">
        <v>79</v>
      </c>
    </row>
    <row r="1088" spans="2:65" s="1" customFormat="1" ht="45" customHeight="1">
      <c r="B1088" s="27"/>
      <c r="C1088" s="160" t="s">
        <v>2369</v>
      </c>
      <c r="D1088" s="160" t="s">
        <v>1111</v>
      </c>
      <c r="E1088" s="161" t="s">
        <v>2370</v>
      </c>
      <c r="F1088" s="162" t="s">
        <v>2371</v>
      </c>
      <c r="G1088" s="163" t="s">
        <v>572</v>
      </c>
      <c r="H1088" s="164">
        <v>1</v>
      </c>
      <c r="I1088" s="165">
        <v>236.38</v>
      </c>
      <c r="J1088" s="165">
        <f>ROUND(I1088*H1088,2)</f>
        <v>236.38</v>
      </c>
      <c r="K1088" s="162" t="s">
        <v>106</v>
      </c>
      <c r="L1088" s="31"/>
      <c r="M1088" s="53" t="s">
        <v>31</v>
      </c>
      <c r="N1088" s="166" t="s">
        <v>43</v>
      </c>
      <c r="O1088" s="142">
        <v>0.22</v>
      </c>
      <c r="P1088" s="142">
        <f>O1088*H1088</f>
        <v>0.22</v>
      </c>
      <c r="Q1088" s="142">
        <v>0</v>
      </c>
      <c r="R1088" s="142">
        <f>Q1088*H1088</f>
        <v>0</v>
      </c>
      <c r="S1088" s="142">
        <v>0</v>
      </c>
      <c r="T1088" s="143">
        <f>S1088*H1088</f>
        <v>0</v>
      </c>
      <c r="AR1088" s="13" t="s">
        <v>109</v>
      </c>
      <c r="AT1088" s="13" t="s">
        <v>1111</v>
      </c>
      <c r="AU1088" s="13" t="s">
        <v>79</v>
      </c>
      <c r="AY1088" s="13" t="s">
        <v>108</v>
      </c>
      <c r="BE1088" s="144">
        <f>IF(N1088="základní",J1088,0)</f>
        <v>236.38</v>
      </c>
      <c r="BF1088" s="144">
        <f>IF(N1088="snížená",J1088,0)</f>
        <v>0</v>
      </c>
      <c r="BG1088" s="144">
        <f>IF(N1088="zákl. přenesená",J1088,0)</f>
        <v>0</v>
      </c>
      <c r="BH1088" s="144">
        <f>IF(N1088="sníž. přenesená",J1088,0)</f>
        <v>0</v>
      </c>
      <c r="BI1088" s="144">
        <f>IF(N1088="nulová",J1088,0)</f>
        <v>0</v>
      </c>
      <c r="BJ1088" s="13" t="s">
        <v>77</v>
      </c>
      <c r="BK1088" s="144">
        <f>ROUND(I1088*H1088,2)</f>
        <v>236.38</v>
      </c>
      <c r="BL1088" s="13" t="s">
        <v>109</v>
      </c>
      <c r="BM1088" s="13" t="s">
        <v>2372</v>
      </c>
    </row>
    <row r="1089" spans="2:65" s="1" customFormat="1" ht="39">
      <c r="B1089" s="27"/>
      <c r="C1089" s="28"/>
      <c r="D1089" s="167" t="s">
        <v>1116</v>
      </c>
      <c r="E1089" s="28"/>
      <c r="F1089" s="168" t="s">
        <v>2192</v>
      </c>
      <c r="G1089" s="28"/>
      <c r="H1089" s="28"/>
      <c r="I1089" s="28"/>
      <c r="J1089" s="28"/>
      <c r="K1089" s="28"/>
      <c r="L1089" s="31"/>
      <c r="M1089" s="169"/>
      <c r="N1089" s="54"/>
      <c r="O1089" s="54"/>
      <c r="P1089" s="54"/>
      <c r="Q1089" s="54"/>
      <c r="R1089" s="54"/>
      <c r="S1089" s="54"/>
      <c r="T1089" s="55"/>
      <c r="AT1089" s="13" t="s">
        <v>1116</v>
      </c>
      <c r="AU1089" s="13" t="s">
        <v>79</v>
      </c>
    </row>
    <row r="1090" spans="2:65" s="1" customFormat="1" ht="19.5">
      <c r="B1090" s="27"/>
      <c r="C1090" s="28"/>
      <c r="D1090" s="167" t="s">
        <v>1172</v>
      </c>
      <c r="E1090" s="28"/>
      <c r="F1090" s="168" t="s">
        <v>2175</v>
      </c>
      <c r="G1090" s="28"/>
      <c r="H1090" s="28"/>
      <c r="I1090" s="28"/>
      <c r="J1090" s="28"/>
      <c r="K1090" s="28"/>
      <c r="L1090" s="31"/>
      <c r="M1090" s="169"/>
      <c r="N1090" s="54"/>
      <c r="O1090" s="54"/>
      <c r="P1090" s="54"/>
      <c r="Q1090" s="54"/>
      <c r="R1090" s="54"/>
      <c r="S1090" s="54"/>
      <c r="T1090" s="55"/>
      <c r="AT1090" s="13" t="s">
        <v>1172</v>
      </c>
      <c r="AU1090" s="13" t="s">
        <v>79</v>
      </c>
    </row>
    <row r="1091" spans="2:65" s="1" customFormat="1" ht="45" customHeight="1">
      <c r="B1091" s="27"/>
      <c r="C1091" s="160" t="s">
        <v>2373</v>
      </c>
      <c r="D1091" s="160" t="s">
        <v>1111</v>
      </c>
      <c r="E1091" s="161" t="s">
        <v>2374</v>
      </c>
      <c r="F1091" s="162" t="s">
        <v>2375</v>
      </c>
      <c r="G1091" s="163" t="s">
        <v>572</v>
      </c>
      <c r="H1091" s="164">
        <v>1</v>
      </c>
      <c r="I1091" s="165">
        <v>181.92</v>
      </c>
      <c r="J1091" s="165">
        <f>ROUND(I1091*H1091,2)</f>
        <v>181.92</v>
      </c>
      <c r="K1091" s="162" t="s">
        <v>106</v>
      </c>
      <c r="L1091" s="31"/>
      <c r="M1091" s="53" t="s">
        <v>31</v>
      </c>
      <c r="N1091" s="166" t="s">
        <v>43</v>
      </c>
      <c r="O1091" s="142">
        <v>0.17</v>
      </c>
      <c r="P1091" s="142">
        <f>O1091*H1091</f>
        <v>0.17</v>
      </c>
      <c r="Q1091" s="142">
        <v>0</v>
      </c>
      <c r="R1091" s="142">
        <f>Q1091*H1091</f>
        <v>0</v>
      </c>
      <c r="S1091" s="142">
        <v>0</v>
      </c>
      <c r="T1091" s="143">
        <f>S1091*H1091</f>
        <v>0</v>
      </c>
      <c r="AR1091" s="13" t="s">
        <v>109</v>
      </c>
      <c r="AT1091" s="13" t="s">
        <v>1111</v>
      </c>
      <c r="AU1091" s="13" t="s">
        <v>79</v>
      </c>
      <c r="AY1091" s="13" t="s">
        <v>108</v>
      </c>
      <c r="BE1091" s="144">
        <f>IF(N1091="základní",J1091,0)</f>
        <v>181.92</v>
      </c>
      <c r="BF1091" s="144">
        <f>IF(N1091="snížená",J1091,0)</f>
        <v>0</v>
      </c>
      <c r="BG1091" s="144">
        <f>IF(N1091="zákl. přenesená",J1091,0)</f>
        <v>0</v>
      </c>
      <c r="BH1091" s="144">
        <f>IF(N1091="sníž. přenesená",J1091,0)</f>
        <v>0</v>
      </c>
      <c r="BI1091" s="144">
        <f>IF(N1091="nulová",J1091,0)</f>
        <v>0</v>
      </c>
      <c r="BJ1091" s="13" t="s">
        <v>77</v>
      </c>
      <c r="BK1091" s="144">
        <f>ROUND(I1091*H1091,2)</f>
        <v>181.92</v>
      </c>
      <c r="BL1091" s="13" t="s">
        <v>109</v>
      </c>
      <c r="BM1091" s="13" t="s">
        <v>2376</v>
      </c>
    </row>
    <row r="1092" spans="2:65" s="1" customFormat="1" ht="39">
      <c r="B1092" s="27"/>
      <c r="C1092" s="28"/>
      <c r="D1092" s="167" t="s">
        <v>1116</v>
      </c>
      <c r="E1092" s="28"/>
      <c r="F1092" s="168" t="s">
        <v>2377</v>
      </c>
      <c r="G1092" s="28"/>
      <c r="H1092" s="28"/>
      <c r="I1092" s="28"/>
      <c r="J1092" s="28"/>
      <c r="K1092" s="28"/>
      <c r="L1092" s="31"/>
      <c r="M1092" s="169"/>
      <c r="N1092" s="54"/>
      <c r="O1092" s="54"/>
      <c r="P1092" s="54"/>
      <c r="Q1092" s="54"/>
      <c r="R1092" s="54"/>
      <c r="S1092" s="54"/>
      <c r="T1092" s="55"/>
      <c r="AT1092" s="13" t="s">
        <v>1116</v>
      </c>
      <c r="AU1092" s="13" t="s">
        <v>79</v>
      </c>
    </row>
    <row r="1093" spans="2:65" s="1" customFormat="1" ht="19.5">
      <c r="B1093" s="27"/>
      <c r="C1093" s="28"/>
      <c r="D1093" s="167" t="s">
        <v>1172</v>
      </c>
      <c r="E1093" s="28"/>
      <c r="F1093" s="168" t="s">
        <v>2175</v>
      </c>
      <c r="G1093" s="28"/>
      <c r="H1093" s="28"/>
      <c r="I1093" s="28"/>
      <c r="J1093" s="28"/>
      <c r="K1093" s="28"/>
      <c r="L1093" s="31"/>
      <c r="M1093" s="169"/>
      <c r="N1093" s="54"/>
      <c r="O1093" s="54"/>
      <c r="P1093" s="54"/>
      <c r="Q1093" s="54"/>
      <c r="R1093" s="54"/>
      <c r="S1093" s="54"/>
      <c r="T1093" s="55"/>
      <c r="AT1093" s="13" t="s">
        <v>1172</v>
      </c>
      <c r="AU1093" s="13" t="s">
        <v>79</v>
      </c>
    </row>
    <row r="1094" spans="2:65" s="1" customFormat="1" ht="45" customHeight="1">
      <c r="B1094" s="27"/>
      <c r="C1094" s="160" t="s">
        <v>2378</v>
      </c>
      <c r="D1094" s="160" t="s">
        <v>1111</v>
      </c>
      <c r="E1094" s="161" t="s">
        <v>2379</v>
      </c>
      <c r="F1094" s="162" t="s">
        <v>2380</v>
      </c>
      <c r="G1094" s="163" t="s">
        <v>572</v>
      </c>
      <c r="H1094" s="164">
        <v>1</v>
      </c>
      <c r="I1094" s="165">
        <v>184.56</v>
      </c>
      <c r="J1094" s="165">
        <f>ROUND(I1094*H1094,2)</f>
        <v>184.56</v>
      </c>
      <c r="K1094" s="162" t="s">
        <v>106</v>
      </c>
      <c r="L1094" s="31"/>
      <c r="M1094" s="53" t="s">
        <v>31</v>
      </c>
      <c r="N1094" s="166" t="s">
        <v>43</v>
      </c>
      <c r="O1094" s="142">
        <v>0.21</v>
      </c>
      <c r="P1094" s="142">
        <f>O1094*H1094</f>
        <v>0.21</v>
      </c>
      <c r="Q1094" s="142">
        <v>0</v>
      </c>
      <c r="R1094" s="142">
        <f>Q1094*H1094</f>
        <v>0</v>
      </c>
      <c r="S1094" s="142">
        <v>0</v>
      </c>
      <c r="T1094" s="143">
        <f>S1094*H1094</f>
        <v>0</v>
      </c>
      <c r="AR1094" s="13" t="s">
        <v>109</v>
      </c>
      <c r="AT1094" s="13" t="s">
        <v>1111</v>
      </c>
      <c r="AU1094" s="13" t="s">
        <v>79</v>
      </c>
      <c r="AY1094" s="13" t="s">
        <v>108</v>
      </c>
      <c r="BE1094" s="144">
        <f>IF(N1094="základní",J1094,0)</f>
        <v>184.56</v>
      </c>
      <c r="BF1094" s="144">
        <f>IF(N1094="snížená",J1094,0)</f>
        <v>0</v>
      </c>
      <c r="BG1094" s="144">
        <f>IF(N1094="zákl. přenesená",J1094,0)</f>
        <v>0</v>
      </c>
      <c r="BH1094" s="144">
        <f>IF(N1094="sníž. přenesená",J1094,0)</f>
        <v>0</v>
      </c>
      <c r="BI1094" s="144">
        <f>IF(N1094="nulová",J1094,0)</f>
        <v>0</v>
      </c>
      <c r="BJ1094" s="13" t="s">
        <v>77</v>
      </c>
      <c r="BK1094" s="144">
        <f>ROUND(I1094*H1094,2)</f>
        <v>184.56</v>
      </c>
      <c r="BL1094" s="13" t="s">
        <v>109</v>
      </c>
      <c r="BM1094" s="13" t="s">
        <v>2381</v>
      </c>
    </row>
    <row r="1095" spans="2:65" s="1" customFormat="1" ht="39">
      <c r="B1095" s="27"/>
      <c r="C1095" s="28"/>
      <c r="D1095" s="167" t="s">
        <v>1116</v>
      </c>
      <c r="E1095" s="28"/>
      <c r="F1095" s="168" t="s">
        <v>2377</v>
      </c>
      <c r="G1095" s="28"/>
      <c r="H1095" s="28"/>
      <c r="I1095" s="28"/>
      <c r="J1095" s="28"/>
      <c r="K1095" s="28"/>
      <c r="L1095" s="31"/>
      <c r="M1095" s="169"/>
      <c r="N1095" s="54"/>
      <c r="O1095" s="54"/>
      <c r="P1095" s="54"/>
      <c r="Q1095" s="54"/>
      <c r="R1095" s="54"/>
      <c r="S1095" s="54"/>
      <c r="T1095" s="55"/>
      <c r="AT1095" s="13" t="s">
        <v>1116</v>
      </c>
      <c r="AU1095" s="13" t="s">
        <v>79</v>
      </c>
    </row>
    <row r="1096" spans="2:65" s="1" customFormat="1" ht="19.5">
      <c r="B1096" s="27"/>
      <c r="C1096" s="28"/>
      <c r="D1096" s="167" t="s">
        <v>1172</v>
      </c>
      <c r="E1096" s="28"/>
      <c r="F1096" s="168" t="s">
        <v>2175</v>
      </c>
      <c r="G1096" s="28"/>
      <c r="H1096" s="28"/>
      <c r="I1096" s="28"/>
      <c r="J1096" s="28"/>
      <c r="K1096" s="28"/>
      <c r="L1096" s="31"/>
      <c r="M1096" s="169"/>
      <c r="N1096" s="54"/>
      <c r="O1096" s="54"/>
      <c r="P1096" s="54"/>
      <c r="Q1096" s="54"/>
      <c r="R1096" s="54"/>
      <c r="S1096" s="54"/>
      <c r="T1096" s="55"/>
      <c r="AT1096" s="13" t="s">
        <v>1172</v>
      </c>
      <c r="AU1096" s="13" t="s">
        <v>79</v>
      </c>
    </row>
    <row r="1097" spans="2:65" s="1" customFormat="1" ht="45" customHeight="1">
      <c r="B1097" s="27"/>
      <c r="C1097" s="160" t="s">
        <v>2382</v>
      </c>
      <c r="D1097" s="160" t="s">
        <v>1111</v>
      </c>
      <c r="E1097" s="161" t="s">
        <v>2383</v>
      </c>
      <c r="F1097" s="162" t="s">
        <v>2384</v>
      </c>
      <c r="G1097" s="163" t="s">
        <v>572</v>
      </c>
      <c r="H1097" s="164">
        <v>1</v>
      </c>
      <c r="I1097" s="165">
        <v>192.23</v>
      </c>
      <c r="J1097" s="165">
        <f>ROUND(I1097*H1097,2)</f>
        <v>192.23</v>
      </c>
      <c r="K1097" s="162" t="s">
        <v>106</v>
      </c>
      <c r="L1097" s="31"/>
      <c r="M1097" s="53" t="s">
        <v>31</v>
      </c>
      <c r="N1097" s="166" t="s">
        <v>43</v>
      </c>
      <c r="O1097" s="142">
        <v>0.18</v>
      </c>
      <c r="P1097" s="142">
        <f>O1097*H1097</f>
        <v>0.18</v>
      </c>
      <c r="Q1097" s="142">
        <v>0</v>
      </c>
      <c r="R1097" s="142">
        <f>Q1097*H1097</f>
        <v>0</v>
      </c>
      <c r="S1097" s="142">
        <v>0</v>
      </c>
      <c r="T1097" s="143">
        <f>S1097*H1097</f>
        <v>0</v>
      </c>
      <c r="AR1097" s="13" t="s">
        <v>109</v>
      </c>
      <c r="AT1097" s="13" t="s">
        <v>1111</v>
      </c>
      <c r="AU1097" s="13" t="s">
        <v>79</v>
      </c>
      <c r="AY1097" s="13" t="s">
        <v>108</v>
      </c>
      <c r="BE1097" s="144">
        <f>IF(N1097="základní",J1097,0)</f>
        <v>192.23</v>
      </c>
      <c r="BF1097" s="144">
        <f>IF(N1097="snížená",J1097,0)</f>
        <v>0</v>
      </c>
      <c r="BG1097" s="144">
        <f>IF(N1097="zákl. přenesená",J1097,0)</f>
        <v>0</v>
      </c>
      <c r="BH1097" s="144">
        <f>IF(N1097="sníž. přenesená",J1097,0)</f>
        <v>0</v>
      </c>
      <c r="BI1097" s="144">
        <f>IF(N1097="nulová",J1097,0)</f>
        <v>0</v>
      </c>
      <c r="BJ1097" s="13" t="s">
        <v>77</v>
      </c>
      <c r="BK1097" s="144">
        <f>ROUND(I1097*H1097,2)</f>
        <v>192.23</v>
      </c>
      <c r="BL1097" s="13" t="s">
        <v>109</v>
      </c>
      <c r="BM1097" s="13" t="s">
        <v>2385</v>
      </c>
    </row>
    <row r="1098" spans="2:65" s="1" customFormat="1" ht="39">
      <c r="B1098" s="27"/>
      <c r="C1098" s="28"/>
      <c r="D1098" s="167" t="s">
        <v>1116</v>
      </c>
      <c r="E1098" s="28"/>
      <c r="F1098" s="168" t="s">
        <v>2377</v>
      </c>
      <c r="G1098" s="28"/>
      <c r="H1098" s="28"/>
      <c r="I1098" s="28"/>
      <c r="J1098" s="28"/>
      <c r="K1098" s="28"/>
      <c r="L1098" s="31"/>
      <c r="M1098" s="169"/>
      <c r="N1098" s="54"/>
      <c r="O1098" s="54"/>
      <c r="P1098" s="54"/>
      <c r="Q1098" s="54"/>
      <c r="R1098" s="54"/>
      <c r="S1098" s="54"/>
      <c r="T1098" s="55"/>
      <c r="AT1098" s="13" t="s">
        <v>1116</v>
      </c>
      <c r="AU1098" s="13" t="s">
        <v>79</v>
      </c>
    </row>
    <row r="1099" spans="2:65" s="1" customFormat="1" ht="19.5">
      <c r="B1099" s="27"/>
      <c r="C1099" s="28"/>
      <c r="D1099" s="167" t="s">
        <v>1172</v>
      </c>
      <c r="E1099" s="28"/>
      <c r="F1099" s="168" t="s">
        <v>2175</v>
      </c>
      <c r="G1099" s="28"/>
      <c r="H1099" s="28"/>
      <c r="I1099" s="28"/>
      <c r="J1099" s="28"/>
      <c r="K1099" s="28"/>
      <c r="L1099" s="31"/>
      <c r="M1099" s="169"/>
      <c r="N1099" s="54"/>
      <c r="O1099" s="54"/>
      <c r="P1099" s="54"/>
      <c r="Q1099" s="54"/>
      <c r="R1099" s="54"/>
      <c r="S1099" s="54"/>
      <c r="T1099" s="55"/>
      <c r="AT1099" s="13" t="s">
        <v>1172</v>
      </c>
      <c r="AU1099" s="13" t="s">
        <v>79</v>
      </c>
    </row>
    <row r="1100" spans="2:65" s="1" customFormat="1" ht="45" customHeight="1">
      <c r="B1100" s="27"/>
      <c r="C1100" s="160" t="s">
        <v>2386</v>
      </c>
      <c r="D1100" s="160" t="s">
        <v>1111</v>
      </c>
      <c r="E1100" s="161" t="s">
        <v>2387</v>
      </c>
      <c r="F1100" s="162" t="s">
        <v>2388</v>
      </c>
      <c r="G1100" s="163" t="s">
        <v>572</v>
      </c>
      <c r="H1100" s="164">
        <v>1</v>
      </c>
      <c r="I1100" s="165">
        <v>196.88</v>
      </c>
      <c r="J1100" s="165">
        <f>ROUND(I1100*H1100,2)</f>
        <v>196.88</v>
      </c>
      <c r="K1100" s="162" t="s">
        <v>106</v>
      </c>
      <c r="L1100" s="31"/>
      <c r="M1100" s="53" t="s">
        <v>31</v>
      </c>
      <c r="N1100" s="166" t="s">
        <v>43</v>
      </c>
      <c r="O1100" s="142">
        <v>0.184</v>
      </c>
      <c r="P1100" s="142">
        <f>O1100*H1100</f>
        <v>0.184</v>
      </c>
      <c r="Q1100" s="142">
        <v>0</v>
      </c>
      <c r="R1100" s="142">
        <f>Q1100*H1100</f>
        <v>0</v>
      </c>
      <c r="S1100" s="142">
        <v>0</v>
      </c>
      <c r="T1100" s="143">
        <f>S1100*H1100</f>
        <v>0</v>
      </c>
      <c r="AR1100" s="13" t="s">
        <v>109</v>
      </c>
      <c r="AT1100" s="13" t="s">
        <v>1111</v>
      </c>
      <c r="AU1100" s="13" t="s">
        <v>79</v>
      </c>
      <c r="AY1100" s="13" t="s">
        <v>108</v>
      </c>
      <c r="BE1100" s="144">
        <f>IF(N1100="základní",J1100,0)</f>
        <v>196.88</v>
      </c>
      <c r="BF1100" s="144">
        <f>IF(N1100="snížená",J1100,0)</f>
        <v>0</v>
      </c>
      <c r="BG1100" s="144">
        <f>IF(N1100="zákl. přenesená",J1100,0)</f>
        <v>0</v>
      </c>
      <c r="BH1100" s="144">
        <f>IF(N1100="sníž. přenesená",J1100,0)</f>
        <v>0</v>
      </c>
      <c r="BI1100" s="144">
        <f>IF(N1100="nulová",J1100,0)</f>
        <v>0</v>
      </c>
      <c r="BJ1100" s="13" t="s">
        <v>77</v>
      </c>
      <c r="BK1100" s="144">
        <f>ROUND(I1100*H1100,2)</f>
        <v>196.88</v>
      </c>
      <c r="BL1100" s="13" t="s">
        <v>109</v>
      </c>
      <c r="BM1100" s="13" t="s">
        <v>2389</v>
      </c>
    </row>
    <row r="1101" spans="2:65" s="1" customFormat="1" ht="39">
      <c r="B1101" s="27"/>
      <c r="C1101" s="28"/>
      <c r="D1101" s="167" t="s">
        <v>1116</v>
      </c>
      <c r="E1101" s="28"/>
      <c r="F1101" s="168" t="s">
        <v>2377</v>
      </c>
      <c r="G1101" s="28"/>
      <c r="H1101" s="28"/>
      <c r="I1101" s="28"/>
      <c r="J1101" s="28"/>
      <c r="K1101" s="28"/>
      <c r="L1101" s="31"/>
      <c r="M1101" s="169"/>
      <c r="N1101" s="54"/>
      <c r="O1101" s="54"/>
      <c r="P1101" s="54"/>
      <c r="Q1101" s="54"/>
      <c r="R1101" s="54"/>
      <c r="S1101" s="54"/>
      <c r="T1101" s="55"/>
      <c r="AT1101" s="13" t="s">
        <v>1116</v>
      </c>
      <c r="AU1101" s="13" t="s">
        <v>79</v>
      </c>
    </row>
    <row r="1102" spans="2:65" s="1" customFormat="1" ht="19.5">
      <c r="B1102" s="27"/>
      <c r="C1102" s="28"/>
      <c r="D1102" s="167" t="s">
        <v>1172</v>
      </c>
      <c r="E1102" s="28"/>
      <c r="F1102" s="168" t="s">
        <v>2175</v>
      </c>
      <c r="G1102" s="28"/>
      <c r="H1102" s="28"/>
      <c r="I1102" s="28"/>
      <c r="J1102" s="28"/>
      <c r="K1102" s="28"/>
      <c r="L1102" s="31"/>
      <c r="M1102" s="169"/>
      <c r="N1102" s="54"/>
      <c r="O1102" s="54"/>
      <c r="P1102" s="54"/>
      <c r="Q1102" s="54"/>
      <c r="R1102" s="54"/>
      <c r="S1102" s="54"/>
      <c r="T1102" s="55"/>
      <c r="AT1102" s="13" t="s">
        <v>1172</v>
      </c>
      <c r="AU1102" s="13" t="s">
        <v>79</v>
      </c>
    </row>
    <row r="1103" spans="2:65" s="1" customFormat="1" ht="45" customHeight="1">
      <c r="B1103" s="27"/>
      <c r="C1103" s="160" t="s">
        <v>2390</v>
      </c>
      <c r="D1103" s="160" t="s">
        <v>1111</v>
      </c>
      <c r="E1103" s="161" t="s">
        <v>2391</v>
      </c>
      <c r="F1103" s="162" t="s">
        <v>2392</v>
      </c>
      <c r="G1103" s="163" t="s">
        <v>572</v>
      </c>
      <c r="H1103" s="164">
        <v>1</v>
      </c>
      <c r="I1103" s="165">
        <v>160.77000000000001</v>
      </c>
      <c r="J1103" s="165">
        <f>ROUND(I1103*H1103,2)</f>
        <v>160.77000000000001</v>
      </c>
      <c r="K1103" s="162" t="s">
        <v>106</v>
      </c>
      <c r="L1103" s="31"/>
      <c r="M1103" s="53" t="s">
        <v>31</v>
      </c>
      <c r="N1103" s="166" t="s">
        <v>43</v>
      </c>
      <c r="O1103" s="142">
        <v>0.15</v>
      </c>
      <c r="P1103" s="142">
        <f>O1103*H1103</f>
        <v>0.15</v>
      </c>
      <c r="Q1103" s="142">
        <v>0</v>
      </c>
      <c r="R1103" s="142">
        <f>Q1103*H1103</f>
        <v>0</v>
      </c>
      <c r="S1103" s="142">
        <v>0</v>
      </c>
      <c r="T1103" s="143">
        <f>S1103*H1103</f>
        <v>0</v>
      </c>
      <c r="AR1103" s="13" t="s">
        <v>109</v>
      </c>
      <c r="AT1103" s="13" t="s">
        <v>1111</v>
      </c>
      <c r="AU1103" s="13" t="s">
        <v>79</v>
      </c>
      <c r="AY1103" s="13" t="s">
        <v>108</v>
      </c>
      <c r="BE1103" s="144">
        <f>IF(N1103="základní",J1103,0)</f>
        <v>160.77000000000001</v>
      </c>
      <c r="BF1103" s="144">
        <f>IF(N1103="snížená",J1103,0)</f>
        <v>0</v>
      </c>
      <c r="BG1103" s="144">
        <f>IF(N1103="zákl. přenesená",J1103,0)</f>
        <v>0</v>
      </c>
      <c r="BH1103" s="144">
        <f>IF(N1103="sníž. přenesená",J1103,0)</f>
        <v>0</v>
      </c>
      <c r="BI1103" s="144">
        <f>IF(N1103="nulová",J1103,0)</f>
        <v>0</v>
      </c>
      <c r="BJ1103" s="13" t="s">
        <v>77</v>
      </c>
      <c r="BK1103" s="144">
        <f>ROUND(I1103*H1103,2)</f>
        <v>160.77000000000001</v>
      </c>
      <c r="BL1103" s="13" t="s">
        <v>109</v>
      </c>
      <c r="BM1103" s="13" t="s">
        <v>2393</v>
      </c>
    </row>
    <row r="1104" spans="2:65" s="1" customFormat="1" ht="39">
      <c r="B1104" s="27"/>
      <c r="C1104" s="28"/>
      <c r="D1104" s="167" t="s">
        <v>1116</v>
      </c>
      <c r="E1104" s="28"/>
      <c r="F1104" s="168" t="s">
        <v>2377</v>
      </c>
      <c r="G1104" s="28"/>
      <c r="H1104" s="28"/>
      <c r="I1104" s="28"/>
      <c r="J1104" s="28"/>
      <c r="K1104" s="28"/>
      <c r="L1104" s="31"/>
      <c r="M1104" s="169"/>
      <c r="N1104" s="54"/>
      <c r="O1104" s="54"/>
      <c r="P1104" s="54"/>
      <c r="Q1104" s="54"/>
      <c r="R1104" s="54"/>
      <c r="S1104" s="54"/>
      <c r="T1104" s="55"/>
      <c r="AT1104" s="13" t="s">
        <v>1116</v>
      </c>
      <c r="AU1104" s="13" t="s">
        <v>79</v>
      </c>
    </row>
    <row r="1105" spans="2:65" s="1" customFormat="1" ht="19.5">
      <c r="B1105" s="27"/>
      <c r="C1105" s="28"/>
      <c r="D1105" s="167" t="s">
        <v>1172</v>
      </c>
      <c r="E1105" s="28"/>
      <c r="F1105" s="168" t="s">
        <v>2175</v>
      </c>
      <c r="G1105" s="28"/>
      <c r="H1105" s="28"/>
      <c r="I1105" s="28"/>
      <c r="J1105" s="28"/>
      <c r="K1105" s="28"/>
      <c r="L1105" s="31"/>
      <c r="M1105" s="169"/>
      <c r="N1105" s="54"/>
      <c r="O1105" s="54"/>
      <c r="P1105" s="54"/>
      <c r="Q1105" s="54"/>
      <c r="R1105" s="54"/>
      <c r="S1105" s="54"/>
      <c r="T1105" s="55"/>
      <c r="AT1105" s="13" t="s">
        <v>1172</v>
      </c>
      <c r="AU1105" s="13" t="s">
        <v>79</v>
      </c>
    </row>
    <row r="1106" spans="2:65" s="1" customFormat="1" ht="45" customHeight="1">
      <c r="B1106" s="27"/>
      <c r="C1106" s="160" t="s">
        <v>2394</v>
      </c>
      <c r="D1106" s="160" t="s">
        <v>1111</v>
      </c>
      <c r="E1106" s="161" t="s">
        <v>2395</v>
      </c>
      <c r="F1106" s="162" t="s">
        <v>2396</v>
      </c>
      <c r="G1106" s="163" t="s">
        <v>572</v>
      </c>
      <c r="H1106" s="164">
        <v>1</v>
      </c>
      <c r="I1106" s="165">
        <v>171.07</v>
      </c>
      <c r="J1106" s="165">
        <f>ROUND(I1106*H1106,2)</f>
        <v>171.07</v>
      </c>
      <c r="K1106" s="162" t="s">
        <v>106</v>
      </c>
      <c r="L1106" s="31"/>
      <c r="M1106" s="53" t="s">
        <v>31</v>
      </c>
      <c r="N1106" s="166" t="s">
        <v>43</v>
      </c>
      <c r="O1106" s="142">
        <v>0.16</v>
      </c>
      <c r="P1106" s="142">
        <f>O1106*H1106</f>
        <v>0.16</v>
      </c>
      <c r="Q1106" s="142">
        <v>0</v>
      </c>
      <c r="R1106" s="142">
        <f>Q1106*H1106</f>
        <v>0</v>
      </c>
      <c r="S1106" s="142">
        <v>0</v>
      </c>
      <c r="T1106" s="143">
        <f>S1106*H1106</f>
        <v>0</v>
      </c>
      <c r="AR1106" s="13" t="s">
        <v>109</v>
      </c>
      <c r="AT1106" s="13" t="s">
        <v>1111</v>
      </c>
      <c r="AU1106" s="13" t="s">
        <v>79</v>
      </c>
      <c r="AY1106" s="13" t="s">
        <v>108</v>
      </c>
      <c r="BE1106" s="144">
        <f>IF(N1106="základní",J1106,0)</f>
        <v>171.07</v>
      </c>
      <c r="BF1106" s="144">
        <f>IF(N1106="snížená",J1106,0)</f>
        <v>0</v>
      </c>
      <c r="BG1106" s="144">
        <f>IF(N1106="zákl. přenesená",J1106,0)</f>
        <v>0</v>
      </c>
      <c r="BH1106" s="144">
        <f>IF(N1106="sníž. přenesená",J1106,0)</f>
        <v>0</v>
      </c>
      <c r="BI1106" s="144">
        <f>IF(N1106="nulová",J1106,0)</f>
        <v>0</v>
      </c>
      <c r="BJ1106" s="13" t="s">
        <v>77</v>
      </c>
      <c r="BK1106" s="144">
        <f>ROUND(I1106*H1106,2)</f>
        <v>171.07</v>
      </c>
      <c r="BL1106" s="13" t="s">
        <v>109</v>
      </c>
      <c r="BM1106" s="13" t="s">
        <v>2397</v>
      </c>
    </row>
    <row r="1107" spans="2:65" s="1" customFormat="1" ht="39">
      <c r="B1107" s="27"/>
      <c r="C1107" s="28"/>
      <c r="D1107" s="167" t="s">
        <v>1116</v>
      </c>
      <c r="E1107" s="28"/>
      <c r="F1107" s="168" t="s">
        <v>2377</v>
      </c>
      <c r="G1107" s="28"/>
      <c r="H1107" s="28"/>
      <c r="I1107" s="28"/>
      <c r="J1107" s="28"/>
      <c r="K1107" s="28"/>
      <c r="L1107" s="31"/>
      <c r="M1107" s="169"/>
      <c r="N1107" s="54"/>
      <c r="O1107" s="54"/>
      <c r="P1107" s="54"/>
      <c r="Q1107" s="54"/>
      <c r="R1107" s="54"/>
      <c r="S1107" s="54"/>
      <c r="T1107" s="55"/>
      <c r="AT1107" s="13" t="s">
        <v>1116</v>
      </c>
      <c r="AU1107" s="13" t="s">
        <v>79</v>
      </c>
    </row>
    <row r="1108" spans="2:65" s="1" customFormat="1" ht="19.5">
      <c r="B1108" s="27"/>
      <c r="C1108" s="28"/>
      <c r="D1108" s="167" t="s">
        <v>1172</v>
      </c>
      <c r="E1108" s="28"/>
      <c r="F1108" s="168" t="s">
        <v>2175</v>
      </c>
      <c r="G1108" s="28"/>
      <c r="H1108" s="28"/>
      <c r="I1108" s="28"/>
      <c r="J1108" s="28"/>
      <c r="K1108" s="28"/>
      <c r="L1108" s="31"/>
      <c r="M1108" s="169"/>
      <c r="N1108" s="54"/>
      <c r="O1108" s="54"/>
      <c r="P1108" s="54"/>
      <c r="Q1108" s="54"/>
      <c r="R1108" s="54"/>
      <c r="S1108" s="54"/>
      <c r="T1108" s="55"/>
      <c r="AT1108" s="13" t="s">
        <v>1172</v>
      </c>
      <c r="AU1108" s="13" t="s">
        <v>79</v>
      </c>
    </row>
    <row r="1109" spans="2:65" s="1" customFormat="1" ht="45" customHeight="1">
      <c r="B1109" s="27"/>
      <c r="C1109" s="160" t="s">
        <v>2398</v>
      </c>
      <c r="D1109" s="160" t="s">
        <v>1111</v>
      </c>
      <c r="E1109" s="161" t="s">
        <v>2399</v>
      </c>
      <c r="F1109" s="162" t="s">
        <v>2400</v>
      </c>
      <c r="G1109" s="163" t="s">
        <v>572</v>
      </c>
      <c r="H1109" s="164">
        <v>1</v>
      </c>
      <c r="I1109" s="165">
        <v>181.92</v>
      </c>
      <c r="J1109" s="165">
        <f>ROUND(I1109*H1109,2)</f>
        <v>181.92</v>
      </c>
      <c r="K1109" s="162" t="s">
        <v>106</v>
      </c>
      <c r="L1109" s="31"/>
      <c r="M1109" s="53" t="s">
        <v>31</v>
      </c>
      <c r="N1109" s="166" t="s">
        <v>43</v>
      </c>
      <c r="O1109" s="142">
        <v>0.17</v>
      </c>
      <c r="P1109" s="142">
        <f>O1109*H1109</f>
        <v>0.17</v>
      </c>
      <c r="Q1109" s="142">
        <v>0</v>
      </c>
      <c r="R1109" s="142">
        <f>Q1109*H1109</f>
        <v>0</v>
      </c>
      <c r="S1109" s="142">
        <v>0</v>
      </c>
      <c r="T1109" s="143">
        <f>S1109*H1109</f>
        <v>0</v>
      </c>
      <c r="AR1109" s="13" t="s">
        <v>109</v>
      </c>
      <c r="AT1109" s="13" t="s">
        <v>1111</v>
      </c>
      <c r="AU1109" s="13" t="s">
        <v>79</v>
      </c>
      <c r="AY1109" s="13" t="s">
        <v>108</v>
      </c>
      <c r="BE1109" s="144">
        <f>IF(N1109="základní",J1109,0)</f>
        <v>181.92</v>
      </c>
      <c r="BF1109" s="144">
        <f>IF(N1109="snížená",J1109,0)</f>
        <v>0</v>
      </c>
      <c r="BG1109" s="144">
        <f>IF(N1109="zákl. přenesená",J1109,0)</f>
        <v>0</v>
      </c>
      <c r="BH1109" s="144">
        <f>IF(N1109="sníž. přenesená",J1109,0)</f>
        <v>0</v>
      </c>
      <c r="BI1109" s="144">
        <f>IF(N1109="nulová",J1109,0)</f>
        <v>0</v>
      </c>
      <c r="BJ1109" s="13" t="s">
        <v>77</v>
      </c>
      <c r="BK1109" s="144">
        <f>ROUND(I1109*H1109,2)</f>
        <v>181.92</v>
      </c>
      <c r="BL1109" s="13" t="s">
        <v>109</v>
      </c>
      <c r="BM1109" s="13" t="s">
        <v>2401</v>
      </c>
    </row>
    <row r="1110" spans="2:65" s="1" customFormat="1" ht="39">
      <c r="B1110" s="27"/>
      <c r="C1110" s="28"/>
      <c r="D1110" s="167" t="s">
        <v>1116</v>
      </c>
      <c r="E1110" s="28"/>
      <c r="F1110" s="168" t="s">
        <v>2377</v>
      </c>
      <c r="G1110" s="28"/>
      <c r="H1110" s="28"/>
      <c r="I1110" s="28"/>
      <c r="J1110" s="28"/>
      <c r="K1110" s="28"/>
      <c r="L1110" s="31"/>
      <c r="M1110" s="169"/>
      <c r="N1110" s="54"/>
      <c r="O1110" s="54"/>
      <c r="P1110" s="54"/>
      <c r="Q1110" s="54"/>
      <c r="R1110" s="54"/>
      <c r="S1110" s="54"/>
      <c r="T1110" s="55"/>
      <c r="AT1110" s="13" t="s">
        <v>1116</v>
      </c>
      <c r="AU1110" s="13" t="s">
        <v>79</v>
      </c>
    </row>
    <row r="1111" spans="2:65" s="1" customFormat="1" ht="19.5">
      <c r="B1111" s="27"/>
      <c r="C1111" s="28"/>
      <c r="D1111" s="167" t="s">
        <v>1172</v>
      </c>
      <c r="E1111" s="28"/>
      <c r="F1111" s="168" t="s">
        <v>2175</v>
      </c>
      <c r="G1111" s="28"/>
      <c r="H1111" s="28"/>
      <c r="I1111" s="28"/>
      <c r="J1111" s="28"/>
      <c r="K1111" s="28"/>
      <c r="L1111" s="31"/>
      <c r="M1111" s="169"/>
      <c r="N1111" s="54"/>
      <c r="O1111" s="54"/>
      <c r="P1111" s="54"/>
      <c r="Q1111" s="54"/>
      <c r="R1111" s="54"/>
      <c r="S1111" s="54"/>
      <c r="T1111" s="55"/>
      <c r="AT1111" s="13" t="s">
        <v>1172</v>
      </c>
      <c r="AU1111" s="13" t="s">
        <v>79</v>
      </c>
    </row>
    <row r="1112" spans="2:65" s="1" customFormat="1" ht="45" customHeight="1">
      <c r="B1112" s="27"/>
      <c r="C1112" s="160" t="s">
        <v>2402</v>
      </c>
      <c r="D1112" s="160" t="s">
        <v>1111</v>
      </c>
      <c r="E1112" s="161" t="s">
        <v>2403</v>
      </c>
      <c r="F1112" s="162" t="s">
        <v>2404</v>
      </c>
      <c r="G1112" s="163" t="s">
        <v>572</v>
      </c>
      <c r="H1112" s="164">
        <v>1</v>
      </c>
      <c r="I1112" s="165">
        <v>181.92</v>
      </c>
      <c r="J1112" s="165">
        <f>ROUND(I1112*H1112,2)</f>
        <v>181.92</v>
      </c>
      <c r="K1112" s="162" t="s">
        <v>106</v>
      </c>
      <c r="L1112" s="31"/>
      <c r="M1112" s="53" t="s">
        <v>31</v>
      </c>
      <c r="N1112" s="166" t="s">
        <v>43</v>
      </c>
      <c r="O1112" s="142">
        <v>0.17</v>
      </c>
      <c r="P1112" s="142">
        <f>O1112*H1112</f>
        <v>0.17</v>
      </c>
      <c r="Q1112" s="142">
        <v>0</v>
      </c>
      <c r="R1112" s="142">
        <f>Q1112*H1112</f>
        <v>0</v>
      </c>
      <c r="S1112" s="142">
        <v>0</v>
      </c>
      <c r="T1112" s="143">
        <f>S1112*H1112</f>
        <v>0</v>
      </c>
      <c r="AR1112" s="13" t="s">
        <v>109</v>
      </c>
      <c r="AT1112" s="13" t="s">
        <v>1111</v>
      </c>
      <c r="AU1112" s="13" t="s">
        <v>79</v>
      </c>
      <c r="AY1112" s="13" t="s">
        <v>108</v>
      </c>
      <c r="BE1112" s="144">
        <f>IF(N1112="základní",J1112,0)</f>
        <v>181.92</v>
      </c>
      <c r="BF1112" s="144">
        <f>IF(N1112="snížená",J1112,0)</f>
        <v>0</v>
      </c>
      <c r="BG1112" s="144">
        <f>IF(N1112="zákl. přenesená",J1112,0)</f>
        <v>0</v>
      </c>
      <c r="BH1112" s="144">
        <f>IF(N1112="sníž. přenesená",J1112,0)</f>
        <v>0</v>
      </c>
      <c r="BI1112" s="144">
        <f>IF(N1112="nulová",J1112,0)</f>
        <v>0</v>
      </c>
      <c r="BJ1112" s="13" t="s">
        <v>77</v>
      </c>
      <c r="BK1112" s="144">
        <f>ROUND(I1112*H1112,2)</f>
        <v>181.92</v>
      </c>
      <c r="BL1112" s="13" t="s">
        <v>109</v>
      </c>
      <c r="BM1112" s="13" t="s">
        <v>2405</v>
      </c>
    </row>
    <row r="1113" spans="2:65" s="1" customFormat="1" ht="39">
      <c r="B1113" s="27"/>
      <c r="C1113" s="28"/>
      <c r="D1113" s="167" t="s">
        <v>1116</v>
      </c>
      <c r="E1113" s="28"/>
      <c r="F1113" s="168" t="s">
        <v>2377</v>
      </c>
      <c r="G1113" s="28"/>
      <c r="H1113" s="28"/>
      <c r="I1113" s="28"/>
      <c r="J1113" s="28"/>
      <c r="K1113" s="28"/>
      <c r="L1113" s="31"/>
      <c r="M1113" s="169"/>
      <c r="N1113" s="54"/>
      <c r="O1113" s="54"/>
      <c r="P1113" s="54"/>
      <c r="Q1113" s="54"/>
      <c r="R1113" s="54"/>
      <c r="S1113" s="54"/>
      <c r="T1113" s="55"/>
      <c r="AT1113" s="13" t="s">
        <v>1116</v>
      </c>
      <c r="AU1113" s="13" t="s">
        <v>79</v>
      </c>
    </row>
    <row r="1114" spans="2:65" s="1" customFormat="1" ht="19.5">
      <c r="B1114" s="27"/>
      <c r="C1114" s="28"/>
      <c r="D1114" s="167" t="s">
        <v>1172</v>
      </c>
      <c r="E1114" s="28"/>
      <c r="F1114" s="168" t="s">
        <v>2175</v>
      </c>
      <c r="G1114" s="28"/>
      <c r="H1114" s="28"/>
      <c r="I1114" s="28"/>
      <c r="J1114" s="28"/>
      <c r="K1114" s="28"/>
      <c r="L1114" s="31"/>
      <c r="M1114" s="169"/>
      <c r="N1114" s="54"/>
      <c r="O1114" s="54"/>
      <c r="P1114" s="54"/>
      <c r="Q1114" s="54"/>
      <c r="R1114" s="54"/>
      <c r="S1114" s="54"/>
      <c r="T1114" s="55"/>
      <c r="AT1114" s="13" t="s">
        <v>1172</v>
      </c>
      <c r="AU1114" s="13" t="s">
        <v>79</v>
      </c>
    </row>
    <row r="1115" spans="2:65" s="1" customFormat="1" ht="45" customHeight="1">
      <c r="B1115" s="27"/>
      <c r="C1115" s="160" t="s">
        <v>2406</v>
      </c>
      <c r="D1115" s="160" t="s">
        <v>1111</v>
      </c>
      <c r="E1115" s="161" t="s">
        <v>2407</v>
      </c>
      <c r="F1115" s="162" t="s">
        <v>2408</v>
      </c>
      <c r="G1115" s="163" t="s">
        <v>572</v>
      </c>
      <c r="H1115" s="164">
        <v>1</v>
      </c>
      <c r="I1115" s="165">
        <v>184.56</v>
      </c>
      <c r="J1115" s="165">
        <f>ROUND(I1115*H1115,2)</f>
        <v>184.56</v>
      </c>
      <c r="K1115" s="162" t="s">
        <v>106</v>
      </c>
      <c r="L1115" s="31"/>
      <c r="M1115" s="53" t="s">
        <v>31</v>
      </c>
      <c r="N1115" s="166" t="s">
        <v>43</v>
      </c>
      <c r="O1115" s="142">
        <v>0.21</v>
      </c>
      <c r="P1115" s="142">
        <f>O1115*H1115</f>
        <v>0.21</v>
      </c>
      <c r="Q1115" s="142">
        <v>0</v>
      </c>
      <c r="R1115" s="142">
        <f>Q1115*H1115</f>
        <v>0</v>
      </c>
      <c r="S1115" s="142">
        <v>0</v>
      </c>
      <c r="T1115" s="143">
        <f>S1115*H1115</f>
        <v>0</v>
      </c>
      <c r="AR1115" s="13" t="s">
        <v>109</v>
      </c>
      <c r="AT1115" s="13" t="s">
        <v>1111</v>
      </c>
      <c r="AU1115" s="13" t="s">
        <v>79</v>
      </c>
      <c r="AY1115" s="13" t="s">
        <v>108</v>
      </c>
      <c r="BE1115" s="144">
        <f>IF(N1115="základní",J1115,0)</f>
        <v>184.56</v>
      </c>
      <c r="BF1115" s="144">
        <f>IF(N1115="snížená",J1115,0)</f>
        <v>0</v>
      </c>
      <c r="BG1115" s="144">
        <f>IF(N1115="zákl. přenesená",J1115,0)</f>
        <v>0</v>
      </c>
      <c r="BH1115" s="144">
        <f>IF(N1115="sníž. přenesená",J1115,0)</f>
        <v>0</v>
      </c>
      <c r="BI1115" s="144">
        <f>IF(N1115="nulová",J1115,0)</f>
        <v>0</v>
      </c>
      <c r="BJ1115" s="13" t="s">
        <v>77</v>
      </c>
      <c r="BK1115" s="144">
        <f>ROUND(I1115*H1115,2)</f>
        <v>184.56</v>
      </c>
      <c r="BL1115" s="13" t="s">
        <v>109</v>
      </c>
      <c r="BM1115" s="13" t="s">
        <v>2409</v>
      </c>
    </row>
    <row r="1116" spans="2:65" s="1" customFormat="1" ht="39">
      <c r="B1116" s="27"/>
      <c r="C1116" s="28"/>
      <c r="D1116" s="167" t="s">
        <v>1116</v>
      </c>
      <c r="E1116" s="28"/>
      <c r="F1116" s="168" t="s">
        <v>2377</v>
      </c>
      <c r="G1116" s="28"/>
      <c r="H1116" s="28"/>
      <c r="I1116" s="28"/>
      <c r="J1116" s="28"/>
      <c r="K1116" s="28"/>
      <c r="L1116" s="31"/>
      <c r="M1116" s="169"/>
      <c r="N1116" s="54"/>
      <c r="O1116" s="54"/>
      <c r="P1116" s="54"/>
      <c r="Q1116" s="54"/>
      <c r="R1116" s="54"/>
      <c r="S1116" s="54"/>
      <c r="T1116" s="55"/>
      <c r="AT1116" s="13" t="s">
        <v>1116</v>
      </c>
      <c r="AU1116" s="13" t="s">
        <v>79</v>
      </c>
    </row>
    <row r="1117" spans="2:65" s="1" customFormat="1" ht="19.5">
      <c r="B1117" s="27"/>
      <c r="C1117" s="28"/>
      <c r="D1117" s="167" t="s">
        <v>1172</v>
      </c>
      <c r="E1117" s="28"/>
      <c r="F1117" s="168" t="s">
        <v>2175</v>
      </c>
      <c r="G1117" s="28"/>
      <c r="H1117" s="28"/>
      <c r="I1117" s="28"/>
      <c r="J1117" s="28"/>
      <c r="K1117" s="28"/>
      <c r="L1117" s="31"/>
      <c r="M1117" s="169"/>
      <c r="N1117" s="54"/>
      <c r="O1117" s="54"/>
      <c r="P1117" s="54"/>
      <c r="Q1117" s="54"/>
      <c r="R1117" s="54"/>
      <c r="S1117" s="54"/>
      <c r="T1117" s="55"/>
      <c r="AT1117" s="13" t="s">
        <v>1172</v>
      </c>
      <c r="AU1117" s="13" t="s">
        <v>79</v>
      </c>
    </row>
    <row r="1118" spans="2:65" s="1" customFormat="1" ht="45" customHeight="1">
      <c r="B1118" s="27"/>
      <c r="C1118" s="160" t="s">
        <v>2410</v>
      </c>
      <c r="D1118" s="160" t="s">
        <v>1111</v>
      </c>
      <c r="E1118" s="161" t="s">
        <v>2411</v>
      </c>
      <c r="F1118" s="162" t="s">
        <v>2412</v>
      </c>
      <c r="G1118" s="163" t="s">
        <v>572</v>
      </c>
      <c r="H1118" s="164">
        <v>1</v>
      </c>
      <c r="I1118" s="165">
        <v>192.23</v>
      </c>
      <c r="J1118" s="165">
        <f>ROUND(I1118*H1118,2)</f>
        <v>192.23</v>
      </c>
      <c r="K1118" s="162" t="s">
        <v>106</v>
      </c>
      <c r="L1118" s="31"/>
      <c r="M1118" s="53" t="s">
        <v>31</v>
      </c>
      <c r="N1118" s="166" t="s">
        <v>43</v>
      </c>
      <c r="O1118" s="142">
        <v>0.18</v>
      </c>
      <c r="P1118" s="142">
        <f>O1118*H1118</f>
        <v>0.18</v>
      </c>
      <c r="Q1118" s="142">
        <v>0</v>
      </c>
      <c r="R1118" s="142">
        <f>Q1118*H1118</f>
        <v>0</v>
      </c>
      <c r="S1118" s="142">
        <v>0</v>
      </c>
      <c r="T1118" s="143">
        <f>S1118*H1118</f>
        <v>0</v>
      </c>
      <c r="AR1118" s="13" t="s">
        <v>109</v>
      </c>
      <c r="AT1118" s="13" t="s">
        <v>1111</v>
      </c>
      <c r="AU1118" s="13" t="s">
        <v>79</v>
      </c>
      <c r="AY1118" s="13" t="s">
        <v>108</v>
      </c>
      <c r="BE1118" s="144">
        <f>IF(N1118="základní",J1118,0)</f>
        <v>192.23</v>
      </c>
      <c r="BF1118" s="144">
        <f>IF(N1118="snížená",J1118,0)</f>
        <v>0</v>
      </c>
      <c r="BG1118" s="144">
        <f>IF(N1118="zákl. přenesená",J1118,0)</f>
        <v>0</v>
      </c>
      <c r="BH1118" s="144">
        <f>IF(N1118="sníž. přenesená",J1118,0)</f>
        <v>0</v>
      </c>
      <c r="BI1118" s="144">
        <f>IF(N1118="nulová",J1118,0)</f>
        <v>0</v>
      </c>
      <c r="BJ1118" s="13" t="s">
        <v>77</v>
      </c>
      <c r="BK1118" s="144">
        <f>ROUND(I1118*H1118,2)</f>
        <v>192.23</v>
      </c>
      <c r="BL1118" s="13" t="s">
        <v>109</v>
      </c>
      <c r="BM1118" s="13" t="s">
        <v>2413</v>
      </c>
    </row>
    <row r="1119" spans="2:65" s="1" customFormat="1" ht="39">
      <c r="B1119" s="27"/>
      <c r="C1119" s="28"/>
      <c r="D1119" s="167" t="s">
        <v>1116</v>
      </c>
      <c r="E1119" s="28"/>
      <c r="F1119" s="168" t="s">
        <v>2377</v>
      </c>
      <c r="G1119" s="28"/>
      <c r="H1119" s="28"/>
      <c r="I1119" s="28"/>
      <c r="J1119" s="28"/>
      <c r="K1119" s="28"/>
      <c r="L1119" s="31"/>
      <c r="M1119" s="169"/>
      <c r="N1119" s="54"/>
      <c r="O1119" s="54"/>
      <c r="P1119" s="54"/>
      <c r="Q1119" s="54"/>
      <c r="R1119" s="54"/>
      <c r="S1119" s="54"/>
      <c r="T1119" s="55"/>
      <c r="AT1119" s="13" t="s">
        <v>1116</v>
      </c>
      <c r="AU1119" s="13" t="s">
        <v>79</v>
      </c>
    </row>
    <row r="1120" spans="2:65" s="1" customFormat="1" ht="19.5">
      <c r="B1120" s="27"/>
      <c r="C1120" s="28"/>
      <c r="D1120" s="167" t="s">
        <v>1172</v>
      </c>
      <c r="E1120" s="28"/>
      <c r="F1120" s="168" t="s">
        <v>2175</v>
      </c>
      <c r="G1120" s="28"/>
      <c r="H1120" s="28"/>
      <c r="I1120" s="28"/>
      <c r="J1120" s="28"/>
      <c r="K1120" s="28"/>
      <c r="L1120" s="31"/>
      <c r="M1120" s="169"/>
      <c r="N1120" s="54"/>
      <c r="O1120" s="54"/>
      <c r="P1120" s="54"/>
      <c r="Q1120" s="54"/>
      <c r="R1120" s="54"/>
      <c r="S1120" s="54"/>
      <c r="T1120" s="55"/>
      <c r="AT1120" s="13" t="s">
        <v>1172</v>
      </c>
      <c r="AU1120" s="13" t="s">
        <v>79</v>
      </c>
    </row>
    <row r="1121" spans="2:65" s="1" customFormat="1" ht="45" customHeight="1">
      <c r="B1121" s="27"/>
      <c r="C1121" s="160" t="s">
        <v>2414</v>
      </c>
      <c r="D1121" s="160" t="s">
        <v>1111</v>
      </c>
      <c r="E1121" s="161" t="s">
        <v>2415</v>
      </c>
      <c r="F1121" s="162" t="s">
        <v>2416</v>
      </c>
      <c r="G1121" s="163" t="s">
        <v>572</v>
      </c>
      <c r="H1121" s="164">
        <v>1</v>
      </c>
      <c r="I1121" s="165">
        <v>200.22</v>
      </c>
      <c r="J1121" s="165">
        <f>ROUND(I1121*H1121,2)</f>
        <v>200.22</v>
      </c>
      <c r="K1121" s="162" t="s">
        <v>106</v>
      </c>
      <c r="L1121" s="31"/>
      <c r="M1121" s="53" t="s">
        <v>31</v>
      </c>
      <c r="N1121" s="166" t="s">
        <v>43</v>
      </c>
      <c r="O1121" s="142">
        <v>0.188</v>
      </c>
      <c r="P1121" s="142">
        <f>O1121*H1121</f>
        <v>0.188</v>
      </c>
      <c r="Q1121" s="142">
        <v>0</v>
      </c>
      <c r="R1121" s="142">
        <f>Q1121*H1121</f>
        <v>0</v>
      </c>
      <c r="S1121" s="142">
        <v>0</v>
      </c>
      <c r="T1121" s="143">
        <f>S1121*H1121</f>
        <v>0</v>
      </c>
      <c r="AR1121" s="13" t="s">
        <v>109</v>
      </c>
      <c r="AT1121" s="13" t="s">
        <v>1111</v>
      </c>
      <c r="AU1121" s="13" t="s">
        <v>79</v>
      </c>
      <c r="AY1121" s="13" t="s">
        <v>108</v>
      </c>
      <c r="BE1121" s="144">
        <f>IF(N1121="základní",J1121,0)</f>
        <v>200.22</v>
      </c>
      <c r="BF1121" s="144">
        <f>IF(N1121="snížená",J1121,0)</f>
        <v>0</v>
      </c>
      <c r="BG1121" s="144">
        <f>IF(N1121="zákl. přenesená",J1121,0)</f>
        <v>0</v>
      </c>
      <c r="BH1121" s="144">
        <f>IF(N1121="sníž. přenesená",J1121,0)</f>
        <v>0</v>
      </c>
      <c r="BI1121" s="144">
        <f>IF(N1121="nulová",J1121,0)</f>
        <v>0</v>
      </c>
      <c r="BJ1121" s="13" t="s">
        <v>77</v>
      </c>
      <c r="BK1121" s="144">
        <f>ROUND(I1121*H1121,2)</f>
        <v>200.22</v>
      </c>
      <c r="BL1121" s="13" t="s">
        <v>109</v>
      </c>
      <c r="BM1121" s="13" t="s">
        <v>2417</v>
      </c>
    </row>
    <row r="1122" spans="2:65" s="1" customFormat="1" ht="39">
      <c r="B1122" s="27"/>
      <c r="C1122" s="28"/>
      <c r="D1122" s="167" t="s">
        <v>1116</v>
      </c>
      <c r="E1122" s="28"/>
      <c r="F1122" s="168" t="s">
        <v>2377</v>
      </c>
      <c r="G1122" s="28"/>
      <c r="H1122" s="28"/>
      <c r="I1122" s="28"/>
      <c r="J1122" s="28"/>
      <c r="K1122" s="28"/>
      <c r="L1122" s="31"/>
      <c r="M1122" s="169"/>
      <c r="N1122" s="54"/>
      <c r="O1122" s="54"/>
      <c r="P1122" s="54"/>
      <c r="Q1122" s="54"/>
      <c r="R1122" s="54"/>
      <c r="S1122" s="54"/>
      <c r="T1122" s="55"/>
      <c r="AT1122" s="13" t="s">
        <v>1116</v>
      </c>
      <c r="AU1122" s="13" t="s">
        <v>79</v>
      </c>
    </row>
    <row r="1123" spans="2:65" s="1" customFormat="1" ht="19.5">
      <c r="B1123" s="27"/>
      <c r="C1123" s="28"/>
      <c r="D1123" s="167" t="s">
        <v>1172</v>
      </c>
      <c r="E1123" s="28"/>
      <c r="F1123" s="168" t="s">
        <v>2175</v>
      </c>
      <c r="G1123" s="28"/>
      <c r="H1123" s="28"/>
      <c r="I1123" s="28"/>
      <c r="J1123" s="28"/>
      <c r="K1123" s="28"/>
      <c r="L1123" s="31"/>
      <c r="M1123" s="169"/>
      <c r="N1123" s="54"/>
      <c r="O1123" s="54"/>
      <c r="P1123" s="54"/>
      <c r="Q1123" s="54"/>
      <c r="R1123" s="54"/>
      <c r="S1123" s="54"/>
      <c r="T1123" s="55"/>
      <c r="AT1123" s="13" t="s">
        <v>1172</v>
      </c>
      <c r="AU1123" s="13" t="s">
        <v>79</v>
      </c>
    </row>
    <row r="1124" spans="2:65" s="1" customFormat="1" ht="45" customHeight="1">
      <c r="B1124" s="27"/>
      <c r="C1124" s="160" t="s">
        <v>2418</v>
      </c>
      <c r="D1124" s="160" t="s">
        <v>1111</v>
      </c>
      <c r="E1124" s="161" t="s">
        <v>2419</v>
      </c>
      <c r="F1124" s="162" t="s">
        <v>2420</v>
      </c>
      <c r="G1124" s="163" t="s">
        <v>572</v>
      </c>
      <c r="H1124" s="164">
        <v>1</v>
      </c>
      <c r="I1124" s="165">
        <v>160.77000000000001</v>
      </c>
      <c r="J1124" s="165">
        <f>ROUND(I1124*H1124,2)</f>
        <v>160.77000000000001</v>
      </c>
      <c r="K1124" s="162" t="s">
        <v>106</v>
      </c>
      <c r="L1124" s="31"/>
      <c r="M1124" s="53" t="s">
        <v>31</v>
      </c>
      <c r="N1124" s="166" t="s">
        <v>43</v>
      </c>
      <c r="O1124" s="142">
        <v>0.15</v>
      </c>
      <c r="P1124" s="142">
        <f>O1124*H1124</f>
        <v>0.15</v>
      </c>
      <c r="Q1124" s="142">
        <v>0</v>
      </c>
      <c r="R1124" s="142">
        <f>Q1124*H1124</f>
        <v>0</v>
      </c>
      <c r="S1124" s="142">
        <v>0</v>
      </c>
      <c r="T1124" s="143">
        <f>S1124*H1124</f>
        <v>0</v>
      </c>
      <c r="AR1124" s="13" t="s">
        <v>109</v>
      </c>
      <c r="AT1124" s="13" t="s">
        <v>1111</v>
      </c>
      <c r="AU1124" s="13" t="s">
        <v>79</v>
      </c>
      <c r="AY1124" s="13" t="s">
        <v>108</v>
      </c>
      <c r="BE1124" s="144">
        <f>IF(N1124="základní",J1124,0)</f>
        <v>160.77000000000001</v>
      </c>
      <c r="BF1124" s="144">
        <f>IF(N1124="snížená",J1124,0)</f>
        <v>0</v>
      </c>
      <c r="BG1124" s="144">
        <f>IF(N1124="zákl. přenesená",J1124,0)</f>
        <v>0</v>
      </c>
      <c r="BH1124" s="144">
        <f>IF(N1124="sníž. přenesená",J1124,0)</f>
        <v>0</v>
      </c>
      <c r="BI1124" s="144">
        <f>IF(N1124="nulová",J1124,0)</f>
        <v>0</v>
      </c>
      <c r="BJ1124" s="13" t="s">
        <v>77</v>
      </c>
      <c r="BK1124" s="144">
        <f>ROUND(I1124*H1124,2)</f>
        <v>160.77000000000001</v>
      </c>
      <c r="BL1124" s="13" t="s">
        <v>109</v>
      </c>
      <c r="BM1124" s="13" t="s">
        <v>2421</v>
      </c>
    </row>
    <row r="1125" spans="2:65" s="1" customFormat="1" ht="39">
      <c r="B1125" s="27"/>
      <c r="C1125" s="28"/>
      <c r="D1125" s="167" t="s">
        <v>1116</v>
      </c>
      <c r="E1125" s="28"/>
      <c r="F1125" s="168" t="s">
        <v>2377</v>
      </c>
      <c r="G1125" s="28"/>
      <c r="H1125" s="28"/>
      <c r="I1125" s="28"/>
      <c r="J1125" s="28"/>
      <c r="K1125" s="28"/>
      <c r="L1125" s="31"/>
      <c r="M1125" s="169"/>
      <c r="N1125" s="54"/>
      <c r="O1125" s="54"/>
      <c r="P1125" s="54"/>
      <c r="Q1125" s="54"/>
      <c r="R1125" s="54"/>
      <c r="S1125" s="54"/>
      <c r="T1125" s="55"/>
      <c r="AT1125" s="13" t="s">
        <v>1116</v>
      </c>
      <c r="AU1125" s="13" t="s">
        <v>79</v>
      </c>
    </row>
    <row r="1126" spans="2:65" s="1" customFormat="1" ht="19.5">
      <c r="B1126" s="27"/>
      <c r="C1126" s="28"/>
      <c r="D1126" s="167" t="s">
        <v>1172</v>
      </c>
      <c r="E1126" s="28"/>
      <c r="F1126" s="168" t="s">
        <v>2175</v>
      </c>
      <c r="G1126" s="28"/>
      <c r="H1126" s="28"/>
      <c r="I1126" s="28"/>
      <c r="J1126" s="28"/>
      <c r="K1126" s="28"/>
      <c r="L1126" s="31"/>
      <c r="M1126" s="169"/>
      <c r="N1126" s="54"/>
      <c r="O1126" s="54"/>
      <c r="P1126" s="54"/>
      <c r="Q1126" s="54"/>
      <c r="R1126" s="54"/>
      <c r="S1126" s="54"/>
      <c r="T1126" s="55"/>
      <c r="AT1126" s="13" t="s">
        <v>1172</v>
      </c>
      <c r="AU1126" s="13" t="s">
        <v>79</v>
      </c>
    </row>
    <row r="1127" spans="2:65" s="1" customFormat="1" ht="45" customHeight="1">
      <c r="B1127" s="27"/>
      <c r="C1127" s="160" t="s">
        <v>2422</v>
      </c>
      <c r="D1127" s="160" t="s">
        <v>1111</v>
      </c>
      <c r="E1127" s="161" t="s">
        <v>2423</v>
      </c>
      <c r="F1127" s="162" t="s">
        <v>2424</v>
      </c>
      <c r="G1127" s="163" t="s">
        <v>572</v>
      </c>
      <c r="H1127" s="164">
        <v>1</v>
      </c>
      <c r="I1127" s="165">
        <v>171.07</v>
      </c>
      <c r="J1127" s="165">
        <f>ROUND(I1127*H1127,2)</f>
        <v>171.07</v>
      </c>
      <c r="K1127" s="162" t="s">
        <v>106</v>
      </c>
      <c r="L1127" s="31"/>
      <c r="M1127" s="53" t="s">
        <v>31</v>
      </c>
      <c r="N1127" s="166" t="s">
        <v>43</v>
      </c>
      <c r="O1127" s="142">
        <v>0.16</v>
      </c>
      <c r="P1127" s="142">
        <f>O1127*H1127</f>
        <v>0.16</v>
      </c>
      <c r="Q1127" s="142">
        <v>0</v>
      </c>
      <c r="R1127" s="142">
        <f>Q1127*H1127</f>
        <v>0</v>
      </c>
      <c r="S1127" s="142">
        <v>0</v>
      </c>
      <c r="T1127" s="143">
        <f>S1127*H1127</f>
        <v>0</v>
      </c>
      <c r="AR1127" s="13" t="s">
        <v>109</v>
      </c>
      <c r="AT1127" s="13" t="s">
        <v>1111</v>
      </c>
      <c r="AU1127" s="13" t="s">
        <v>79</v>
      </c>
      <c r="AY1127" s="13" t="s">
        <v>108</v>
      </c>
      <c r="BE1127" s="144">
        <f>IF(N1127="základní",J1127,0)</f>
        <v>171.07</v>
      </c>
      <c r="BF1127" s="144">
        <f>IF(N1127="snížená",J1127,0)</f>
        <v>0</v>
      </c>
      <c r="BG1127" s="144">
        <f>IF(N1127="zákl. přenesená",J1127,0)</f>
        <v>0</v>
      </c>
      <c r="BH1127" s="144">
        <f>IF(N1127="sníž. přenesená",J1127,0)</f>
        <v>0</v>
      </c>
      <c r="BI1127" s="144">
        <f>IF(N1127="nulová",J1127,0)</f>
        <v>0</v>
      </c>
      <c r="BJ1127" s="13" t="s">
        <v>77</v>
      </c>
      <c r="BK1127" s="144">
        <f>ROUND(I1127*H1127,2)</f>
        <v>171.07</v>
      </c>
      <c r="BL1127" s="13" t="s">
        <v>109</v>
      </c>
      <c r="BM1127" s="13" t="s">
        <v>2425</v>
      </c>
    </row>
    <row r="1128" spans="2:65" s="1" customFormat="1" ht="39">
      <c r="B1128" s="27"/>
      <c r="C1128" s="28"/>
      <c r="D1128" s="167" t="s">
        <v>1116</v>
      </c>
      <c r="E1128" s="28"/>
      <c r="F1128" s="168" t="s">
        <v>2377</v>
      </c>
      <c r="G1128" s="28"/>
      <c r="H1128" s="28"/>
      <c r="I1128" s="28"/>
      <c r="J1128" s="28"/>
      <c r="K1128" s="28"/>
      <c r="L1128" s="31"/>
      <c r="M1128" s="169"/>
      <c r="N1128" s="54"/>
      <c r="O1128" s="54"/>
      <c r="P1128" s="54"/>
      <c r="Q1128" s="54"/>
      <c r="R1128" s="54"/>
      <c r="S1128" s="54"/>
      <c r="T1128" s="55"/>
      <c r="AT1128" s="13" t="s">
        <v>1116</v>
      </c>
      <c r="AU1128" s="13" t="s">
        <v>79</v>
      </c>
    </row>
    <row r="1129" spans="2:65" s="1" customFormat="1" ht="19.5">
      <c r="B1129" s="27"/>
      <c r="C1129" s="28"/>
      <c r="D1129" s="167" t="s">
        <v>1172</v>
      </c>
      <c r="E1129" s="28"/>
      <c r="F1129" s="168" t="s">
        <v>2175</v>
      </c>
      <c r="G1129" s="28"/>
      <c r="H1129" s="28"/>
      <c r="I1129" s="28"/>
      <c r="J1129" s="28"/>
      <c r="K1129" s="28"/>
      <c r="L1129" s="31"/>
      <c r="M1129" s="169"/>
      <c r="N1129" s="54"/>
      <c r="O1129" s="54"/>
      <c r="P1129" s="54"/>
      <c r="Q1129" s="54"/>
      <c r="R1129" s="54"/>
      <c r="S1129" s="54"/>
      <c r="T1129" s="55"/>
      <c r="AT1129" s="13" t="s">
        <v>1172</v>
      </c>
      <c r="AU1129" s="13" t="s">
        <v>79</v>
      </c>
    </row>
    <row r="1130" spans="2:65" s="1" customFormat="1" ht="45" customHeight="1">
      <c r="B1130" s="27"/>
      <c r="C1130" s="160" t="s">
        <v>2426</v>
      </c>
      <c r="D1130" s="160" t="s">
        <v>1111</v>
      </c>
      <c r="E1130" s="161" t="s">
        <v>2427</v>
      </c>
      <c r="F1130" s="162" t="s">
        <v>2428</v>
      </c>
      <c r="G1130" s="163" t="s">
        <v>572</v>
      </c>
      <c r="H1130" s="164">
        <v>1</v>
      </c>
      <c r="I1130" s="165">
        <v>181.92</v>
      </c>
      <c r="J1130" s="165">
        <f>ROUND(I1130*H1130,2)</f>
        <v>181.92</v>
      </c>
      <c r="K1130" s="162" t="s">
        <v>106</v>
      </c>
      <c r="L1130" s="31"/>
      <c r="M1130" s="53" t="s">
        <v>31</v>
      </c>
      <c r="N1130" s="166" t="s">
        <v>43</v>
      </c>
      <c r="O1130" s="142">
        <v>0.17</v>
      </c>
      <c r="P1130" s="142">
        <f>O1130*H1130</f>
        <v>0.17</v>
      </c>
      <c r="Q1130" s="142">
        <v>0</v>
      </c>
      <c r="R1130" s="142">
        <f>Q1130*H1130</f>
        <v>0</v>
      </c>
      <c r="S1130" s="142">
        <v>0</v>
      </c>
      <c r="T1130" s="143">
        <f>S1130*H1130</f>
        <v>0</v>
      </c>
      <c r="AR1130" s="13" t="s">
        <v>109</v>
      </c>
      <c r="AT1130" s="13" t="s">
        <v>1111</v>
      </c>
      <c r="AU1130" s="13" t="s">
        <v>79</v>
      </c>
      <c r="AY1130" s="13" t="s">
        <v>108</v>
      </c>
      <c r="BE1130" s="144">
        <f>IF(N1130="základní",J1130,0)</f>
        <v>181.92</v>
      </c>
      <c r="BF1130" s="144">
        <f>IF(N1130="snížená",J1130,0)</f>
        <v>0</v>
      </c>
      <c r="BG1130" s="144">
        <f>IF(N1130="zákl. přenesená",J1130,0)</f>
        <v>0</v>
      </c>
      <c r="BH1130" s="144">
        <f>IF(N1130="sníž. přenesená",J1130,0)</f>
        <v>0</v>
      </c>
      <c r="BI1130" s="144">
        <f>IF(N1130="nulová",J1130,0)</f>
        <v>0</v>
      </c>
      <c r="BJ1130" s="13" t="s">
        <v>77</v>
      </c>
      <c r="BK1130" s="144">
        <f>ROUND(I1130*H1130,2)</f>
        <v>181.92</v>
      </c>
      <c r="BL1130" s="13" t="s">
        <v>109</v>
      </c>
      <c r="BM1130" s="13" t="s">
        <v>2429</v>
      </c>
    </row>
    <row r="1131" spans="2:65" s="1" customFormat="1" ht="39">
      <c r="B1131" s="27"/>
      <c r="C1131" s="28"/>
      <c r="D1131" s="167" t="s">
        <v>1116</v>
      </c>
      <c r="E1131" s="28"/>
      <c r="F1131" s="168" t="s">
        <v>2377</v>
      </c>
      <c r="G1131" s="28"/>
      <c r="H1131" s="28"/>
      <c r="I1131" s="28"/>
      <c r="J1131" s="28"/>
      <c r="K1131" s="28"/>
      <c r="L1131" s="31"/>
      <c r="M1131" s="169"/>
      <c r="N1131" s="54"/>
      <c r="O1131" s="54"/>
      <c r="P1131" s="54"/>
      <c r="Q1131" s="54"/>
      <c r="R1131" s="54"/>
      <c r="S1131" s="54"/>
      <c r="T1131" s="55"/>
      <c r="AT1131" s="13" t="s">
        <v>1116</v>
      </c>
      <c r="AU1131" s="13" t="s">
        <v>79</v>
      </c>
    </row>
    <row r="1132" spans="2:65" s="1" customFormat="1" ht="19.5">
      <c r="B1132" s="27"/>
      <c r="C1132" s="28"/>
      <c r="D1132" s="167" t="s">
        <v>1172</v>
      </c>
      <c r="E1132" s="28"/>
      <c r="F1132" s="168" t="s">
        <v>2175</v>
      </c>
      <c r="G1132" s="28"/>
      <c r="H1132" s="28"/>
      <c r="I1132" s="28"/>
      <c r="J1132" s="28"/>
      <c r="K1132" s="28"/>
      <c r="L1132" s="31"/>
      <c r="M1132" s="169"/>
      <c r="N1132" s="54"/>
      <c r="O1132" s="54"/>
      <c r="P1132" s="54"/>
      <c r="Q1132" s="54"/>
      <c r="R1132" s="54"/>
      <c r="S1132" s="54"/>
      <c r="T1132" s="55"/>
      <c r="AT1132" s="13" t="s">
        <v>1172</v>
      </c>
      <c r="AU1132" s="13" t="s">
        <v>79</v>
      </c>
    </row>
    <row r="1133" spans="2:65" s="1" customFormat="1" ht="45" customHeight="1">
      <c r="B1133" s="27"/>
      <c r="C1133" s="160" t="s">
        <v>2430</v>
      </c>
      <c r="D1133" s="160" t="s">
        <v>1111</v>
      </c>
      <c r="E1133" s="161" t="s">
        <v>2431</v>
      </c>
      <c r="F1133" s="162" t="s">
        <v>2432</v>
      </c>
      <c r="G1133" s="163" t="s">
        <v>572</v>
      </c>
      <c r="H1133" s="164">
        <v>1</v>
      </c>
      <c r="I1133" s="165">
        <v>186.15</v>
      </c>
      <c r="J1133" s="165">
        <f>ROUND(I1133*H1133,2)</f>
        <v>186.15</v>
      </c>
      <c r="K1133" s="162" t="s">
        <v>106</v>
      </c>
      <c r="L1133" s="31"/>
      <c r="M1133" s="53" t="s">
        <v>31</v>
      </c>
      <c r="N1133" s="166" t="s">
        <v>43</v>
      </c>
      <c r="O1133" s="142">
        <v>0.17</v>
      </c>
      <c r="P1133" s="142">
        <f>O1133*H1133</f>
        <v>0.17</v>
      </c>
      <c r="Q1133" s="142">
        <v>0</v>
      </c>
      <c r="R1133" s="142">
        <f>Q1133*H1133</f>
        <v>0</v>
      </c>
      <c r="S1133" s="142">
        <v>0</v>
      </c>
      <c r="T1133" s="143">
        <f>S1133*H1133</f>
        <v>0</v>
      </c>
      <c r="AR1133" s="13" t="s">
        <v>109</v>
      </c>
      <c r="AT1133" s="13" t="s">
        <v>1111</v>
      </c>
      <c r="AU1133" s="13" t="s">
        <v>79</v>
      </c>
      <c r="AY1133" s="13" t="s">
        <v>108</v>
      </c>
      <c r="BE1133" s="144">
        <f>IF(N1133="základní",J1133,0)</f>
        <v>186.15</v>
      </c>
      <c r="BF1133" s="144">
        <f>IF(N1133="snížená",J1133,0)</f>
        <v>0</v>
      </c>
      <c r="BG1133" s="144">
        <f>IF(N1133="zákl. přenesená",J1133,0)</f>
        <v>0</v>
      </c>
      <c r="BH1133" s="144">
        <f>IF(N1133="sníž. přenesená",J1133,0)</f>
        <v>0</v>
      </c>
      <c r="BI1133" s="144">
        <f>IF(N1133="nulová",J1133,0)</f>
        <v>0</v>
      </c>
      <c r="BJ1133" s="13" t="s">
        <v>77</v>
      </c>
      <c r="BK1133" s="144">
        <f>ROUND(I1133*H1133,2)</f>
        <v>186.15</v>
      </c>
      <c r="BL1133" s="13" t="s">
        <v>109</v>
      </c>
      <c r="BM1133" s="13" t="s">
        <v>2433</v>
      </c>
    </row>
    <row r="1134" spans="2:65" s="1" customFormat="1" ht="39">
      <c r="B1134" s="27"/>
      <c r="C1134" s="28"/>
      <c r="D1134" s="167" t="s">
        <v>1116</v>
      </c>
      <c r="E1134" s="28"/>
      <c r="F1134" s="168" t="s">
        <v>2377</v>
      </c>
      <c r="G1134" s="28"/>
      <c r="H1134" s="28"/>
      <c r="I1134" s="28"/>
      <c r="J1134" s="28"/>
      <c r="K1134" s="28"/>
      <c r="L1134" s="31"/>
      <c r="M1134" s="169"/>
      <c r="N1134" s="54"/>
      <c r="O1134" s="54"/>
      <c r="P1134" s="54"/>
      <c r="Q1134" s="54"/>
      <c r="R1134" s="54"/>
      <c r="S1134" s="54"/>
      <c r="T1134" s="55"/>
      <c r="AT1134" s="13" t="s">
        <v>1116</v>
      </c>
      <c r="AU1134" s="13" t="s">
        <v>79</v>
      </c>
    </row>
    <row r="1135" spans="2:65" s="1" customFormat="1" ht="19.5">
      <c r="B1135" s="27"/>
      <c r="C1135" s="28"/>
      <c r="D1135" s="167" t="s">
        <v>1172</v>
      </c>
      <c r="E1135" s="28"/>
      <c r="F1135" s="168" t="s">
        <v>2175</v>
      </c>
      <c r="G1135" s="28"/>
      <c r="H1135" s="28"/>
      <c r="I1135" s="28"/>
      <c r="J1135" s="28"/>
      <c r="K1135" s="28"/>
      <c r="L1135" s="31"/>
      <c r="M1135" s="169"/>
      <c r="N1135" s="54"/>
      <c r="O1135" s="54"/>
      <c r="P1135" s="54"/>
      <c r="Q1135" s="54"/>
      <c r="R1135" s="54"/>
      <c r="S1135" s="54"/>
      <c r="T1135" s="55"/>
      <c r="AT1135" s="13" t="s">
        <v>1172</v>
      </c>
      <c r="AU1135" s="13" t="s">
        <v>79</v>
      </c>
    </row>
    <row r="1136" spans="2:65" s="1" customFormat="1" ht="45" customHeight="1">
      <c r="B1136" s="27"/>
      <c r="C1136" s="160" t="s">
        <v>2434</v>
      </c>
      <c r="D1136" s="160" t="s">
        <v>1111</v>
      </c>
      <c r="E1136" s="161" t="s">
        <v>2435</v>
      </c>
      <c r="F1136" s="162" t="s">
        <v>2436</v>
      </c>
      <c r="G1136" s="163" t="s">
        <v>572</v>
      </c>
      <c r="H1136" s="164">
        <v>1</v>
      </c>
      <c r="I1136" s="165">
        <v>193.46</v>
      </c>
      <c r="J1136" s="165">
        <f>ROUND(I1136*H1136,2)</f>
        <v>193.46</v>
      </c>
      <c r="K1136" s="162" t="s">
        <v>106</v>
      </c>
      <c r="L1136" s="31"/>
      <c r="M1136" s="53" t="s">
        <v>31</v>
      </c>
      <c r="N1136" s="166" t="s">
        <v>43</v>
      </c>
      <c r="O1136" s="142">
        <v>0.18</v>
      </c>
      <c r="P1136" s="142">
        <f>O1136*H1136</f>
        <v>0.18</v>
      </c>
      <c r="Q1136" s="142">
        <v>0</v>
      </c>
      <c r="R1136" s="142">
        <f>Q1136*H1136</f>
        <v>0</v>
      </c>
      <c r="S1136" s="142">
        <v>0</v>
      </c>
      <c r="T1136" s="143">
        <f>S1136*H1136</f>
        <v>0</v>
      </c>
      <c r="AR1136" s="13" t="s">
        <v>109</v>
      </c>
      <c r="AT1136" s="13" t="s">
        <v>1111</v>
      </c>
      <c r="AU1136" s="13" t="s">
        <v>79</v>
      </c>
      <c r="AY1136" s="13" t="s">
        <v>108</v>
      </c>
      <c r="BE1136" s="144">
        <f>IF(N1136="základní",J1136,0)</f>
        <v>193.46</v>
      </c>
      <c r="BF1136" s="144">
        <f>IF(N1136="snížená",J1136,0)</f>
        <v>0</v>
      </c>
      <c r="BG1136" s="144">
        <f>IF(N1136="zákl. přenesená",J1136,0)</f>
        <v>0</v>
      </c>
      <c r="BH1136" s="144">
        <f>IF(N1136="sníž. přenesená",J1136,0)</f>
        <v>0</v>
      </c>
      <c r="BI1136" s="144">
        <f>IF(N1136="nulová",J1136,0)</f>
        <v>0</v>
      </c>
      <c r="BJ1136" s="13" t="s">
        <v>77</v>
      </c>
      <c r="BK1136" s="144">
        <f>ROUND(I1136*H1136,2)</f>
        <v>193.46</v>
      </c>
      <c r="BL1136" s="13" t="s">
        <v>109</v>
      </c>
      <c r="BM1136" s="13" t="s">
        <v>2437</v>
      </c>
    </row>
    <row r="1137" spans="2:65" s="1" customFormat="1" ht="39">
      <c r="B1137" s="27"/>
      <c r="C1137" s="28"/>
      <c r="D1137" s="167" t="s">
        <v>1116</v>
      </c>
      <c r="E1137" s="28"/>
      <c r="F1137" s="168" t="s">
        <v>2377</v>
      </c>
      <c r="G1137" s="28"/>
      <c r="H1137" s="28"/>
      <c r="I1137" s="28"/>
      <c r="J1137" s="28"/>
      <c r="K1137" s="28"/>
      <c r="L1137" s="31"/>
      <c r="M1137" s="169"/>
      <c r="N1137" s="54"/>
      <c r="O1137" s="54"/>
      <c r="P1137" s="54"/>
      <c r="Q1137" s="54"/>
      <c r="R1137" s="54"/>
      <c r="S1137" s="54"/>
      <c r="T1137" s="55"/>
      <c r="AT1137" s="13" t="s">
        <v>1116</v>
      </c>
      <c r="AU1137" s="13" t="s">
        <v>79</v>
      </c>
    </row>
    <row r="1138" spans="2:65" s="1" customFormat="1" ht="19.5">
      <c r="B1138" s="27"/>
      <c r="C1138" s="28"/>
      <c r="D1138" s="167" t="s">
        <v>1172</v>
      </c>
      <c r="E1138" s="28"/>
      <c r="F1138" s="168" t="s">
        <v>2175</v>
      </c>
      <c r="G1138" s="28"/>
      <c r="H1138" s="28"/>
      <c r="I1138" s="28"/>
      <c r="J1138" s="28"/>
      <c r="K1138" s="28"/>
      <c r="L1138" s="31"/>
      <c r="M1138" s="169"/>
      <c r="N1138" s="54"/>
      <c r="O1138" s="54"/>
      <c r="P1138" s="54"/>
      <c r="Q1138" s="54"/>
      <c r="R1138" s="54"/>
      <c r="S1138" s="54"/>
      <c r="T1138" s="55"/>
      <c r="AT1138" s="13" t="s">
        <v>1172</v>
      </c>
      <c r="AU1138" s="13" t="s">
        <v>79</v>
      </c>
    </row>
    <row r="1139" spans="2:65" s="1" customFormat="1" ht="45" customHeight="1">
      <c r="B1139" s="27"/>
      <c r="C1139" s="160" t="s">
        <v>2438</v>
      </c>
      <c r="D1139" s="160" t="s">
        <v>1111</v>
      </c>
      <c r="E1139" s="161" t="s">
        <v>2439</v>
      </c>
      <c r="F1139" s="162" t="s">
        <v>2440</v>
      </c>
      <c r="G1139" s="163" t="s">
        <v>572</v>
      </c>
      <c r="H1139" s="164">
        <v>1</v>
      </c>
      <c r="I1139" s="165">
        <v>197</v>
      </c>
      <c r="J1139" s="165">
        <f>ROUND(I1139*H1139,2)</f>
        <v>197</v>
      </c>
      <c r="K1139" s="162" t="s">
        <v>106</v>
      </c>
      <c r="L1139" s="31"/>
      <c r="M1139" s="53" t="s">
        <v>31</v>
      </c>
      <c r="N1139" s="166" t="s">
        <v>43</v>
      </c>
      <c r="O1139" s="142">
        <v>0.18</v>
      </c>
      <c r="P1139" s="142">
        <f>O1139*H1139</f>
        <v>0.18</v>
      </c>
      <c r="Q1139" s="142">
        <v>0</v>
      </c>
      <c r="R1139" s="142">
        <f>Q1139*H1139</f>
        <v>0</v>
      </c>
      <c r="S1139" s="142">
        <v>0</v>
      </c>
      <c r="T1139" s="143">
        <f>S1139*H1139</f>
        <v>0</v>
      </c>
      <c r="AR1139" s="13" t="s">
        <v>109</v>
      </c>
      <c r="AT1139" s="13" t="s">
        <v>1111</v>
      </c>
      <c r="AU1139" s="13" t="s">
        <v>79</v>
      </c>
      <c r="AY1139" s="13" t="s">
        <v>108</v>
      </c>
      <c r="BE1139" s="144">
        <f>IF(N1139="základní",J1139,0)</f>
        <v>197</v>
      </c>
      <c r="BF1139" s="144">
        <f>IF(N1139="snížená",J1139,0)</f>
        <v>0</v>
      </c>
      <c r="BG1139" s="144">
        <f>IF(N1139="zákl. přenesená",J1139,0)</f>
        <v>0</v>
      </c>
      <c r="BH1139" s="144">
        <f>IF(N1139="sníž. přenesená",J1139,0)</f>
        <v>0</v>
      </c>
      <c r="BI1139" s="144">
        <f>IF(N1139="nulová",J1139,0)</f>
        <v>0</v>
      </c>
      <c r="BJ1139" s="13" t="s">
        <v>77</v>
      </c>
      <c r="BK1139" s="144">
        <f>ROUND(I1139*H1139,2)</f>
        <v>197</v>
      </c>
      <c r="BL1139" s="13" t="s">
        <v>109</v>
      </c>
      <c r="BM1139" s="13" t="s">
        <v>2441</v>
      </c>
    </row>
    <row r="1140" spans="2:65" s="1" customFormat="1" ht="39">
      <c r="B1140" s="27"/>
      <c r="C1140" s="28"/>
      <c r="D1140" s="167" t="s">
        <v>1116</v>
      </c>
      <c r="E1140" s="28"/>
      <c r="F1140" s="168" t="s">
        <v>2377</v>
      </c>
      <c r="G1140" s="28"/>
      <c r="H1140" s="28"/>
      <c r="I1140" s="28"/>
      <c r="J1140" s="28"/>
      <c r="K1140" s="28"/>
      <c r="L1140" s="31"/>
      <c r="M1140" s="169"/>
      <c r="N1140" s="54"/>
      <c r="O1140" s="54"/>
      <c r="P1140" s="54"/>
      <c r="Q1140" s="54"/>
      <c r="R1140" s="54"/>
      <c r="S1140" s="54"/>
      <c r="T1140" s="55"/>
      <c r="AT1140" s="13" t="s">
        <v>1116</v>
      </c>
      <c r="AU1140" s="13" t="s">
        <v>79</v>
      </c>
    </row>
    <row r="1141" spans="2:65" s="1" customFormat="1" ht="19.5">
      <c r="B1141" s="27"/>
      <c r="C1141" s="28"/>
      <c r="D1141" s="167" t="s">
        <v>1172</v>
      </c>
      <c r="E1141" s="28"/>
      <c r="F1141" s="168" t="s">
        <v>2175</v>
      </c>
      <c r="G1141" s="28"/>
      <c r="H1141" s="28"/>
      <c r="I1141" s="28"/>
      <c r="J1141" s="28"/>
      <c r="K1141" s="28"/>
      <c r="L1141" s="31"/>
      <c r="M1141" s="169"/>
      <c r="N1141" s="54"/>
      <c r="O1141" s="54"/>
      <c r="P1141" s="54"/>
      <c r="Q1141" s="54"/>
      <c r="R1141" s="54"/>
      <c r="S1141" s="54"/>
      <c r="T1141" s="55"/>
      <c r="AT1141" s="13" t="s">
        <v>1172</v>
      </c>
      <c r="AU1141" s="13" t="s">
        <v>79</v>
      </c>
    </row>
    <row r="1142" spans="2:65" s="1" customFormat="1" ht="45" customHeight="1">
      <c r="B1142" s="27"/>
      <c r="C1142" s="160" t="s">
        <v>2442</v>
      </c>
      <c r="D1142" s="160" t="s">
        <v>1111</v>
      </c>
      <c r="E1142" s="161" t="s">
        <v>2443</v>
      </c>
      <c r="F1142" s="162" t="s">
        <v>2444</v>
      </c>
      <c r="G1142" s="163" t="s">
        <v>572</v>
      </c>
      <c r="H1142" s="164">
        <v>1</v>
      </c>
      <c r="I1142" s="165">
        <v>207.23</v>
      </c>
      <c r="J1142" s="165">
        <f>ROUND(I1142*H1142,2)</f>
        <v>207.23</v>
      </c>
      <c r="K1142" s="162" t="s">
        <v>106</v>
      </c>
      <c r="L1142" s="31"/>
      <c r="M1142" s="53" t="s">
        <v>31</v>
      </c>
      <c r="N1142" s="166" t="s">
        <v>43</v>
      </c>
      <c r="O1142" s="142">
        <v>0.19</v>
      </c>
      <c r="P1142" s="142">
        <f>O1142*H1142</f>
        <v>0.19</v>
      </c>
      <c r="Q1142" s="142">
        <v>0</v>
      </c>
      <c r="R1142" s="142">
        <f>Q1142*H1142</f>
        <v>0</v>
      </c>
      <c r="S1142" s="142">
        <v>0</v>
      </c>
      <c r="T1142" s="143">
        <f>S1142*H1142</f>
        <v>0</v>
      </c>
      <c r="AR1142" s="13" t="s">
        <v>109</v>
      </c>
      <c r="AT1142" s="13" t="s">
        <v>1111</v>
      </c>
      <c r="AU1142" s="13" t="s">
        <v>79</v>
      </c>
      <c r="AY1142" s="13" t="s">
        <v>108</v>
      </c>
      <c r="BE1142" s="144">
        <f>IF(N1142="základní",J1142,0)</f>
        <v>207.23</v>
      </c>
      <c r="BF1142" s="144">
        <f>IF(N1142="snížená",J1142,0)</f>
        <v>0</v>
      </c>
      <c r="BG1142" s="144">
        <f>IF(N1142="zákl. přenesená",J1142,0)</f>
        <v>0</v>
      </c>
      <c r="BH1142" s="144">
        <f>IF(N1142="sníž. přenesená",J1142,0)</f>
        <v>0</v>
      </c>
      <c r="BI1142" s="144">
        <f>IF(N1142="nulová",J1142,0)</f>
        <v>0</v>
      </c>
      <c r="BJ1142" s="13" t="s">
        <v>77</v>
      </c>
      <c r="BK1142" s="144">
        <f>ROUND(I1142*H1142,2)</f>
        <v>207.23</v>
      </c>
      <c r="BL1142" s="13" t="s">
        <v>109</v>
      </c>
      <c r="BM1142" s="13" t="s">
        <v>2445</v>
      </c>
    </row>
    <row r="1143" spans="2:65" s="1" customFormat="1" ht="39">
      <c r="B1143" s="27"/>
      <c r="C1143" s="28"/>
      <c r="D1143" s="167" t="s">
        <v>1116</v>
      </c>
      <c r="E1143" s="28"/>
      <c r="F1143" s="168" t="s">
        <v>2377</v>
      </c>
      <c r="G1143" s="28"/>
      <c r="H1143" s="28"/>
      <c r="I1143" s="28"/>
      <c r="J1143" s="28"/>
      <c r="K1143" s="28"/>
      <c r="L1143" s="31"/>
      <c r="M1143" s="169"/>
      <c r="N1143" s="54"/>
      <c r="O1143" s="54"/>
      <c r="P1143" s="54"/>
      <c r="Q1143" s="54"/>
      <c r="R1143" s="54"/>
      <c r="S1143" s="54"/>
      <c r="T1143" s="55"/>
      <c r="AT1143" s="13" t="s">
        <v>1116</v>
      </c>
      <c r="AU1143" s="13" t="s">
        <v>79</v>
      </c>
    </row>
    <row r="1144" spans="2:65" s="1" customFormat="1" ht="19.5">
      <c r="B1144" s="27"/>
      <c r="C1144" s="28"/>
      <c r="D1144" s="167" t="s">
        <v>1172</v>
      </c>
      <c r="E1144" s="28"/>
      <c r="F1144" s="168" t="s">
        <v>2175</v>
      </c>
      <c r="G1144" s="28"/>
      <c r="H1144" s="28"/>
      <c r="I1144" s="28"/>
      <c r="J1144" s="28"/>
      <c r="K1144" s="28"/>
      <c r="L1144" s="31"/>
      <c r="M1144" s="169"/>
      <c r="N1144" s="54"/>
      <c r="O1144" s="54"/>
      <c r="P1144" s="54"/>
      <c r="Q1144" s="54"/>
      <c r="R1144" s="54"/>
      <c r="S1144" s="54"/>
      <c r="T1144" s="55"/>
      <c r="AT1144" s="13" t="s">
        <v>1172</v>
      </c>
      <c r="AU1144" s="13" t="s">
        <v>79</v>
      </c>
    </row>
    <row r="1145" spans="2:65" s="1" customFormat="1" ht="45" customHeight="1">
      <c r="B1145" s="27"/>
      <c r="C1145" s="160" t="s">
        <v>2446</v>
      </c>
      <c r="D1145" s="160" t="s">
        <v>1111</v>
      </c>
      <c r="E1145" s="161" t="s">
        <v>2447</v>
      </c>
      <c r="F1145" s="162" t="s">
        <v>2448</v>
      </c>
      <c r="G1145" s="163" t="s">
        <v>572</v>
      </c>
      <c r="H1145" s="164">
        <v>1</v>
      </c>
      <c r="I1145" s="165">
        <v>216.38</v>
      </c>
      <c r="J1145" s="165">
        <f>ROUND(I1145*H1145,2)</f>
        <v>216.38</v>
      </c>
      <c r="K1145" s="162" t="s">
        <v>106</v>
      </c>
      <c r="L1145" s="31"/>
      <c r="M1145" s="53" t="s">
        <v>31</v>
      </c>
      <c r="N1145" s="166" t="s">
        <v>43</v>
      </c>
      <c r="O1145" s="142">
        <v>0.2</v>
      </c>
      <c r="P1145" s="142">
        <f>O1145*H1145</f>
        <v>0.2</v>
      </c>
      <c r="Q1145" s="142">
        <v>0</v>
      </c>
      <c r="R1145" s="142">
        <f>Q1145*H1145</f>
        <v>0</v>
      </c>
      <c r="S1145" s="142">
        <v>0</v>
      </c>
      <c r="T1145" s="143">
        <f>S1145*H1145</f>
        <v>0</v>
      </c>
      <c r="AR1145" s="13" t="s">
        <v>109</v>
      </c>
      <c r="AT1145" s="13" t="s">
        <v>1111</v>
      </c>
      <c r="AU1145" s="13" t="s">
        <v>79</v>
      </c>
      <c r="AY1145" s="13" t="s">
        <v>108</v>
      </c>
      <c r="BE1145" s="144">
        <f>IF(N1145="základní",J1145,0)</f>
        <v>216.38</v>
      </c>
      <c r="BF1145" s="144">
        <f>IF(N1145="snížená",J1145,0)</f>
        <v>0</v>
      </c>
      <c r="BG1145" s="144">
        <f>IF(N1145="zákl. přenesená",J1145,0)</f>
        <v>0</v>
      </c>
      <c r="BH1145" s="144">
        <f>IF(N1145="sníž. přenesená",J1145,0)</f>
        <v>0</v>
      </c>
      <c r="BI1145" s="144">
        <f>IF(N1145="nulová",J1145,0)</f>
        <v>0</v>
      </c>
      <c r="BJ1145" s="13" t="s">
        <v>77</v>
      </c>
      <c r="BK1145" s="144">
        <f>ROUND(I1145*H1145,2)</f>
        <v>216.38</v>
      </c>
      <c r="BL1145" s="13" t="s">
        <v>109</v>
      </c>
      <c r="BM1145" s="13" t="s">
        <v>2449</v>
      </c>
    </row>
    <row r="1146" spans="2:65" s="1" customFormat="1" ht="39">
      <c r="B1146" s="27"/>
      <c r="C1146" s="28"/>
      <c r="D1146" s="167" t="s">
        <v>1116</v>
      </c>
      <c r="E1146" s="28"/>
      <c r="F1146" s="168" t="s">
        <v>2377</v>
      </c>
      <c r="G1146" s="28"/>
      <c r="H1146" s="28"/>
      <c r="I1146" s="28"/>
      <c r="J1146" s="28"/>
      <c r="K1146" s="28"/>
      <c r="L1146" s="31"/>
      <c r="M1146" s="169"/>
      <c r="N1146" s="54"/>
      <c r="O1146" s="54"/>
      <c r="P1146" s="54"/>
      <c r="Q1146" s="54"/>
      <c r="R1146" s="54"/>
      <c r="S1146" s="54"/>
      <c r="T1146" s="55"/>
      <c r="AT1146" s="13" t="s">
        <v>1116</v>
      </c>
      <c r="AU1146" s="13" t="s">
        <v>79</v>
      </c>
    </row>
    <row r="1147" spans="2:65" s="1" customFormat="1" ht="19.5">
      <c r="B1147" s="27"/>
      <c r="C1147" s="28"/>
      <c r="D1147" s="167" t="s">
        <v>1172</v>
      </c>
      <c r="E1147" s="28"/>
      <c r="F1147" s="168" t="s">
        <v>2175</v>
      </c>
      <c r="G1147" s="28"/>
      <c r="H1147" s="28"/>
      <c r="I1147" s="28"/>
      <c r="J1147" s="28"/>
      <c r="K1147" s="28"/>
      <c r="L1147" s="31"/>
      <c r="M1147" s="169"/>
      <c r="N1147" s="54"/>
      <c r="O1147" s="54"/>
      <c r="P1147" s="54"/>
      <c r="Q1147" s="54"/>
      <c r="R1147" s="54"/>
      <c r="S1147" s="54"/>
      <c r="T1147" s="55"/>
      <c r="AT1147" s="13" t="s">
        <v>1172</v>
      </c>
      <c r="AU1147" s="13" t="s">
        <v>79</v>
      </c>
    </row>
    <row r="1148" spans="2:65" s="1" customFormat="1" ht="45" customHeight="1">
      <c r="B1148" s="27"/>
      <c r="C1148" s="160" t="s">
        <v>2450</v>
      </c>
      <c r="D1148" s="160" t="s">
        <v>1111</v>
      </c>
      <c r="E1148" s="161" t="s">
        <v>2451</v>
      </c>
      <c r="F1148" s="162" t="s">
        <v>2452</v>
      </c>
      <c r="G1148" s="163" t="s">
        <v>572</v>
      </c>
      <c r="H1148" s="164">
        <v>1</v>
      </c>
      <c r="I1148" s="165">
        <v>220</v>
      </c>
      <c r="J1148" s="165">
        <f>ROUND(I1148*H1148,2)</f>
        <v>220</v>
      </c>
      <c r="K1148" s="162" t="s">
        <v>106</v>
      </c>
      <c r="L1148" s="31"/>
      <c r="M1148" s="53" t="s">
        <v>31</v>
      </c>
      <c r="N1148" s="166" t="s">
        <v>43</v>
      </c>
      <c r="O1148" s="142">
        <v>0.2</v>
      </c>
      <c r="P1148" s="142">
        <f>O1148*H1148</f>
        <v>0.2</v>
      </c>
      <c r="Q1148" s="142">
        <v>0</v>
      </c>
      <c r="R1148" s="142">
        <f>Q1148*H1148</f>
        <v>0</v>
      </c>
      <c r="S1148" s="142">
        <v>0</v>
      </c>
      <c r="T1148" s="143">
        <f>S1148*H1148</f>
        <v>0</v>
      </c>
      <c r="AR1148" s="13" t="s">
        <v>109</v>
      </c>
      <c r="AT1148" s="13" t="s">
        <v>1111</v>
      </c>
      <c r="AU1148" s="13" t="s">
        <v>79</v>
      </c>
      <c r="AY1148" s="13" t="s">
        <v>108</v>
      </c>
      <c r="BE1148" s="144">
        <f>IF(N1148="základní",J1148,0)</f>
        <v>220</v>
      </c>
      <c r="BF1148" s="144">
        <f>IF(N1148="snížená",J1148,0)</f>
        <v>0</v>
      </c>
      <c r="BG1148" s="144">
        <f>IF(N1148="zákl. přenesená",J1148,0)</f>
        <v>0</v>
      </c>
      <c r="BH1148" s="144">
        <f>IF(N1148="sníž. přenesená",J1148,0)</f>
        <v>0</v>
      </c>
      <c r="BI1148" s="144">
        <f>IF(N1148="nulová",J1148,0)</f>
        <v>0</v>
      </c>
      <c r="BJ1148" s="13" t="s">
        <v>77</v>
      </c>
      <c r="BK1148" s="144">
        <f>ROUND(I1148*H1148,2)</f>
        <v>220</v>
      </c>
      <c r="BL1148" s="13" t="s">
        <v>109</v>
      </c>
      <c r="BM1148" s="13" t="s">
        <v>2453</v>
      </c>
    </row>
    <row r="1149" spans="2:65" s="1" customFormat="1" ht="39">
      <c r="B1149" s="27"/>
      <c r="C1149" s="28"/>
      <c r="D1149" s="167" t="s">
        <v>1116</v>
      </c>
      <c r="E1149" s="28"/>
      <c r="F1149" s="168" t="s">
        <v>2377</v>
      </c>
      <c r="G1149" s="28"/>
      <c r="H1149" s="28"/>
      <c r="I1149" s="28"/>
      <c r="J1149" s="28"/>
      <c r="K1149" s="28"/>
      <c r="L1149" s="31"/>
      <c r="M1149" s="169"/>
      <c r="N1149" s="54"/>
      <c r="O1149" s="54"/>
      <c r="P1149" s="54"/>
      <c r="Q1149" s="54"/>
      <c r="R1149" s="54"/>
      <c r="S1149" s="54"/>
      <c r="T1149" s="55"/>
      <c r="AT1149" s="13" t="s">
        <v>1116</v>
      </c>
      <c r="AU1149" s="13" t="s">
        <v>79</v>
      </c>
    </row>
    <row r="1150" spans="2:65" s="1" customFormat="1" ht="19.5">
      <c r="B1150" s="27"/>
      <c r="C1150" s="28"/>
      <c r="D1150" s="167" t="s">
        <v>1172</v>
      </c>
      <c r="E1150" s="28"/>
      <c r="F1150" s="168" t="s">
        <v>2175</v>
      </c>
      <c r="G1150" s="28"/>
      <c r="H1150" s="28"/>
      <c r="I1150" s="28"/>
      <c r="J1150" s="28"/>
      <c r="K1150" s="28"/>
      <c r="L1150" s="31"/>
      <c r="M1150" s="169"/>
      <c r="N1150" s="54"/>
      <c r="O1150" s="54"/>
      <c r="P1150" s="54"/>
      <c r="Q1150" s="54"/>
      <c r="R1150" s="54"/>
      <c r="S1150" s="54"/>
      <c r="T1150" s="55"/>
      <c r="AT1150" s="13" t="s">
        <v>1172</v>
      </c>
      <c r="AU1150" s="13" t="s">
        <v>79</v>
      </c>
    </row>
    <row r="1151" spans="2:65" s="1" customFormat="1" ht="45" customHeight="1">
      <c r="B1151" s="27"/>
      <c r="C1151" s="160" t="s">
        <v>2454</v>
      </c>
      <c r="D1151" s="160" t="s">
        <v>1111</v>
      </c>
      <c r="E1151" s="161" t="s">
        <v>2455</v>
      </c>
      <c r="F1151" s="162" t="s">
        <v>2456</v>
      </c>
      <c r="G1151" s="163" t="s">
        <v>572</v>
      </c>
      <c r="H1151" s="164">
        <v>1</v>
      </c>
      <c r="I1151" s="165">
        <v>227.92</v>
      </c>
      <c r="J1151" s="165">
        <f>ROUND(I1151*H1151,2)</f>
        <v>227.92</v>
      </c>
      <c r="K1151" s="162" t="s">
        <v>106</v>
      </c>
      <c r="L1151" s="31"/>
      <c r="M1151" s="53" t="s">
        <v>31</v>
      </c>
      <c r="N1151" s="166" t="s">
        <v>43</v>
      </c>
      <c r="O1151" s="142">
        <v>0.21</v>
      </c>
      <c r="P1151" s="142">
        <f>O1151*H1151</f>
        <v>0.21</v>
      </c>
      <c r="Q1151" s="142">
        <v>0</v>
      </c>
      <c r="R1151" s="142">
        <f>Q1151*H1151</f>
        <v>0</v>
      </c>
      <c r="S1151" s="142">
        <v>0</v>
      </c>
      <c r="T1151" s="143">
        <f>S1151*H1151</f>
        <v>0</v>
      </c>
      <c r="AR1151" s="13" t="s">
        <v>109</v>
      </c>
      <c r="AT1151" s="13" t="s">
        <v>1111</v>
      </c>
      <c r="AU1151" s="13" t="s">
        <v>79</v>
      </c>
      <c r="AY1151" s="13" t="s">
        <v>108</v>
      </c>
      <c r="BE1151" s="144">
        <f>IF(N1151="základní",J1151,0)</f>
        <v>227.92</v>
      </c>
      <c r="BF1151" s="144">
        <f>IF(N1151="snížená",J1151,0)</f>
        <v>0</v>
      </c>
      <c r="BG1151" s="144">
        <f>IF(N1151="zákl. přenesená",J1151,0)</f>
        <v>0</v>
      </c>
      <c r="BH1151" s="144">
        <f>IF(N1151="sníž. přenesená",J1151,0)</f>
        <v>0</v>
      </c>
      <c r="BI1151" s="144">
        <f>IF(N1151="nulová",J1151,0)</f>
        <v>0</v>
      </c>
      <c r="BJ1151" s="13" t="s">
        <v>77</v>
      </c>
      <c r="BK1151" s="144">
        <f>ROUND(I1151*H1151,2)</f>
        <v>227.92</v>
      </c>
      <c r="BL1151" s="13" t="s">
        <v>109</v>
      </c>
      <c r="BM1151" s="13" t="s">
        <v>2457</v>
      </c>
    </row>
    <row r="1152" spans="2:65" s="1" customFormat="1" ht="39">
      <c r="B1152" s="27"/>
      <c r="C1152" s="28"/>
      <c r="D1152" s="167" t="s">
        <v>1116</v>
      </c>
      <c r="E1152" s="28"/>
      <c r="F1152" s="168" t="s">
        <v>2377</v>
      </c>
      <c r="G1152" s="28"/>
      <c r="H1152" s="28"/>
      <c r="I1152" s="28"/>
      <c r="J1152" s="28"/>
      <c r="K1152" s="28"/>
      <c r="L1152" s="31"/>
      <c r="M1152" s="169"/>
      <c r="N1152" s="54"/>
      <c r="O1152" s="54"/>
      <c r="P1152" s="54"/>
      <c r="Q1152" s="54"/>
      <c r="R1152" s="54"/>
      <c r="S1152" s="54"/>
      <c r="T1152" s="55"/>
      <c r="AT1152" s="13" t="s">
        <v>1116</v>
      </c>
      <c r="AU1152" s="13" t="s">
        <v>79</v>
      </c>
    </row>
    <row r="1153" spans="2:65" s="1" customFormat="1" ht="19.5">
      <c r="B1153" s="27"/>
      <c r="C1153" s="28"/>
      <c r="D1153" s="167" t="s">
        <v>1172</v>
      </c>
      <c r="E1153" s="28"/>
      <c r="F1153" s="168" t="s">
        <v>2175</v>
      </c>
      <c r="G1153" s="28"/>
      <c r="H1153" s="28"/>
      <c r="I1153" s="28"/>
      <c r="J1153" s="28"/>
      <c r="K1153" s="28"/>
      <c r="L1153" s="31"/>
      <c r="M1153" s="169"/>
      <c r="N1153" s="54"/>
      <c r="O1153" s="54"/>
      <c r="P1153" s="54"/>
      <c r="Q1153" s="54"/>
      <c r="R1153" s="54"/>
      <c r="S1153" s="54"/>
      <c r="T1153" s="55"/>
      <c r="AT1153" s="13" t="s">
        <v>1172</v>
      </c>
      <c r="AU1153" s="13" t="s">
        <v>79</v>
      </c>
    </row>
    <row r="1154" spans="2:65" s="1" customFormat="1" ht="45" customHeight="1">
      <c r="B1154" s="27"/>
      <c r="C1154" s="160" t="s">
        <v>2458</v>
      </c>
      <c r="D1154" s="160" t="s">
        <v>1111</v>
      </c>
      <c r="E1154" s="161" t="s">
        <v>2459</v>
      </c>
      <c r="F1154" s="162" t="s">
        <v>2460</v>
      </c>
      <c r="G1154" s="163" t="s">
        <v>572</v>
      </c>
      <c r="H1154" s="164">
        <v>1</v>
      </c>
      <c r="I1154" s="165">
        <v>227.92</v>
      </c>
      <c r="J1154" s="165">
        <f>ROUND(I1154*H1154,2)</f>
        <v>227.92</v>
      </c>
      <c r="K1154" s="162" t="s">
        <v>106</v>
      </c>
      <c r="L1154" s="31"/>
      <c r="M1154" s="53" t="s">
        <v>31</v>
      </c>
      <c r="N1154" s="166" t="s">
        <v>43</v>
      </c>
      <c r="O1154" s="142">
        <v>0.21</v>
      </c>
      <c r="P1154" s="142">
        <f>O1154*H1154</f>
        <v>0.21</v>
      </c>
      <c r="Q1154" s="142">
        <v>0</v>
      </c>
      <c r="R1154" s="142">
        <f>Q1154*H1154</f>
        <v>0</v>
      </c>
      <c r="S1154" s="142">
        <v>0</v>
      </c>
      <c r="T1154" s="143">
        <f>S1154*H1154</f>
        <v>0</v>
      </c>
      <c r="AR1154" s="13" t="s">
        <v>109</v>
      </c>
      <c r="AT1154" s="13" t="s">
        <v>1111</v>
      </c>
      <c r="AU1154" s="13" t="s">
        <v>79</v>
      </c>
      <c r="AY1154" s="13" t="s">
        <v>108</v>
      </c>
      <c r="BE1154" s="144">
        <f>IF(N1154="základní",J1154,0)</f>
        <v>227.92</v>
      </c>
      <c r="BF1154" s="144">
        <f>IF(N1154="snížená",J1154,0)</f>
        <v>0</v>
      </c>
      <c r="BG1154" s="144">
        <f>IF(N1154="zákl. přenesená",J1154,0)</f>
        <v>0</v>
      </c>
      <c r="BH1154" s="144">
        <f>IF(N1154="sníž. přenesená",J1154,0)</f>
        <v>0</v>
      </c>
      <c r="BI1154" s="144">
        <f>IF(N1154="nulová",J1154,0)</f>
        <v>0</v>
      </c>
      <c r="BJ1154" s="13" t="s">
        <v>77</v>
      </c>
      <c r="BK1154" s="144">
        <f>ROUND(I1154*H1154,2)</f>
        <v>227.92</v>
      </c>
      <c r="BL1154" s="13" t="s">
        <v>109</v>
      </c>
      <c r="BM1154" s="13" t="s">
        <v>2461</v>
      </c>
    </row>
    <row r="1155" spans="2:65" s="1" customFormat="1" ht="39">
      <c r="B1155" s="27"/>
      <c r="C1155" s="28"/>
      <c r="D1155" s="167" t="s">
        <v>1116</v>
      </c>
      <c r="E1155" s="28"/>
      <c r="F1155" s="168" t="s">
        <v>2377</v>
      </c>
      <c r="G1155" s="28"/>
      <c r="H1155" s="28"/>
      <c r="I1155" s="28"/>
      <c r="J1155" s="28"/>
      <c r="K1155" s="28"/>
      <c r="L1155" s="31"/>
      <c r="M1155" s="169"/>
      <c r="N1155" s="54"/>
      <c r="O1155" s="54"/>
      <c r="P1155" s="54"/>
      <c r="Q1155" s="54"/>
      <c r="R1155" s="54"/>
      <c r="S1155" s="54"/>
      <c r="T1155" s="55"/>
      <c r="AT1155" s="13" t="s">
        <v>1116</v>
      </c>
      <c r="AU1155" s="13" t="s">
        <v>79</v>
      </c>
    </row>
    <row r="1156" spans="2:65" s="1" customFormat="1" ht="19.5">
      <c r="B1156" s="27"/>
      <c r="C1156" s="28"/>
      <c r="D1156" s="167" t="s">
        <v>1172</v>
      </c>
      <c r="E1156" s="28"/>
      <c r="F1156" s="168" t="s">
        <v>2175</v>
      </c>
      <c r="G1156" s="28"/>
      <c r="H1156" s="28"/>
      <c r="I1156" s="28"/>
      <c r="J1156" s="28"/>
      <c r="K1156" s="28"/>
      <c r="L1156" s="31"/>
      <c r="M1156" s="169"/>
      <c r="N1156" s="54"/>
      <c r="O1156" s="54"/>
      <c r="P1156" s="54"/>
      <c r="Q1156" s="54"/>
      <c r="R1156" s="54"/>
      <c r="S1156" s="54"/>
      <c r="T1156" s="55"/>
      <c r="AT1156" s="13" t="s">
        <v>1172</v>
      </c>
      <c r="AU1156" s="13" t="s">
        <v>79</v>
      </c>
    </row>
    <row r="1157" spans="2:65" s="1" customFormat="1" ht="45" customHeight="1">
      <c r="B1157" s="27"/>
      <c r="C1157" s="160" t="s">
        <v>2462</v>
      </c>
      <c r="D1157" s="160" t="s">
        <v>1111</v>
      </c>
      <c r="E1157" s="161" t="s">
        <v>2463</v>
      </c>
      <c r="F1157" s="162" t="s">
        <v>2464</v>
      </c>
      <c r="G1157" s="163" t="s">
        <v>572</v>
      </c>
      <c r="H1157" s="164">
        <v>1</v>
      </c>
      <c r="I1157" s="165">
        <v>186.15</v>
      </c>
      <c r="J1157" s="165">
        <f>ROUND(I1157*H1157,2)</f>
        <v>186.15</v>
      </c>
      <c r="K1157" s="162" t="s">
        <v>106</v>
      </c>
      <c r="L1157" s="31"/>
      <c r="M1157" s="53" t="s">
        <v>31</v>
      </c>
      <c r="N1157" s="166" t="s">
        <v>43</v>
      </c>
      <c r="O1157" s="142">
        <v>0.17</v>
      </c>
      <c r="P1157" s="142">
        <f>O1157*H1157</f>
        <v>0.17</v>
      </c>
      <c r="Q1157" s="142">
        <v>0</v>
      </c>
      <c r="R1157" s="142">
        <f>Q1157*H1157</f>
        <v>0</v>
      </c>
      <c r="S1157" s="142">
        <v>0</v>
      </c>
      <c r="T1157" s="143">
        <f>S1157*H1157</f>
        <v>0</v>
      </c>
      <c r="AR1157" s="13" t="s">
        <v>109</v>
      </c>
      <c r="AT1157" s="13" t="s">
        <v>1111</v>
      </c>
      <c r="AU1157" s="13" t="s">
        <v>79</v>
      </c>
      <c r="AY1157" s="13" t="s">
        <v>108</v>
      </c>
      <c r="BE1157" s="144">
        <f>IF(N1157="základní",J1157,0)</f>
        <v>186.15</v>
      </c>
      <c r="BF1157" s="144">
        <f>IF(N1157="snížená",J1157,0)</f>
        <v>0</v>
      </c>
      <c r="BG1157" s="144">
        <f>IF(N1157="zákl. přenesená",J1157,0)</f>
        <v>0</v>
      </c>
      <c r="BH1157" s="144">
        <f>IF(N1157="sníž. přenesená",J1157,0)</f>
        <v>0</v>
      </c>
      <c r="BI1157" s="144">
        <f>IF(N1157="nulová",J1157,0)</f>
        <v>0</v>
      </c>
      <c r="BJ1157" s="13" t="s">
        <v>77</v>
      </c>
      <c r="BK1157" s="144">
        <f>ROUND(I1157*H1157,2)</f>
        <v>186.15</v>
      </c>
      <c r="BL1157" s="13" t="s">
        <v>109</v>
      </c>
      <c r="BM1157" s="13" t="s">
        <v>2465</v>
      </c>
    </row>
    <row r="1158" spans="2:65" s="1" customFormat="1" ht="39">
      <c r="B1158" s="27"/>
      <c r="C1158" s="28"/>
      <c r="D1158" s="167" t="s">
        <v>1116</v>
      </c>
      <c r="E1158" s="28"/>
      <c r="F1158" s="168" t="s">
        <v>2377</v>
      </c>
      <c r="G1158" s="28"/>
      <c r="H1158" s="28"/>
      <c r="I1158" s="28"/>
      <c r="J1158" s="28"/>
      <c r="K1158" s="28"/>
      <c r="L1158" s="31"/>
      <c r="M1158" s="169"/>
      <c r="N1158" s="54"/>
      <c r="O1158" s="54"/>
      <c r="P1158" s="54"/>
      <c r="Q1158" s="54"/>
      <c r="R1158" s="54"/>
      <c r="S1158" s="54"/>
      <c r="T1158" s="55"/>
      <c r="AT1158" s="13" t="s">
        <v>1116</v>
      </c>
      <c r="AU1158" s="13" t="s">
        <v>79</v>
      </c>
    </row>
    <row r="1159" spans="2:65" s="1" customFormat="1" ht="19.5">
      <c r="B1159" s="27"/>
      <c r="C1159" s="28"/>
      <c r="D1159" s="167" t="s">
        <v>1172</v>
      </c>
      <c r="E1159" s="28"/>
      <c r="F1159" s="168" t="s">
        <v>2175</v>
      </c>
      <c r="G1159" s="28"/>
      <c r="H1159" s="28"/>
      <c r="I1159" s="28"/>
      <c r="J1159" s="28"/>
      <c r="K1159" s="28"/>
      <c r="L1159" s="31"/>
      <c r="M1159" s="169"/>
      <c r="N1159" s="54"/>
      <c r="O1159" s="54"/>
      <c r="P1159" s="54"/>
      <c r="Q1159" s="54"/>
      <c r="R1159" s="54"/>
      <c r="S1159" s="54"/>
      <c r="T1159" s="55"/>
      <c r="AT1159" s="13" t="s">
        <v>1172</v>
      </c>
      <c r="AU1159" s="13" t="s">
        <v>79</v>
      </c>
    </row>
    <row r="1160" spans="2:65" s="1" customFormat="1" ht="45" customHeight="1">
      <c r="B1160" s="27"/>
      <c r="C1160" s="160" t="s">
        <v>2466</v>
      </c>
      <c r="D1160" s="160" t="s">
        <v>1111</v>
      </c>
      <c r="E1160" s="161" t="s">
        <v>2467</v>
      </c>
      <c r="F1160" s="162" t="s">
        <v>2468</v>
      </c>
      <c r="G1160" s="163" t="s">
        <v>572</v>
      </c>
      <c r="H1160" s="164">
        <v>1</v>
      </c>
      <c r="I1160" s="165">
        <v>193.46</v>
      </c>
      <c r="J1160" s="165">
        <f>ROUND(I1160*H1160,2)</f>
        <v>193.46</v>
      </c>
      <c r="K1160" s="162" t="s">
        <v>106</v>
      </c>
      <c r="L1160" s="31"/>
      <c r="M1160" s="53" t="s">
        <v>31</v>
      </c>
      <c r="N1160" s="166" t="s">
        <v>43</v>
      </c>
      <c r="O1160" s="142">
        <v>0.18</v>
      </c>
      <c r="P1160" s="142">
        <f>O1160*H1160</f>
        <v>0.18</v>
      </c>
      <c r="Q1160" s="142">
        <v>0</v>
      </c>
      <c r="R1160" s="142">
        <f>Q1160*H1160</f>
        <v>0</v>
      </c>
      <c r="S1160" s="142">
        <v>0</v>
      </c>
      <c r="T1160" s="143">
        <f>S1160*H1160</f>
        <v>0</v>
      </c>
      <c r="AR1160" s="13" t="s">
        <v>109</v>
      </c>
      <c r="AT1160" s="13" t="s">
        <v>1111</v>
      </c>
      <c r="AU1160" s="13" t="s">
        <v>79</v>
      </c>
      <c r="AY1160" s="13" t="s">
        <v>108</v>
      </c>
      <c r="BE1160" s="144">
        <f>IF(N1160="základní",J1160,0)</f>
        <v>193.46</v>
      </c>
      <c r="BF1160" s="144">
        <f>IF(N1160="snížená",J1160,0)</f>
        <v>0</v>
      </c>
      <c r="BG1160" s="144">
        <f>IF(N1160="zákl. přenesená",J1160,0)</f>
        <v>0</v>
      </c>
      <c r="BH1160" s="144">
        <f>IF(N1160="sníž. přenesená",J1160,0)</f>
        <v>0</v>
      </c>
      <c r="BI1160" s="144">
        <f>IF(N1160="nulová",J1160,0)</f>
        <v>0</v>
      </c>
      <c r="BJ1160" s="13" t="s">
        <v>77</v>
      </c>
      <c r="BK1160" s="144">
        <f>ROUND(I1160*H1160,2)</f>
        <v>193.46</v>
      </c>
      <c r="BL1160" s="13" t="s">
        <v>109</v>
      </c>
      <c r="BM1160" s="13" t="s">
        <v>2469</v>
      </c>
    </row>
    <row r="1161" spans="2:65" s="1" customFormat="1" ht="39">
      <c r="B1161" s="27"/>
      <c r="C1161" s="28"/>
      <c r="D1161" s="167" t="s">
        <v>1116</v>
      </c>
      <c r="E1161" s="28"/>
      <c r="F1161" s="168" t="s">
        <v>2377</v>
      </c>
      <c r="G1161" s="28"/>
      <c r="H1161" s="28"/>
      <c r="I1161" s="28"/>
      <c r="J1161" s="28"/>
      <c r="K1161" s="28"/>
      <c r="L1161" s="31"/>
      <c r="M1161" s="169"/>
      <c r="N1161" s="54"/>
      <c r="O1161" s="54"/>
      <c r="P1161" s="54"/>
      <c r="Q1161" s="54"/>
      <c r="R1161" s="54"/>
      <c r="S1161" s="54"/>
      <c r="T1161" s="55"/>
      <c r="AT1161" s="13" t="s">
        <v>1116</v>
      </c>
      <c r="AU1161" s="13" t="s">
        <v>79</v>
      </c>
    </row>
    <row r="1162" spans="2:65" s="1" customFormat="1" ht="19.5">
      <c r="B1162" s="27"/>
      <c r="C1162" s="28"/>
      <c r="D1162" s="167" t="s">
        <v>1172</v>
      </c>
      <c r="E1162" s="28"/>
      <c r="F1162" s="168" t="s">
        <v>2175</v>
      </c>
      <c r="G1162" s="28"/>
      <c r="H1162" s="28"/>
      <c r="I1162" s="28"/>
      <c r="J1162" s="28"/>
      <c r="K1162" s="28"/>
      <c r="L1162" s="31"/>
      <c r="M1162" s="169"/>
      <c r="N1162" s="54"/>
      <c r="O1162" s="54"/>
      <c r="P1162" s="54"/>
      <c r="Q1162" s="54"/>
      <c r="R1162" s="54"/>
      <c r="S1162" s="54"/>
      <c r="T1162" s="55"/>
      <c r="AT1162" s="13" t="s">
        <v>1172</v>
      </c>
      <c r="AU1162" s="13" t="s">
        <v>79</v>
      </c>
    </row>
    <row r="1163" spans="2:65" s="1" customFormat="1" ht="45" customHeight="1">
      <c r="B1163" s="27"/>
      <c r="C1163" s="160" t="s">
        <v>2470</v>
      </c>
      <c r="D1163" s="160" t="s">
        <v>1111</v>
      </c>
      <c r="E1163" s="161" t="s">
        <v>2471</v>
      </c>
      <c r="F1163" s="162" t="s">
        <v>2472</v>
      </c>
      <c r="G1163" s="163" t="s">
        <v>572</v>
      </c>
      <c r="H1163" s="164">
        <v>1</v>
      </c>
      <c r="I1163" s="165">
        <v>197</v>
      </c>
      <c r="J1163" s="165">
        <f>ROUND(I1163*H1163,2)</f>
        <v>197</v>
      </c>
      <c r="K1163" s="162" t="s">
        <v>106</v>
      </c>
      <c r="L1163" s="31"/>
      <c r="M1163" s="53" t="s">
        <v>31</v>
      </c>
      <c r="N1163" s="166" t="s">
        <v>43</v>
      </c>
      <c r="O1163" s="142">
        <v>0.18</v>
      </c>
      <c r="P1163" s="142">
        <f>O1163*H1163</f>
        <v>0.18</v>
      </c>
      <c r="Q1163" s="142">
        <v>0</v>
      </c>
      <c r="R1163" s="142">
        <f>Q1163*H1163</f>
        <v>0</v>
      </c>
      <c r="S1163" s="142">
        <v>0</v>
      </c>
      <c r="T1163" s="143">
        <f>S1163*H1163</f>
        <v>0</v>
      </c>
      <c r="AR1163" s="13" t="s">
        <v>109</v>
      </c>
      <c r="AT1163" s="13" t="s">
        <v>1111</v>
      </c>
      <c r="AU1163" s="13" t="s">
        <v>79</v>
      </c>
      <c r="AY1163" s="13" t="s">
        <v>108</v>
      </c>
      <c r="BE1163" s="144">
        <f>IF(N1163="základní",J1163,0)</f>
        <v>197</v>
      </c>
      <c r="BF1163" s="144">
        <f>IF(N1163="snížená",J1163,0)</f>
        <v>0</v>
      </c>
      <c r="BG1163" s="144">
        <f>IF(N1163="zákl. přenesená",J1163,0)</f>
        <v>0</v>
      </c>
      <c r="BH1163" s="144">
        <f>IF(N1163="sníž. přenesená",J1163,0)</f>
        <v>0</v>
      </c>
      <c r="BI1163" s="144">
        <f>IF(N1163="nulová",J1163,0)</f>
        <v>0</v>
      </c>
      <c r="BJ1163" s="13" t="s">
        <v>77</v>
      </c>
      <c r="BK1163" s="144">
        <f>ROUND(I1163*H1163,2)</f>
        <v>197</v>
      </c>
      <c r="BL1163" s="13" t="s">
        <v>109</v>
      </c>
      <c r="BM1163" s="13" t="s">
        <v>2473</v>
      </c>
    </row>
    <row r="1164" spans="2:65" s="1" customFormat="1" ht="39">
      <c r="B1164" s="27"/>
      <c r="C1164" s="28"/>
      <c r="D1164" s="167" t="s">
        <v>1116</v>
      </c>
      <c r="E1164" s="28"/>
      <c r="F1164" s="168" t="s">
        <v>2377</v>
      </c>
      <c r="G1164" s="28"/>
      <c r="H1164" s="28"/>
      <c r="I1164" s="28"/>
      <c r="J1164" s="28"/>
      <c r="K1164" s="28"/>
      <c r="L1164" s="31"/>
      <c r="M1164" s="169"/>
      <c r="N1164" s="54"/>
      <c r="O1164" s="54"/>
      <c r="P1164" s="54"/>
      <c r="Q1164" s="54"/>
      <c r="R1164" s="54"/>
      <c r="S1164" s="54"/>
      <c r="T1164" s="55"/>
      <c r="AT1164" s="13" t="s">
        <v>1116</v>
      </c>
      <c r="AU1164" s="13" t="s">
        <v>79</v>
      </c>
    </row>
    <row r="1165" spans="2:65" s="1" customFormat="1" ht="19.5">
      <c r="B1165" s="27"/>
      <c r="C1165" s="28"/>
      <c r="D1165" s="167" t="s">
        <v>1172</v>
      </c>
      <c r="E1165" s="28"/>
      <c r="F1165" s="168" t="s">
        <v>2175</v>
      </c>
      <c r="G1165" s="28"/>
      <c r="H1165" s="28"/>
      <c r="I1165" s="28"/>
      <c r="J1165" s="28"/>
      <c r="K1165" s="28"/>
      <c r="L1165" s="31"/>
      <c r="M1165" s="169"/>
      <c r="N1165" s="54"/>
      <c r="O1165" s="54"/>
      <c r="P1165" s="54"/>
      <c r="Q1165" s="54"/>
      <c r="R1165" s="54"/>
      <c r="S1165" s="54"/>
      <c r="T1165" s="55"/>
      <c r="AT1165" s="13" t="s">
        <v>1172</v>
      </c>
      <c r="AU1165" s="13" t="s">
        <v>79</v>
      </c>
    </row>
    <row r="1166" spans="2:65" s="1" customFormat="1" ht="45" customHeight="1">
      <c r="B1166" s="27"/>
      <c r="C1166" s="160" t="s">
        <v>2474</v>
      </c>
      <c r="D1166" s="160" t="s">
        <v>1111</v>
      </c>
      <c r="E1166" s="161" t="s">
        <v>2475</v>
      </c>
      <c r="F1166" s="162" t="s">
        <v>2476</v>
      </c>
      <c r="G1166" s="163" t="s">
        <v>572</v>
      </c>
      <c r="H1166" s="164">
        <v>1</v>
      </c>
      <c r="I1166" s="165">
        <v>197</v>
      </c>
      <c r="J1166" s="165">
        <f>ROUND(I1166*H1166,2)</f>
        <v>197</v>
      </c>
      <c r="K1166" s="162" t="s">
        <v>106</v>
      </c>
      <c r="L1166" s="31"/>
      <c r="M1166" s="53" t="s">
        <v>31</v>
      </c>
      <c r="N1166" s="166" t="s">
        <v>43</v>
      </c>
      <c r="O1166" s="142">
        <v>0.18</v>
      </c>
      <c r="P1166" s="142">
        <f>O1166*H1166</f>
        <v>0.18</v>
      </c>
      <c r="Q1166" s="142">
        <v>0</v>
      </c>
      <c r="R1166" s="142">
        <f>Q1166*H1166</f>
        <v>0</v>
      </c>
      <c r="S1166" s="142">
        <v>0</v>
      </c>
      <c r="T1166" s="143">
        <f>S1166*H1166</f>
        <v>0</v>
      </c>
      <c r="AR1166" s="13" t="s">
        <v>109</v>
      </c>
      <c r="AT1166" s="13" t="s">
        <v>1111</v>
      </c>
      <c r="AU1166" s="13" t="s">
        <v>79</v>
      </c>
      <c r="AY1166" s="13" t="s">
        <v>108</v>
      </c>
      <c r="BE1166" s="144">
        <f>IF(N1166="základní",J1166,0)</f>
        <v>197</v>
      </c>
      <c r="BF1166" s="144">
        <f>IF(N1166="snížená",J1166,0)</f>
        <v>0</v>
      </c>
      <c r="BG1166" s="144">
        <f>IF(N1166="zákl. přenesená",J1166,0)</f>
        <v>0</v>
      </c>
      <c r="BH1166" s="144">
        <f>IF(N1166="sníž. přenesená",J1166,0)</f>
        <v>0</v>
      </c>
      <c r="BI1166" s="144">
        <f>IF(N1166="nulová",J1166,0)</f>
        <v>0</v>
      </c>
      <c r="BJ1166" s="13" t="s">
        <v>77</v>
      </c>
      <c r="BK1166" s="144">
        <f>ROUND(I1166*H1166,2)</f>
        <v>197</v>
      </c>
      <c r="BL1166" s="13" t="s">
        <v>109</v>
      </c>
      <c r="BM1166" s="13" t="s">
        <v>2477</v>
      </c>
    </row>
    <row r="1167" spans="2:65" s="1" customFormat="1" ht="39">
      <c r="B1167" s="27"/>
      <c r="C1167" s="28"/>
      <c r="D1167" s="167" t="s">
        <v>1116</v>
      </c>
      <c r="E1167" s="28"/>
      <c r="F1167" s="168" t="s">
        <v>2377</v>
      </c>
      <c r="G1167" s="28"/>
      <c r="H1167" s="28"/>
      <c r="I1167" s="28"/>
      <c r="J1167" s="28"/>
      <c r="K1167" s="28"/>
      <c r="L1167" s="31"/>
      <c r="M1167" s="169"/>
      <c r="N1167" s="54"/>
      <c r="O1167" s="54"/>
      <c r="P1167" s="54"/>
      <c r="Q1167" s="54"/>
      <c r="R1167" s="54"/>
      <c r="S1167" s="54"/>
      <c r="T1167" s="55"/>
      <c r="AT1167" s="13" t="s">
        <v>1116</v>
      </c>
      <c r="AU1167" s="13" t="s">
        <v>79</v>
      </c>
    </row>
    <row r="1168" spans="2:65" s="1" customFormat="1" ht="19.5">
      <c r="B1168" s="27"/>
      <c r="C1168" s="28"/>
      <c r="D1168" s="167" t="s">
        <v>1172</v>
      </c>
      <c r="E1168" s="28"/>
      <c r="F1168" s="168" t="s">
        <v>2175</v>
      </c>
      <c r="G1168" s="28"/>
      <c r="H1168" s="28"/>
      <c r="I1168" s="28"/>
      <c r="J1168" s="28"/>
      <c r="K1168" s="28"/>
      <c r="L1168" s="31"/>
      <c r="M1168" s="169"/>
      <c r="N1168" s="54"/>
      <c r="O1168" s="54"/>
      <c r="P1168" s="54"/>
      <c r="Q1168" s="54"/>
      <c r="R1168" s="54"/>
      <c r="S1168" s="54"/>
      <c r="T1168" s="55"/>
      <c r="AT1168" s="13" t="s">
        <v>1172</v>
      </c>
      <c r="AU1168" s="13" t="s">
        <v>79</v>
      </c>
    </row>
    <row r="1169" spans="2:65" s="1" customFormat="1" ht="45" customHeight="1">
      <c r="B1169" s="27"/>
      <c r="C1169" s="160" t="s">
        <v>2478</v>
      </c>
      <c r="D1169" s="160" t="s">
        <v>1111</v>
      </c>
      <c r="E1169" s="161" t="s">
        <v>2479</v>
      </c>
      <c r="F1169" s="162" t="s">
        <v>2480</v>
      </c>
      <c r="G1169" s="163" t="s">
        <v>572</v>
      </c>
      <c r="H1169" s="164">
        <v>1</v>
      </c>
      <c r="I1169" s="165">
        <v>164.38</v>
      </c>
      <c r="J1169" s="165">
        <f>ROUND(I1169*H1169,2)</f>
        <v>164.38</v>
      </c>
      <c r="K1169" s="162" t="s">
        <v>106</v>
      </c>
      <c r="L1169" s="31"/>
      <c r="M1169" s="53" t="s">
        <v>31</v>
      </c>
      <c r="N1169" s="166" t="s">
        <v>43</v>
      </c>
      <c r="O1169" s="142">
        <v>0.15</v>
      </c>
      <c r="P1169" s="142">
        <f>O1169*H1169</f>
        <v>0.15</v>
      </c>
      <c r="Q1169" s="142">
        <v>0</v>
      </c>
      <c r="R1169" s="142">
        <f>Q1169*H1169</f>
        <v>0</v>
      </c>
      <c r="S1169" s="142">
        <v>0</v>
      </c>
      <c r="T1169" s="143">
        <f>S1169*H1169</f>
        <v>0</v>
      </c>
      <c r="AR1169" s="13" t="s">
        <v>109</v>
      </c>
      <c r="AT1169" s="13" t="s">
        <v>1111</v>
      </c>
      <c r="AU1169" s="13" t="s">
        <v>79</v>
      </c>
      <c r="AY1169" s="13" t="s">
        <v>108</v>
      </c>
      <c r="BE1169" s="144">
        <f>IF(N1169="základní",J1169,0)</f>
        <v>164.38</v>
      </c>
      <c r="BF1169" s="144">
        <f>IF(N1169="snížená",J1169,0)</f>
        <v>0</v>
      </c>
      <c r="BG1169" s="144">
        <f>IF(N1169="zákl. přenesená",J1169,0)</f>
        <v>0</v>
      </c>
      <c r="BH1169" s="144">
        <f>IF(N1169="sníž. přenesená",J1169,0)</f>
        <v>0</v>
      </c>
      <c r="BI1169" s="144">
        <f>IF(N1169="nulová",J1169,0)</f>
        <v>0</v>
      </c>
      <c r="BJ1169" s="13" t="s">
        <v>77</v>
      </c>
      <c r="BK1169" s="144">
        <f>ROUND(I1169*H1169,2)</f>
        <v>164.38</v>
      </c>
      <c r="BL1169" s="13" t="s">
        <v>109</v>
      </c>
      <c r="BM1169" s="13" t="s">
        <v>2481</v>
      </c>
    </row>
    <row r="1170" spans="2:65" s="1" customFormat="1" ht="39">
      <c r="B1170" s="27"/>
      <c r="C1170" s="28"/>
      <c r="D1170" s="167" t="s">
        <v>1116</v>
      </c>
      <c r="E1170" s="28"/>
      <c r="F1170" s="168" t="s">
        <v>2377</v>
      </c>
      <c r="G1170" s="28"/>
      <c r="H1170" s="28"/>
      <c r="I1170" s="28"/>
      <c r="J1170" s="28"/>
      <c r="K1170" s="28"/>
      <c r="L1170" s="31"/>
      <c r="M1170" s="169"/>
      <c r="N1170" s="54"/>
      <c r="O1170" s="54"/>
      <c r="P1170" s="54"/>
      <c r="Q1170" s="54"/>
      <c r="R1170" s="54"/>
      <c r="S1170" s="54"/>
      <c r="T1170" s="55"/>
      <c r="AT1170" s="13" t="s">
        <v>1116</v>
      </c>
      <c r="AU1170" s="13" t="s">
        <v>79</v>
      </c>
    </row>
    <row r="1171" spans="2:65" s="1" customFormat="1" ht="19.5">
      <c r="B1171" s="27"/>
      <c r="C1171" s="28"/>
      <c r="D1171" s="167" t="s">
        <v>1172</v>
      </c>
      <c r="E1171" s="28"/>
      <c r="F1171" s="168" t="s">
        <v>2175</v>
      </c>
      <c r="G1171" s="28"/>
      <c r="H1171" s="28"/>
      <c r="I1171" s="28"/>
      <c r="J1171" s="28"/>
      <c r="K1171" s="28"/>
      <c r="L1171" s="31"/>
      <c r="M1171" s="169"/>
      <c r="N1171" s="54"/>
      <c r="O1171" s="54"/>
      <c r="P1171" s="54"/>
      <c r="Q1171" s="54"/>
      <c r="R1171" s="54"/>
      <c r="S1171" s="54"/>
      <c r="T1171" s="55"/>
      <c r="AT1171" s="13" t="s">
        <v>1172</v>
      </c>
      <c r="AU1171" s="13" t="s">
        <v>79</v>
      </c>
    </row>
    <row r="1172" spans="2:65" s="1" customFormat="1" ht="45" customHeight="1">
      <c r="B1172" s="27"/>
      <c r="C1172" s="160" t="s">
        <v>2482</v>
      </c>
      <c r="D1172" s="160" t="s">
        <v>1111</v>
      </c>
      <c r="E1172" s="161" t="s">
        <v>2483</v>
      </c>
      <c r="F1172" s="162" t="s">
        <v>2484</v>
      </c>
      <c r="G1172" s="163" t="s">
        <v>572</v>
      </c>
      <c r="H1172" s="164">
        <v>1</v>
      </c>
      <c r="I1172" s="165">
        <v>175.23</v>
      </c>
      <c r="J1172" s="165">
        <f>ROUND(I1172*H1172,2)</f>
        <v>175.23</v>
      </c>
      <c r="K1172" s="162" t="s">
        <v>106</v>
      </c>
      <c r="L1172" s="31"/>
      <c r="M1172" s="53" t="s">
        <v>31</v>
      </c>
      <c r="N1172" s="166" t="s">
        <v>43</v>
      </c>
      <c r="O1172" s="142">
        <v>0.16</v>
      </c>
      <c r="P1172" s="142">
        <f>O1172*H1172</f>
        <v>0.16</v>
      </c>
      <c r="Q1172" s="142">
        <v>0</v>
      </c>
      <c r="R1172" s="142">
        <f>Q1172*H1172</f>
        <v>0</v>
      </c>
      <c r="S1172" s="142">
        <v>0</v>
      </c>
      <c r="T1172" s="143">
        <f>S1172*H1172</f>
        <v>0</v>
      </c>
      <c r="AR1172" s="13" t="s">
        <v>109</v>
      </c>
      <c r="AT1172" s="13" t="s">
        <v>1111</v>
      </c>
      <c r="AU1172" s="13" t="s">
        <v>79</v>
      </c>
      <c r="AY1172" s="13" t="s">
        <v>108</v>
      </c>
      <c r="BE1172" s="144">
        <f>IF(N1172="základní",J1172,0)</f>
        <v>175.23</v>
      </c>
      <c r="BF1172" s="144">
        <f>IF(N1172="snížená",J1172,0)</f>
        <v>0</v>
      </c>
      <c r="BG1172" s="144">
        <f>IF(N1172="zákl. přenesená",J1172,0)</f>
        <v>0</v>
      </c>
      <c r="BH1172" s="144">
        <f>IF(N1172="sníž. přenesená",J1172,0)</f>
        <v>0</v>
      </c>
      <c r="BI1172" s="144">
        <f>IF(N1172="nulová",J1172,0)</f>
        <v>0</v>
      </c>
      <c r="BJ1172" s="13" t="s">
        <v>77</v>
      </c>
      <c r="BK1172" s="144">
        <f>ROUND(I1172*H1172,2)</f>
        <v>175.23</v>
      </c>
      <c r="BL1172" s="13" t="s">
        <v>109</v>
      </c>
      <c r="BM1172" s="13" t="s">
        <v>2485</v>
      </c>
    </row>
    <row r="1173" spans="2:65" s="1" customFormat="1" ht="39">
      <c r="B1173" s="27"/>
      <c r="C1173" s="28"/>
      <c r="D1173" s="167" t="s">
        <v>1116</v>
      </c>
      <c r="E1173" s="28"/>
      <c r="F1173" s="168" t="s">
        <v>2377</v>
      </c>
      <c r="G1173" s="28"/>
      <c r="H1173" s="28"/>
      <c r="I1173" s="28"/>
      <c r="J1173" s="28"/>
      <c r="K1173" s="28"/>
      <c r="L1173" s="31"/>
      <c r="M1173" s="169"/>
      <c r="N1173" s="54"/>
      <c r="O1173" s="54"/>
      <c r="P1173" s="54"/>
      <c r="Q1173" s="54"/>
      <c r="R1173" s="54"/>
      <c r="S1173" s="54"/>
      <c r="T1173" s="55"/>
      <c r="AT1173" s="13" t="s">
        <v>1116</v>
      </c>
      <c r="AU1173" s="13" t="s">
        <v>79</v>
      </c>
    </row>
    <row r="1174" spans="2:65" s="1" customFormat="1" ht="19.5">
      <c r="B1174" s="27"/>
      <c r="C1174" s="28"/>
      <c r="D1174" s="167" t="s">
        <v>1172</v>
      </c>
      <c r="E1174" s="28"/>
      <c r="F1174" s="168" t="s">
        <v>2175</v>
      </c>
      <c r="G1174" s="28"/>
      <c r="H1174" s="28"/>
      <c r="I1174" s="28"/>
      <c r="J1174" s="28"/>
      <c r="K1174" s="28"/>
      <c r="L1174" s="31"/>
      <c r="M1174" s="169"/>
      <c r="N1174" s="54"/>
      <c r="O1174" s="54"/>
      <c r="P1174" s="54"/>
      <c r="Q1174" s="54"/>
      <c r="R1174" s="54"/>
      <c r="S1174" s="54"/>
      <c r="T1174" s="55"/>
      <c r="AT1174" s="13" t="s">
        <v>1172</v>
      </c>
      <c r="AU1174" s="13" t="s">
        <v>79</v>
      </c>
    </row>
    <row r="1175" spans="2:65" s="1" customFormat="1" ht="45" customHeight="1">
      <c r="B1175" s="27"/>
      <c r="C1175" s="160" t="s">
        <v>2486</v>
      </c>
      <c r="D1175" s="160" t="s">
        <v>1111</v>
      </c>
      <c r="E1175" s="161" t="s">
        <v>2487</v>
      </c>
      <c r="F1175" s="162" t="s">
        <v>2488</v>
      </c>
      <c r="G1175" s="163" t="s">
        <v>572</v>
      </c>
      <c r="H1175" s="164">
        <v>1</v>
      </c>
      <c r="I1175" s="165">
        <v>192.3</v>
      </c>
      <c r="J1175" s="165">
        <f>ROUND(I1175*H1175,2)</f>
        <v>192.3</v>
      </c>
      <c r="K1175" s="162" t="s">
        <v>106</v>
      </c>
      <c r="L1175" s="31"/>
      <c r="M1175" s="53" t="s">
        <v>31</v>
      </c>
      <c r="N1175" s="166" t="s">
        <v>43</v>
      </c>
      <c r="O1175" s="142">
        <v>0.18</v>
      </c>
      <c r="P1175" s="142">
        <f>O1175*H1175</f>
        <v>0.18</v>
      </c>
      <c r="Q1175" s="142">
        <v>0</v>
      </c>
      <c r="R1175" s="142">
        <f>Q1175*H1175</f>
        <v>0</v>
      </c>
      <c r="S1175" s="142">
        <v>0</v>
      </c>
      <c r="T1175" s="143">
        <f>S1175*H1175</f>
        <v>0</v>
      </c>
      <c r="AR1175" s="13" t="s">
        <v>109</v>
      </c>
      <c r="AT1175" s="13" t="s">
        <v>1111</v>
      </c>
      <c r="AU1175" s="13" t="s">
        <v>79</v>
      </c>
      <c r="AY1175" s="13" t="s">
        <v>108</v>
      </c>
      <c r="BE1175" s="144">
        <f>IF(N1175="základní",J1175,0)</f>
        <v>192.3</v>
      </c>
      <c r="BF1175" s="144">
        <f>IF(N1175="snížená",J1175,0)</f>
        <v>0</v>
      </c>
      <c r="BG1175" s="144">
        <f>IF(N1175="zákl. přenesená",J1175,0)</f>
        <v>0</v>
      </c>
      <c r="BH1175" s="144">
        <f>IF(N1175="sníž. přenesená",J1175,0)</f>
        <v>0</v>
      </c>
      <c r="BI1175" s="144">
        <f>IF(N1175="nulová",J1175,0)</f>
        <v>0</v>
      </c>
      <c r="BJ1175" s="13" t="s">
        <v>77</v>
      </c>
      <c r="BK1175" s="144">
        <f>ROUND(I1175*H1175,2)</f>
        <v>192.3</v>
      </c>
      <c r="BL1175" s="13" t="s">
        <v>109</v>
      </c>
      <c r="BM1175" s="13" t="s">
        <v>2489</v>
      </c>
    </row>
    <row r="1176" spans="2:65" s="1" customFormat="1" ht="39">
      <c r="B1176" s="27"/>
      <c r="C1176" s="28"/>
      <c r="D1176" s="167" t="s">
        <v>1116</v>
      </c>
      <c r="E1176" s="28"/>
      <c r="F1176" s="168" t="s">
        <v>2377</v>
      </c>
      <c r="G1176" s="28"/>
      <c r="H1176" s="28"/>
      <c r="I1176" s="28"/>
      <c r="J1176" s="28"/>
      <c r="K1176" s="28"/>
      <c r="L1176" s="31"/>
      <c r="M1176" s="169"/>
      <c r="N1176" s="54"/>
      <c r="O1176" s="54"/>
      <c r="P1176" s="54"/>
      <c r="Q1176" s="54"/>
      <c r="R1176" s="54"/>
      <c r="S1176" s="54"/>
      <c r="T1176" s="55"/>
      <c r="AT1176" s="13" t="s">
        <v>1116</v>
      </c>
      <c r="AU1176" s="13" t="s">
        <v>79</v>
      </c>
    </row>
    <row r="1177" spans="2:65" s="1" customFormat="1" ht="19.5">
      <c r="B1177" s="27"/>
      <c r="C1177" s="28"/>
      <c r="D1177" s="167" t="s">
        <v>1172</v>
      </c>
      <c r="E1177" s="28"/>
      <c r="F1177" s="168" t="s">
        <v>2175</v>
      </c>
      <c r="G1177" s="28"/>
      <c r="H1177" s="28"/>
      <c r="I1177" s="28"/>
      <c r="J1177" s="28"/>
      <c r="K1177" s="28"/>
      <c r="L1177" s="31"/>
      <c r="M1177" s="169"/>
      <c r="N1177" s="54"/>
      <c r="O1177" s="54"/>
      <c r="P1177" s="54"/>
      <c r="Q1177" s="54"/>
      <c r="R1177" s="54"/>
      <c r="S1177" s="54"/>
      <c r="T1177" s="55"/>
      <c r="AT1177" s="13" t="s">
        <v>1172</v>
      </c>
      <c r="AU1177" s="13" t="s">
        <v>79</v>
      </c>
    </row>
    <row r="1178" spans="2:65" s="1" customFormat="1" ht="45" customHeight="1">
      <c r="B1178" s="27"/>
      <c r="C1178" s="160" t="s">
        <v>2490</v>
      </c>
      <c r="D1178" s="160" t="s">
        <v>1111</v>
      </c>
      <c r="E1178" s="161" t="s">
        <v>2491</v>
      </c>
      <c r="F1178" s="162" t="s">
        <v>2492</v>
      </c>
      <c r="G1178" s="163" t="s">
        <v>572</v>
      </c>
      <c r="H1178" s="164">
        <v>1</v>
      </c>
      <c r="I1178" s="165">
        <v>195.84</v>
      </c>
      <c r="J1178" s="165">
        <f>ROUND(I1178*H1178,2)</f>
        <v>195.84</v>
      </c>
      <c r="K1178" s="162" t="s">
        <v>106</v>
      </c>
      <c r="L1178" s="31"/>
      <c r="M1178" s="53" t="s">
        <v>31</v>
      </c>
      <c r="N1178" s="166" t="s">
        <v>43</v>
      </c>
      <c r="O1178" s="142">
        <v>0.18</v>
      </c>
      <c r="P1178" s="142">
        <f>O1178*H1178</f>
        <v>0.18</v>
      </c>
      <c r="Q1178" s="142">
        <v>0</v>
      </c>
      <c r="R1178" s="142">
        <f>Q1178*H1178</f>
        <v>0</v>
      </c>
      <c r="S1178" s="142">
        <v>0</v>
      </c>
      <c r="T1178" s="143">
        <f>S1178*H1178</f>
        <v>0</v>
      </c>
      <c r="AR1178" s="13" t="s">
        <v>109</v>
      </c>
      <c r="AT1178" s="13" t="s">
        <v>1111</v>
      </c>
      <c r="AU1178" s="13" t="s">
        <v>79</v>
      </c>
      <c r="AY1178" s="13" t="s">
        <v>108</v>
      </c>
      <c r="BE1178" s="144">
        <f>IF(N1178="základní",J1178,0)</f>
        <v>195.84</v>
      </c>
      <c r="BF1178" s="144">
        <f>IF(N1178="snížená",J1178,0)</f>
        <v>0</v>
      </c>
      <c r="BG1178" s="144">
        <f>IF(N1178="zákl. přenesená",J1178,0)</f>
        <v>0</v>
      </c>
      <c r="BH1178" s="144">
        <f>IF(N1178="sníž. přenesená",J1178,0)</f>
        <v>0</v>
      </c>
      <c r="BI1178" s="144">
        <f>IF(N1178="nulová",J1178,0)</f>
        <v>0</v>
      </c>
      <c r="BJ1178" s="13" t="s">
        <v>77</v>
      </c>
      <c r="BK1178" s="144">
        <f>ROUND(I1178*H1178,2)</f>
        <v>195.84</v>
      </c>
      <c r="BL1178" s="13" t="s">
        <v>109</v>
      </c>
      <c r="BM1178" s="13" t="s">
        <v>2493</v>
      </c>
    </row>
    <row r="1179" spans="2:65" s="1" customFormat="1" ht="39">
      <c r="B1179" s="27"/>
      <c r="C1179" s="28"/>
      <c r="D1179" s="167" t="s">
        <v>1116</v>
      </c>
      <c r="E1179" s="28"/>
      <c r="F1179" s="168" t="s">
        <v>2377</v>
      </c>
      <c r="G1179" s="28"/>
      <c r="H1179" s="28"/>
      <c r="I1179" s="28"/>
      <c r="J1179" s="28"/>
      <c r="K1179" s="28"/>
      <c r="L1179" s="31"/>
      <c r="M1179" s="169"/>
      <c r="N1179" s="54"/>
      <c r="O1179" s="54"/>
      <c r="P1179" s="54"/>
      <c r="Q1179" s="54"/>
      <c r="R1179" s="54"/>
      <c r="S1179" s="54"/>
      <c r="T1179" s="55"/>
      <c r="AT1179" s="13" t="s">
        <v>1116</v>
      </c>
      <c r="AU1179" s="13" t="s">
        <v>79</v>
      </c>
    </row>
    <row r="1180" spans="2:65" s="1" customFormat="1" ht="19.5">
      <c r="B1180" s="27"/>
      <c r="C1180" s="28"/>
      <c r="D1180" s="167" t="s">
        <v>1172</v>
      </c>
      <c r="E1180" s="28"/>
      <c r="F1180" s="168" t="s">
        <v>2175</v>
      </c>
      <c r="G1180" s="28"/>
      <c r="H1180" s="28"/>
      <c r="I1180" s="28"/>
      <c r="J1180" s="28"/>
      <c r="K1180" s="28"/>
      <c r="L1180" s="31"/>
      <c r="M1180" s="169"/>
      <c r="N1180" s="54"/>
      <c r="O1180" s="54"/>
      <c r="P1180" s="54"/>
      <c r="Q1180" s="54"/>
      <c r="R1180" s="54"/>
      <c r="S1180" s="54"/>
      <c r="T1180" s="55"/>
      <c r="AT1180" s="13" t="s">
        <v>1172</v>
      </c>
      <c r="AU1180" s="13" t="s">
        <v>79</v>
      </c>
    </row>
    <row r="1181" spans="2:65" s="1" customFormat="1" ht="45" customHeight="1">
      <c r="B1181" s="27"/>
      <c r="C1181" s="160" t="s">
        <v>2494</v>
      </c>
      <c r="D1181" s="160" t="s">
        <v>1111</v>
      </c>
      <c r="E1181" s="161" t="s">
        <v>2495</v>
      </c>
      <c r="F1181" s="162" t="s">
        <v>2496</v>
      </c>
      <c r="G1181" s="163" t="s">
        <v>572</v>
      </c>
      <c r="H1181" s="164">
        <v>1</v>
      </c>
      <c r="I1181" s="165">
        <v>203.15</v>
      </c>
      <c r="J1181" s="165">
        <f>ROUND(I1181*H1181,2)</f>
        <v>203.15</v>
      </c>
      <c r="K1181" s="162" t="s">
        <v>106</v>
      </c>
      <c r="L1181" s="31"/>
      <c r="M1181" s="53" t="s">
        <v>31</v>
      </c>
      <c r="N1181" s="166" t="s">
        <v>43</v>
      </c>
      <c r="O1181" s="142">
        <v>0.19</v>
      </c>
      <c r="P1181" s="142">
        <f>O1181*H1181</f>
        <v>0.19</v>
      </c>
      <c r="Q1181" s="142">
        <v>0</v>
      </c>
      <c r="R1181" s="142">
        <f>Q1181*H1181</f>
        <v>0</v>
      </c>
      <c r="S1181" s="142">
        <v>0</v>
      </c>
      <c r="T1181" s="143">
        <f>S1181*H1181</f>
        <v>0</v>
      </c>
      <c r="AR1181" s="13" t="s">
        <v>109</v>
      </c>
      <c r="AT1181" s="13" t="s">
        <v>1111</v>
      </c>
      <c r="AU1181" s="13" t="s">
        <v>79</v>
      </c>
      <c r="AY1181" s="13" t="s">
        <v>108</v>
      </c>
      <c r="BE1181" s="144">
        <f>IF(N1181="základní",J1181,0)</f>
        <v>203.15</v>
      </c>
      <c r="BF1181" s="144">
        <f>IF(N1181="snížená",J1181,0)</f>
        <v>0</v>
      </c>
      <c r="BG1181" s="144">
        <f>IF(N1181="zákl. přenesená",J1181,0)</f>
        <v>0</v>
      </c>
      <c r="BH1181" s="144">
        <f>IF(N1181="sníž. přenesená",J1181,0)</f>
        <v>0</v>
      </c>
      <c r="BI1181" s="144">
        <f>IF(N1181="nulová",J1181,0)</f>
        <v>0</v>
      </c>
      <c r="BJ1181" s="13" t="s">
        <v>77</v>
      </c>
      <c r="BK1181" s="144">
        <f>ROUND(I1181*H1181,2)</f>
        <v>203.15</v>
      </c>
      <c r="BL1181" s="13" t="s">
        <v>109</v>
      </c>
      <c r="BM1181" s="13" t="s">
        <v>2497</v>
      </c>
    </row>
    <row r="1182" spans="2:65" s="1" customFormat="1" ht="39">
      <c r="B1182" s="27"/>
      <c r="C1182" s="28"/>
      <c r="D1182" s="167" t="s">
        <v>1116</v>
      </c>
      <c r="E1182" s="28"/>
      <c r="F1182" s="168" t="s">
        <v>2377</v>
      </c>
      <c r="G1182" s="28"/>
      <c r="H1182" s="28"/>
      <c r="I1182" s="28"/>
      <c r="J1182" s="28"/>
      <c r="K1182" s="28"/>
      <c r="L1182" s="31"/>
      <c r="M1182" s="169"/>
      <c r="N1182" s="54"/>
      <c r="O1182" s="54"/>
      <c r="P1182" s="54"/>
      <c r="Q1182" s="54"/>
      <c r="R1182" s="54"/>
      <c r="S1182" s="54"/>
      <c r="T1182" s="55"/>
      <c r="AT1182" s="13" t="s">
        <v>1116</v>
      </c>
      <c r="AU1182" s="13" t="s">
        <v>79</v>
      </c>
    </row>
    <row r="1183" spans="2:65" s="1" customFormat="1" ht="19.5">
      <c r="B1183" s="27"/>
      <c r="C1183" s="28"/>
      <c r="D1183" s="167" t="s">
        <v>1172</v>
      </c>
      <c r="E1183" s="28"/>
      <c r="F1183" s="168" t="s">
        <v>2175</v>
      </c>
      <c r="G1183" s="28"/>
      <c r="H1183" s="28"/>
      <c r="I1183" s="28"/>
      <c r="J1183" s="28"/>
      <c r="K1183" s="28"/>
      <c r="L1183" s="31"/>
      <c r="M1183" s="169"/>
      <c r="N1183" s="54"/>
      <c r="O1183" s="54"/>
      <c r="P1183" s="54"/>
      <c r="Q1183" s="54"/>
      <c r="R1183" s="54"/>
      <c r="S1183" s="54"/>
      <c r="T1183" s="55"/>
      <c r="AT1183" s="13" t="s">
        <v>1172</v>
      </c>
      <c r="AU1183" s="13" t="s">
        <v>79</v>
      </c>
    </row>
    <row r="1184" spans="2:65" s="1" customFormat="1" ht="45" customHeight="1">
      <c r="B1184" s="27"/>
      <c r="C1184" s="160" t="s">
        <v>2498</v>
      </c>
      <c r="D1184" s="160" t="s">
        <v>1111</v>
      </c>
      <c r="E1184" s="161" t="s">
        <v>2499</v>
      </c>
      <c r="F1184" s="162" t="s">
        <v>2500</v>
      </c>
      <c r="G1184" s="163" t="s">
        <v>572</v>
      </c>
      <c r="H1184" s="164">
        <v>1</v>
      </c>
      <c r="I1184" s="165">
        <v>203.15</v>
      </c>
      <c r="J1184" s="165">
        <f>ROUND(I1184*H1184,2)</f>
        <v>203.15</v>
      </c>
      <c r="K1184" s="162" t="s">
        <v>106</v>
      </c>
      <c r="L1184" s="31"/>
      <c r="M1184" s="53" t="s">
        <v>31</v>
      </c>
      <c r="N1184" s="166" t="s">
        <v>43</v>
      </c>
      <c r="O1184" s="142">
        <v>0.19</v>
      </c>
      <c r="P1184" s="142">
        <f>O1184*H1184</f>
        <v>0.19</v>
      </c>
      <c r="Q1184" s="142">
        <v>0</v>
      </c>
      <c r="R1184" s="142">
        <f>Q1184*H1184</f>
        <v>0</v>
      </c>
      <c r="S1184" s="142">
        <v>0</v>
      </c>
      <c r="T1184" s="143">
        <f>S1184*H1184</f>
        <v>0</v>
      </c>
      <c r="AR1184" s="13" t="s">
        <v>109</v>
      </c>
      <c r="AT1184" s="13" t="s">
        <v>1111</v>
      </c>
      <c r="AU1184" s="13" t="s">
        <v>79</v>
      </c>
      <c r="AY1184" s="13" t="s">
        <v>108</v>
      </c>
      <c r="BE1184" s="144">
        <f>IF(N1184="základní",J1184,0)</f>
        <v>203.15</v>
      </c>
      <c r="BF1184" s="144">
        <f>IF(N1184="snížená",J1184,0)</f>
        <v>0</v>
      </c>
      <c r="BG1184" s="144">
        <f>IF(N1184="zákl. přenesená",J1184,0)</f>
        <v>0</v>
      </c>
      <c r="BH1184" s="144">
        <f>IF(N1184="sníž. přenesená",J1184,0)</f>
        <v>0</v>
      </c>
      <c r="BI1184" s="144">
        <f>IF(N1184="nulová",J1184,0)</f>
        <v>0</v>
      </c>
      <c r="BJ1184" s="13" t="s">
        <v>77</v>
      </c>
      <c r="BK1184" s="144">
        <f>ROUND(I1184*H1184,2)</f>
        <v>203.15</v>
      </c>
      <c r="BL1184" s="13" t="s">
        <v>109</v>
      </c>
      <c r="BM1184" s="13" t="s">
        <v>2501</v>
      </c>
    </row>
    <row r="1185" spans="2:65" s="1" customFormat="1" ht="39">
      <c r="B1185" s="27"/>
      <c r="C1185" s="28"/>
      <c r="D1185" s="167" t="s">
        <v>1116</v>
      </c>
      <c r="E1185" s="28"/>
      <c r="F1185" s="168" t="s">
        <v>2377</v>
      </c>
      <c r="G1185" s="28"/>
      <c r="H1185" s="28"/>
      <c r="I1185" s="28"/>
      <c r="J1185" s="28"/>
      <c r="K1185" s="28"/>
      <c r="L1185" s="31"/>
      <c r="M1185" s="169"/>
      <c r="N1185" s="54"/>
      <c r="O1185" s="54"/>
      <c r="P1185" s="54"/>
      <c r="Q1185" s="54"/>
      <c r="R1185" s="54"/>
      <c r="S1185" s="54"/>
      <c r="T1185" s="55"/>
      <c r="AT1185" s="13" t="s">
        <v>1116</v>
      </c>
      <c r="AU1185" s="13" t="s">
        <v>79</v>
      </c>
    </row>
    <row r="1186" spans="2:65" s="1" customFormat="1" ht="19.5">
      <c r="B1186" s="27"/>
      <c r="C1186" s="28"/>
      <c r="D1186" s="167" t="s">
        <v>1172</v>
      </c>
      <c r="E1186" s="28"/>
      <c r="F1186" s="168" t="s">
        <v>2175</v>
      </c>
      <c r="G1186" s="28"/>
      <c r="H1186" s="28"/>
      <c r="I1186" s="28"/>
      <c r="J1186" s="28"/>
      <c r="K1186" s="28"/>
      <c r="L1186" s="31"/>
      <c r="M1186" s="169"/>
      <c r="N1186" s="54"/>
      <c r="O1186" s="54"/>
      <c r="P1186" s="54"/>
      <c r="Q1186" s="54"/>
      <c r="R1186" s="54"/>
      <c r="S1186" s="54"/>
      <c r="T1186" s="55"/>
      <c r="AT1186" s="13" t="s">
        <v>1172</v>
      </c>
      <c r="AU1186" s="13" t="s">
        <v>79</v>
      </c>
    </row>
    <row r="1187" spans="2:65" s="1" customFormat="1" ht="45" customHeight="1">
      <c r="B1187" s="27"/>
      <c r="C1187" s="160" t="s">
        <v>2502</v>
      </c>
      <c r="D1187" s="160" t="s">
        <v>1111</v>
      </c>
      <c r="E1187" s="161" t="s">
        <v>2503</v>
      </c>
      <c r="F1187" s="162" t="s">
        <v>2504</v>
      </c>
      <c r="G1187" s="163" t="s">
        <v>572</v>
      </c>
      <c r="H1187" s="164">
        <v>1</v>
      </c>
      <c r="I1187" s="165">
        <v>186.15</v>
      </c>
      <c r="J1187" s="165">
        <f>ROUND(I1187*H1187,2)</f>
        <v>186.15</v>
      </c>
      <c r="K1187" s="162" t="s">
        <v>106</v>
      </c>
      <c r="L1187" s="31"/>
      <c r="M1187" s="53" t="s">
        <v>31</v>
      </c>
      <c r="N1187" s="166" t="s">
        <v>43</v>
      </c>
      <c r="O1187" s="142">
        <v>0.17</v>
      </c>
      <c r="P1187" s="142">
        <f>O1187*H1187</f>
        <v>0.17</v>
      </c>
      <c r="Q1187" s="142">
        <v>0</v>
      </c>
      <c r="R1187" s="142">
        <f>Q1187*H1187</f>
        <v>0</v>
      </c>
      <c r="S1187" s="142">
        <v>0</v>
      </c>
      <c r="T1187" s="143">
        <f>S1187*H1187</f>
        <v>0</v>
      </c>
      <c r="AR1187" s="13" t="s">
        <v>109</v>
      </c>
      <c r="AT1187" s="13" t="s">
        <v>1111</v>
      </c>
      <c r="AU1187" s="13" t="s">
        <v>79</v>
      </c>
      <c r="AY1187" s="13" t="s">
        <v>108</v>
      </c>
      <c r="BE1187" s="144">
        <f>IF(N1187="základní",J1187,0)</f>
        <v>186.15</v>
      </c>
      <c r="BF1187" s="144">
        <f>IF(N1187="snížená",J1187,0)</f>
        <v>0</v>
      </c>
      <c r="BG1187" s="144">
        <f>IF(N1187="zákl. přenesená",J1187,0)</f>
        <v>0</v>
      </c>
      <c r="BH1187" s="144">
        <f>IF(N1187="sníž. přenesená",J1187,0)</f>
        <v>0</v>
      </c>
      <c r="BI1187" s="144">
        <f>IF(N1187="nulová",J1187,0)</f>
        <v>0</v>
      </c>
      <c r="BJ1187" s="13" t="s">
        <v>77</v>
      </c>
      <c r="BK1187" s="144">
        <f>ROUND(I1187*H1187,2)</f>
        <v>186.15</v>
      </c>
      <c r="BL1187" s="13" t="s">
        <v>109</v>
      </c>
      <c r="BM1187" s="13" t="s">
        <v>2505</v>
      </c>
    </row>
    <row r="1188" spans="2:65" s="1" customFormat="1" ht="39">
      <c r="B1188" s="27"/>
      <c r="C1188" s="28"/>
      <c r="D1188" s="167" t="s">
        <v>1116</v>
      </c>
      <c r="E1188" s="28"/>
      <c r="F1188" s="168" t="s">
        <v>2377</v>
      </c>
      <c r="G1188" s="28"/>
      <c r="H1188" s="28"/>
      <c r="I1188" s="28"/>
      <c r="J1188" s="28"/>
      <c r="K1188" s="28"/>
      <c r="L1188" s="31"/>
      <c r="M1188" s="169"/>
      <c r="N1188" s="54"/>
      <c r="O1188" s="54"/>
      <c r="P1188" s="54"/>
      <c r="Q1188" s="54"/>
      <c r="R1188" s="54"/>
      <c r="S1188" s="54"/>
      <c r="T1188" s="55"/>
      <c r="AT1188" s="13" t="s">
        <v>1116</v>
      </c>
      <c r="AU1188" s="13" t="s">
        <v>79</v>
      </c>
    </row>
    <row r="1189" spans="2:65" s="1" customFormat="1" ht="19.5">
      <c r="B1189" s="27"/>
      <c r="C1189" s="28"/>
      <c r="D1189" s="167" t="s">
        <v>1172</v>
      </c>
      <c r="E1189" s="28"/>
      <c r="F1189" s="168" t="s">
        <v>2175</v>
      </c>
      <c r="G1189" s="28"/>
      <c r="H1189" s="28"/>
      <c r="I1189" s="28"/>
      <c r="J1189" s="28"/>
      <c r="K1189" s="28"/>
      <c r="L1189" s="31"/>
      <c r="M1189" s="169"/>
      <c r="N1189" s="54"/>
      <c r="O1189" s="54"/>
      <c r="P1189" s="54"/>
      <c r="Q1189" s="54"/>
      <c r="R1189" s="54"/>
      <c r="S1189" s="54"/>
      <c r="T1189" s="55"/>
      <c r="AT1189" s="13" t="s">
        <v>1172</v>
      </c>
      <c r="AU1189" s="13" t="s">
        <v>79</v>
      </c>
    </row>
    <row r="1190" spans="2:65" s="1" customFormat="1" ht="45" customHeight="1">
      <c r="B1190" s="27"/>
      <c r="C1190" s="160" t="s">
        <v>2506</v>
      </c>
      <c r="D1190" s="160" t="s">
        <v>1111</v>
      </c>
      <c r="E1190" s="161" t="s">
        <v>2507</v>
      </c>
      <c r="F1190" s="162" t="s">
        <v>2508</v>
      </c>
      <c r="G1190" s="163" t="s">
        <v>572</v>
      </c>
      <c r="H1190" s="164">
        <v>1</v>
      </c>
      <c r="I1190" s="165">
        <v>193.46</v>
      </c>
      <c r="J1190" s="165">
        <f>ROUND(I1190*H1190,2)</f>
        <v>193.46</v>
      </c>
      <c r="K1190" s="162" t="s">
        <v>106</v>
      </c>
      <c r="L1190" s="31"/>
      <c r="M1190" s="53" t="s">
        <v>31</v>
      </c>
      <c r="N1190" s="166" t="s">
        <v>43</v>
      </c>
      <c r="O1190" s="142">
        <v>0.18</v>
      </c>
      <c r="P1190" s="142">
        <f>O1190*H1190</f>
        <v>0.18</v>
      </c>
      <c r="Q1190" s="142">
        <v>0</v>
      </c>
      <c r="R1190" s="142">
        <f>Q1190*H1190</f>
        <v>0</v>
      </c>
      <c r="S1190" s="142">
        <v>0</v>
      </c>
      <c r="T1190" s="143">
        <f>S1190*H1190</f>
        <v>0</v>
      </c>
      <c r="AR1190" s="13" t="s">
        <v>109</v>
      </c>
      <c r="AT1190" s="13" t="s">
        <v>1111</v>
      </c>
      <c r="AU1190" s="13" t="s">
        <v>79</v>
      </c>
      <c r="AY1190" s="13" t="s">
        <v>108</v>
      </c>
      <c r="BE1190" s="144">
        <f>IF(N1190="základní",J1190,0)</f>
        <v>193.46</v>
      </c>
      <c r="BF1190" s="144">
        <f>IF(N1190="snížená",J1190,0)</f>
        <v>0</v>
      </c>
      <c r="BG1190" s="144">
        <f>IF(N1190="zákl. přenesená",J1190,0)</f>
        <v>0</v>
      </c>
      <c r="BH1190" s="144">
        <f>IF(N1190="sníž. přenesená",J1190,0)</f>
        <v>0</v>
      </c>
      <c r="BI1190" s="144">
        <f>IF(N1190="nulová",J1190,0)</f>
        <v>0</v>
      </c>
      <c r="BJ1190" s="13" t="s">
        <v>77</v>
      </c>
      <c r="BK1190" s="144">
        <f>ROUND(I1190*H1190,2)</f>
        <v>193.46</v>
      </c>
      <c r="BL1190" s="13" t="s">
        <v>109</v>
      </c>
      <c r="BM1190" s="13" t="s">
        <v>2509</v>
      </c>
    </row>
    <row r="1191" spans="2:65" s="1" customFormat="1" ht="39">
      <c r="B1191" s="27"/>
      <c r="C1191" s="28"/>
      <c r="D1191" s="167" t="s">
        <v>1116</v>
      </c>
      <c r="E1191" s="28"/>
      <c r="F1191" s="168" t="s">
        <v>2377</v>
      </c>
      <c r="G1191" s="28"/>
      <c r="H1191" s="28"/>
      <c r="I1191" s="28"/>
      <c r="J1191" s="28"/>
      <c r="K1191" s="28"/>
      <c r="L1191" s="31"/>
      <c r="M1191" s="169"/>
      <c r="N1191" s="54"/>
      <c r="O1191" s="54"/>
      <c r="P1191" s="54"/>
      <c r="Q1191" s="54"/>
      <c r="R1191" s="54"/>
      <c r="S1191" s="54"/>
      <c r="T1191" s="55"/>
      <c r="AT1191" s="13" t="s">
        <v>1116</v>
      </c>
      <c r="AU1191" s="13" t="s">
        <v>79</v>
      </c>
    </row>
    <row r="1192" spans="2:65" s="1" customFormat="1" ht="19.5">
      <c r="B1192" s="27"/>
      <c r="C1192" s="28"/>
      <c r="D1192" s="167" t="s">
        <v>1172</v>
      </c>
      <c r="E1192" s="28"/>
      <c r="F1192" s="168" t="s">
        <v>2175</v>
      </c>
      <c r="G1192" s="28"/>
      <c r="H1192" s="28"/>
      <c r="I1192" s="28"/>
      <c r="J1192" s="28"/>
      <c r="K1192" s="28"/>
      <c r="L1192" s="31"/>
      <c r="M1192" s="169"/>
      <c r="N1192" s="54"/>
      <c r="O1192" s="54"/>
      <c r="P1192" s="54"/>
      <c r="Q1192" s="54"/>
      <c r="R1192" s="54"/>
      <c r="S1192" s="54"/>
      <c r="T1192" s="55"/>
      <c r="AT1192" s="13" t="s">
        <v>1172</v>
      </c>
      <c r="AU1192" s="13" t="s">
        <v>79</v>
      </c>
    </row>
    <row r="1193" spans="2:65" s="1" customFormat="1" ht="45" customHeight="1">
      <c r="B1193" s="27"/>
      <c r="C1193" s="160" t="s">
        <v>2510</v>
      </c>
      <c r="D1193" s="160" t="s">
        <v>1111</v>
      </c>
      <c r="E1193" s="161" t="s">
        <v>2511</v>
      </c>
      <c r="F1193" s="162" t="s">
        <v>2512</v>
      </c>
      <c r="G1193" s="163" t="s">
        <v>572</v>
      </c>
      <c r="H1193" s="164">
        <v>1</v>
      </c>
      <c r="I1193" s="165">
        <v>197</v>
      </c>
      <c r="J1193" s="165">
        <f>ROUND(I1193*H1193,2)</f>
        <v>197</v>
      </c>
      <c r="K1193" s="162" t="s">
        <v>106</v>
      </c>
      <c r="L1193" s="31"/>
      <c r="M1193" s="53" t="s">
        <v>31</v>
      </c>
      <c r="N1193" s="166" t="s">
        <v>43</v>
      </c>
      <c r="O1193" s="142">
        <v>0.18</v>
      </c>
      <c r="P1193" s="142">
        <f>O1193*H1193</f>
        <v>0.18</v>
      </c>
      <c r="Q1193" s="142">
        <v>0</v>
      </c>
      <c r="R1193" s="142">
        <f>Q1193*H1193</f>
        <v>0</v>
      </c>
      <c r="S1193" s="142">
        <v>0</v>
      </c>
      <c r="T1193" s="143">
        <f>S1193*H1193</f>
        <v>0</v>
      </c>
      <c r="AR1193" s="13" t="s">
        <v>109</v>
      </c>
      <c r="AT1193" s="13" t="s">
        <v>1111</v>
      </c>
      <c r="AU1193" s="13" t="s">
        <v>79</v>
      </c>
      <c r="AY1193" s="13" t="s">
        <v>108</v>
      </c>
      <c r="BE1193" s="144">
        <f>IF(N1193="základní",J1193,0)</f>
        <v>197</v>
      </c>
      <c r="BF1193" s="144">
        <f>IF(N1193="snížená",J1193,0)</f>
        <v>0</v>
      </c>
      <c r="BG1193" s="144">
        <f>IF(N1193="zákl. přenesená",J1193,0)</f>
        <v>0</v>
      </c>
      <c r="BH1193" s="144">
        <f>IF(N1193="sníž. přenesená",J1193,0)</f>
        <v>0</v>
      </c>
      <c r="BI1193" s="144">
        <f>IF(N1193="nulová",J1193,0)</f>
        <v>0</v>
      </c>
      <c r="BJ1193" s="13" t="s">
        <v>77</v>
      </c>
      <c r="BK1193" s="144">
        <f>ROUND(I1193*H1193,2)</f>
        <v>197</v>
      </c>
      <c r="BL1193" s="13" t="s">
        <v>109</v>
      </c>
      <c r="BM1193" s="13" t="s">
        <v>2513</v>
      </c>
    </row>
    <row r="1194" spans="2:65" s="1" customFormat="1" ht="39">
      <c r="B1194" s="27"/>
      <c r="C1194" s="28"/>
      <c r="D1194" s="167" t="s">
        <v>1116</v>
      </c>
      <c r="E1194" s="28"/>
      <c r="F1194" s="168" t="s">
        <v>2377</v>
      </c>
      <c r="G1194" s="28"/>
      <c r="H1194" s="28"/>
      <c r="I1194" s="28"/>
      <c r="J1194" s="28"/>
      <c r="K1194" s="28"/>
      <c r="L1194" s="31"/>
      <c r="M1194" s="169"/>
      <c r="N1194" s="54"/>
      <c r="O1194" s="54"/>
      <c r="P1194" s="54"/>
      <c r="Q1194" s="54"/>
      <c r="R1194" s="54"/>
      <c r="S1194" s="54"/>
      <c r="T1194" s="55"/>
      <c r="AT1194" s="13" t="s">
        <v>1116</v>
      </c>
      <c r="AU1194" s="13" t="s">
        <v>79</v>
      </c>
    </row>
    <row r="1195" spans="2:65" s="1" customFormat="1" ht="19.5">
      <c r="B1195" s="27"/>
      <c r="C1195" s="28"/>
      <c r="D1195" s="167" t="s">
        <v>1172</v>
      </c>
      <c r="E1195" s="28"/>
      <c r="F1195" s="168" t="s">
        <v>2175</v>
      </c>
      <c r="G1195" s="28"/>
      <c r="H1195" s="28"/>
      <c r="I1195" s="28"/>
      <c r="J1195" s="28"/>
      <c r="K1195" s="28"/>
      <c r="L1195" s="31"/>
      <c r="M1195" s="169"/>
      <c r="N1195" s="54"/>
      <c r="O1195" s="54"/>
      <c r="P1195" s="54"/>
      <c r="Q1195" s="54"/>
      <c r="R1195" s="54"/>
      <c r="S1195" s="54"/>
      <c r="T1195" s="55"/>
      <c r="AT1195" s="13" t="s">
        <v>1172</v>
      </c>
      <c r="AU1195" s="13" t="s">
        <v>79</v>
      </c>
    </row>
    <row r="1196" spans="2:65" s="1" customFormat="1" ht="45" customHeight="1">
      <c r="B1196" s="27"/>
      <c r="C1196" s="160" t="s">
        <v>2514</v>
      </c>
      <c r="D1196" s="160" t="s">
        <v>1111</v>
      </c>
      <c r="E1196" s="161" t="s">
        <v>2515</v>
      </c>
      <c r="F1196" s="162" t="s">
        <v>2516</v>
      </c>
      <c r="G1196" s="163" t="s">
        <v>572</v>
      </c>
      <c r="H1196" s="164">
        <v>1</v>
      </c>
      <c r="I1196" s="165">
        <v>197</v>
      </c>
      <c r="J1196" s="165">
        <f>ROUND(I1196*H1196,2)</f>
        <v>197</v>
      </c>
      <c r="K1196" s="162" t="s">
        <v>106</v>
      </c>
      <c r="L1196" s="31"/>
      <c r="M1196" s="53" t="s">
        <v>31</v>
      </c>
      <c r="N1196" s="166" t="s">
        <v>43</v>
      </c>
      <c r="O1196" s="142">
        <v>0.18</v>
      </c>
      <c r="P1196" s="142">
        <f>O1196*H1196</f>
        <v>0.18</v>
      </c>
      <c r="Q1196" s="142">
        <v>0</v>
      </c>
      <c r="R1196" s="142">
        <f>Q1196*H1196</f>
        <v>0</v>
      </c>
      <c r="S1196" s="142">
        <v>0</v>
      </c>
      <c r="T1196" s="143">
        <f>S1196*H1196</f>
        <v>0</v>
      </c>
      <c r="AR1196" s="13" t="s">
        <v>109</v>
      </c>
      <c r="AT1196" s="13" t="s">
        <v>1111</v>
      </c>
      <c r="AU1196" s="13" t="s">
        <v>79</v>
      </c>
      <c r="AY1196" s="13" t="s">
        <v>108</v>
      </c>
      <c r="BE1196" s="144">
        <f>IF(N1196="základní",J1196,0)</f>
        <v>197</v>
      </c>
      <c r="BF1196" s="144">
        <f>IF(N1196="snížená",J1196,0)</f>
        <v>0</v>
      </c>
      <c r="BG1196" s="144">
        <f>IF(N1196="zákl. přenesená",J1196,0)</f>
        <v>0</v>
      </c>
      <c r="BH1196" s="144">
        <f>IF(N1196="sníž. přenesená",J1196,0)</f>
        <v>0</v>
      </c>
      <c r="BI1196" s="144">
        <f>IF(N1196="nulová",J1196,0)</f>
        <v>0</v>
      </c>
      <c r="BJ1196" s="13" t="s">
        <v>77</v>
      </c>
      <c r="BK1196" s="144">
        <f>ROUND(I1196*H1196,2)</f>
        <v>197</v>
      </c>
      <c r="BL1196" s="13" t="s">
        <v>109</v>
      </c>
      <c r="BM1196" s="13" t="s">
        <v>2517</v>
      </c>
    </row>
    <row r="1197" spans="2:65" s="1" customFormat="1" ht="39">
      <c r="B1197" s="27"/>
      <c r="C1197" s="28"/>
      <c r="D1197" s="167" t="s">
        <v>1116</v>
      </c>
      <c r="E1197" s="28"/>
      <c r="F1197" s="168" t="s">
        <v>2377</v>
      </c>
      <c r="G1197" s="28"/>
      <c r="H1197" s="28"/>
      <c r="I1197" s="28"/>
      <c r="J1197" s="28"/>
      <c r="K1197" s="28"/>
      <c r="L1197" s="31"/>
      <c r="M1197" s="169"/>
      <c r="N1197" s="54"/>
      <c r="O1197" s="54"/>
      <c r="P1197" s="54"/>
      <c r="Q1197" s="54"/>
      <c r="R1197" s="54"/>
      <c r="S1197" s="54"/>
      <c r="T1197" s="55"/>
      <c r="AT1197" s="13" t="s">
        <v>1116</v>
      </c>
      <c r="AU1197" s="13" t="s">
        <v>79</v>
      </c>
    </row>
    <row r="1198" spans="2:65" s="1" customFormat="1" ht="19.5">
      <c r="B1198" s="27"/>
      <c r="C1198" s="28"/>
      <c r="D1198" s="167" t="s">
        <v>1172</v>
      </c>
      <c r="E1198" s="28"/>
      <c r="F1198" s="168" t="s">
        <v>2175</v>
      </c>
      <c r="G1198" s="28"/>
      <c r="H1198" s="28"/>
      <c r="I1198" s="28"/>
      <c r="J1198" s="28"/>
      <c r="K1198" s="28"/>
      <c r="L1198" s="31"/>
      <c r="M1198" s="169"/>
      <c r="N1198" s="54"/>
      <c r="O1198" s="54"/>
      <c r="P1198" s="54"/>
      <c r="Q1198" s="54"/>
      <c r="R1198" s="54"/>
      <c r="S1198" s="54"/>
      <c r="T1198" s="55"/>
      <c r="AT1198" s="13" t="s">
        <v>1172</v>
      </c>
      <c r="AU1198" s="13" t="s">
        <v>79</v>
      </c>
    </row>
    <row r="1199" spans="2:65" s="1" customFormat="1" ht="45" customHeight="1">
      <c r="B1199" s="27"/>
      <c r="C1199" s="160" t="s">
        <v>2518</v>
      </c>
      <c r="D1199" s="160" t="s">
        <v>1111</v>
      </c>
      <c r="E1199" s="161" t="s">
        <v>2519</v>
      </c>
      <c r="F1199" s="162" t="s">
        <v>2520</v>
      </c>
      <c r="G1199" s="163" t="s">
        <v>572</v>
      </c>
      <c r="H1199" s="164">
        <v>1</v>
      </c>
      <c r="I1199" s="165">
        <v>164.38</v>
      </c>
      <c r="J1199" s="165">
        <f>ROUND(I1199*H1199,2)</f>
        <v>164.38</v>
      </c>
      <c r="K1199" s="162" t="s">
        <v>106</v>
      </c>
      <c r="L1199" s="31"/>
      <c r="M1199" s="53" t="s">
        <v>31</v>
      </c>
      <c r="N1199" s="166" t="s">
        <v>43</v>
      </c>
      <c r="O1199" s="142">
        <v>0.15</v>
      </c>
      <c r="P1199" s="142">
        <f>O1199*H1199</f>
        <v>0.15</v>
      </c>
      <c r="Q1199" s="142">
        <v>0</v>
      </c>
      <c r="R1199" s="142">
        <f>Q1199*H1199</f>
        <v>0</v>
      </c>
      <c r="S1199" s="142">
        <v>0</v>
      </c>
      <c r="T1199" s="143">
        <f>S1199*H1199</f>
        <v>0</v>
      </c>
      <c r="AR1199" s="13" t="s">
        <v>109</v>
      </c>
      <c r="AT1199" s="13" t="s">
        <v>1111</v>
      </c>
      <c r="AU1199" s="13" t="s">
        <v>79</v>
      </c>
      <c r="AY1199" s="13" t="s">
        <v>108</v>
      </c>
      <c r="BE1199" s="144">
        <f>IF(N1199="základní",J1199,0)</f>
        <v>164.38</v>
      </c>
      <c r="BF1199" s="144">
        <f>IF(N1199="snížená",J1199,0)</f>
        <v>0</v>
      </c>
      <c r="BG1199" s="144">
        <f>IF(N1199="zákl. přenesená",J1199,0)</f>
        <v>0</v>
      </c>
      <c r="BH1199" s="144">
        <f>IF(N1199="sníž. přenesená",J1199,0)</f>
        <v>0</v>
      </c>
      <c r="BI1199" s="144">
        <f>IF(N1199="nulová",J1199,0)</f>
        <v>0</v>
      </c>
      <c r="BJ1199" s="13" t="s">
        <v>77</v>
      </c>
      <c r="BK1199" s="144">
        <f>ROUND(I1199*H1199,2)</f>
        <v>164.38</v>
      </c>
      <c r="BL1199" s="13" t="s">
        <v>109</v>
      </c>
      <c r="BM1199" s="13" t="s">
        <v>2521</v>
      </c>
    </row>
    <row r="1200" spans="2:65" s="1" customFormat="1" ht="39">
      <c r="B1200" s="27"/>
      <c r="C1200" s="28"/>
      <c r="D1200" s="167" t="s">
        <v>1116</v>
      </c>
      <c r="E1200" s="28"/>
      <c r="F1200" s="168" t="s">
        <v>2377</v>
      </c>
      <c r="G1200" s="28"/>
      <c r="H1200" s="28"/>
      <c r="I1200" s="28"/>
      <c r="J1200" s="28"/>
      <c r="K1200" s="28"/>
      <c r="L1200" s="31"/>
      <c r="M1200" s="169"/>
      <c r="N1200" s="54"/>
      <c r="O1200" s="54"/>
      <c r="P1200" s="54"/>
      <c r="Q1200" s="54"/>
      <c r="R1200" s="54"/>
      <c r="S1200" s="54"/>
      <c r="T1200" s="55"/>
      <c r="AT1200" s="13" t="s">
        <v>1116</v>
      </c>
      <c r="AU1200" s="13" t="s">
        <v>79</v>
      </c>
    </row>
    <row r="1201" spans="2:65" s="1" customFormat="1" ht="19.5">
      <c r="B1201" s="27"/>
      <c r="C1201" s="28"/>
      <c r="D1201" s="167" t="s">
        <v>1172</v>
      </c>
      <c r="E1201" s="28"/>
      <c r="F1201" s="168" t="s">
        <v>2175</v>
      </c>
      <c r="G1201" s="28"/>
      <c r="H1201" s="28"/>
      <c r="I1201" s="28"/>
      <c r="J1201" s="28"/>
      <c r="K1201" s="28"/>
      <c r="L1201" s="31"/>
      <c r="M1201" s="169"/>
      <c r="N1201" s="54"/>
      <c r="O1201" s="54"/>
      <c r="P1201" s="54"/>
      <c r="Q1201" s="54"/>
      <c r="R1201" s="54"/>
      <c r="S1201" s="54"/>
      <c r="T1201" s="55"/>
      <c r="AT1201" s="13" t="s">
        <v>1172</v>
      </c>
      <c r="AU1201" s="13" t="s">
        <v>79</v>
      </c>
    </row>
    <row r="1202" spans="2:65" s="1" customFormat="1" ht="45" customHeight="1">
      <c r="B1202" s="27"/>
      <c r="C1202" s="160" t="s">
        <v>2522</v>
      </c>
      <c r="D1202" s="160" t="s">
        <v>1111</v>
      </c>
      <c r="E1202" s="161" t="s">
        <v>2523</v>
      </c>
      <c r="F1202" s="162" t="s">
        <v>2524</v>
      </c>
      <c r="G1202" s="163" t="s">
        <v>572</v>
      </c>
      <c r="H1202" s="164">
        <v>1</v>
      </c>
      <c r="I1202" s="165">
        <v>175.23</v>
      </c>
      <c r="J1202" s="165">
        <f>ROUND(I1202*H1202,2)</f>
        <v>175.23</v>
      </c>
      <c r="K1202" s="162" t="s">
        <v>106</v>
      </c>
      <c r="L1202" s="31"/>
      <c r="M1202" s="53" t="s">
        <v>31</v>
      </c>
      <c r="N1202" s="166" t="s">
        <v>43</v>
      </c>
      <c r="O1202" s="142">
        <v>0.16</v>
      </c>
      <c r="P1202" s="142">
        <f>O1202*H1202</f>
        <v>0.16</v>
      </c>
      <c r="Q1202" s="142">
        <v>0</v>
      </c>
      <c r="R1202" s="142">
        <f>Q1202*H1202</f>
        <v>0</v>
      </c>
      <c r="S1202" s="142">
        <v>0</v>
      </c>
      <c r="T1202" s="143">
        <f>S1202*H1202</f>
        <v>0</v>
      </c>
      <c r="AR1202" s="13" t="s">
        <v>109</v>
      </c>
      <c r="AT1202" s="13" t="s">
        <v>1111</v>
      </c>
      <c r="AU1202" s="13" t="s">
        <v>79</v>
      </c>
      <c r="AY1202" s="13" t="s">
        <v>108</v>
      </c>
      <c r="BE1202" s="144">
        <f>IF(N1202="základní",J1202,0)</f>
        <v>175.23</v>
      </c>
      <c r="BF1202" s="144">
        <f>IF(N1202="snížená",J1202,0)</f>
        <v>0</v>
      </c>
      <c r="BG1202" s="144">
        <f>IF(N1202="zákl. přenesená",J1202,0)</f>
        <v>0</v>
      </c>
      <c r="BH1202" s="144">
        <f>IF(N1202="sníž. přenesená",J1202,0)</f>
        <v>0</v>
      </c>
      <c r="BI1202" s="144">
        <f>IF(N1202="nulová",J1202,0)</f>
        <v>0</v>
      </c>
      <c r="BJ1202" s="13" t="s">
        <v>77</v>
      </c>
      <c r="BK1202" s="144">
        <f>ROUND(I1202*H1202,2)</f>
        <v>175.23</v>
      </c>
      <c r="BL1202" s="13" t="s">
        <v>109</v>
      </c>
      <c r="BM1202" s="13" t="s">
        <v>2525</v>
      </c>
    </row>
    <row r="1203" spans="2:65" s="1" customFormat="1" ht="39">
      <c r="B1203" s="27"/>
      <c r="C1203" s="28"/>
      <c r="D1203" s="167" t="s">
        <v>1116</v>
      </c>
      <c r="E1203" s="28"/>
      <c r="F1203" s="168" t="s">
        <v>2377</v>
      </c>
      <c r="G1203" s="28"/>
      <c r="H1203" s="28"/>
      <c r="I1203" s="28"/>
      <c r="J1203" s="28"/>
      <c r="K1203" s="28"/>
      <c r="L1203" s="31"/>
      <c r="M1203" s="169"/>
      <c r="N1203" s="54"/>
      <c r="O1203" s="54"/>
      <c r="P1203" s="54"/>
      <c r="Q1203" s="54"/>
      <c r="R1203" s="54"/>
      <c r="S1203" s="54"/>
      <c r="T1203" s="55"/>
      <c r="AT1203" s="13" t="s">
        <v>1116</v>
      </c>
      <c r="AU1203" s="13" t="s">
        <v>79</v>
      </c>
    </row>
    <row r="1204" spans="2:65" s="1" customFormat="1" ht="19.5">
      <c r="B1204" s="27"/>
      <c r="C1204" s="28"/>
      <c r="D1204" s="167" t="s">
        <v>1172</v>
      </c>
      <c r="E1204" s="28"/>
      <c r="F1204" s="168" t="s">
        <v>2175</v>
      </c>
      <c r="G1204" s="28"/>
      <c r="H1204" s="28"/>
      <c r="I1204" s="28"/>
      <c r="J1204" s="28"/>
      <c r="K1204" s="28"/>
      <c r="L1204" s="31"/>
      <c r="M1204" s="169"/>
      <c r="N1204" s="54"/>
      <c r="O1204" s="54"/>
      <c r="P1204" s="54"/>
      <c r="Q1204" s="54"/>
      <c r="R1204" s="54"/>
      <c r="S1204" s="54"/>
      <c r="T1204" s="55"/>
      <c r="AT1204" s="13" t="s">
        <v>1172</v>
      </c>
      <c r="AU1204" s="13" t="s">
        <v>79</v>
      </c>
    </row>
    <row r="1205" spans="2:65" s="1" customFormat="1" ht="45" customHeight="1">
      <c r="B1205" s="27"/>
      <c r="C1205" s="160" t="s">
        <v>2526</v>
      </c>
      <c r="D1205" s="160" t="s">
        <v>1111</v>
      </c>
      <c r="E1205" s="161" t="s">
        <v>2527</v>
      </c>
      <c r="F1205" s="162" t="s">
        <v>2528</v>
      </c>
      <c r="G1205" s="163" t="s">
        <v>572</v>
      </c>
      <c r="H1205" s="164">
        <v>1</v>
      </c>
      <c r="I1205" s="165">
        <v>195.84</v>
      </c>
      <c r="J1205" s="165">
        <f>ROUND(I1205*H1205,2)</f>
        <v>195.84</v>
      </c>
      <c r="K1205" s="162" t="s">
        <v>106</v>
      </c>
      <c r="L1205" s="31"/>
      <c r="M1205" s="53" t="s">
        <v>31</v>
      </c>
      <c r="N1205" s="166" t="s">
        <v>43</v>
      </c>
      <c r="O1205" s="142">
        <v>0.18</v>
      </c>
      <c r="P1205" s="142">
        <f>O1205*H1205</f>
        <v>0.18</v>
      </c>
      <c r="Q1205" s="142">
        <v>0</v>
      </c>
      <c r="R1205" s="142">
        <f>Q1205*H1205</f>
        <v>0</v>
      </c>
      <c r="S1205" s="142">
        <v>0</v>
      </c>
      <c r="T1205" s="143">
        <f>S1205*H1205</f>
        <v>0</v>
      </c>
      <c r="AR1205" s="13" t="s">
        <v>109</v>
      </c>
      <c r="AT1205" s="13" t="s">
        <v>1111</v>
      </c>
      <c r="AU1205" s="13" t="s">
        <v>79</v>
      </c>
      <c r="AY1205" s="13" t="s">
        <v>108</v>
      </c>
      <c r="BE1205" s="144">
        <f>IF(N1205="základní",J1205,0)</f>
        <v>195.84</v>
      </c>
      <c r="BF1205" s="144">
        <f>IF(N1205="snížená",J1205,0)</f>
        <v>0</v>
      </c>
      <c r="BG1205" s="144">
        <f>IF(N1205="zákl. přenesená",J1205,0)</f>
        <v>0</v>
      </c>
      <c r="BH1205" s="144">
        <f>IF(N1205="sníž. přenesená",J1205,0)</f>
        <v>0</v>
      </c>
      <c r="BI1205" s="144">
        <f>IF(N1205="nulová",J1205,0)</f>
        <v>0</v>
      </c>
      <c r="BJ1205" s="13" t="s">
        <v>77</v>
      </c>
      <c r="BK1205" s="144">
        <f>ROUND(I1205*H1205,2)</f>
        <v>195.84</v>
      </c>
      <c r="BL1205" s="13" t="s">
        <v>109</v>
      </c>
      <c r="BM1205" s="13" t="s">
        <v>2529</v>
      </c>
    </row>
    <row r="1206" spans="2:65" s="1" customFormat="1" ht="39">
      <c r="B1206" s="27"/>
      <c r="C1206" s="28"/>
      <c r="D1206" s="167" t="s">
        <v>1116</v>
      </c>
      <c r="E1206" s="28"/>
      <c r="F1206" s="168" t="s">
        <v>2377</v>
      </c>
      <c r="G1206" s="28"/>
      <c r="H1206" s="28"/>
      <c r="I1206" s="28"/>
      <c r="J1206" s="28"/>
      <c r="K1206" s="28"/>
      <c r="L1206" s="31"/>
      <c r="M1206" s="169"/>
      <c r="N1206" s="54"/>
      <c r="O1206" s="54"/>
      <c r="P1206" s="54"/>
      <c r="Q1206" s="54"/>
      <c r="R1206" s="54"/>
      <c r="S1206" s="54"/>
      <c r="T1206" s="55"/>
      <c r="AT1206" s="13" t="s">
        <v>1116</v>
      </c>
      <c r="AU1206" s="13" t="s">
        <v>79</v>
      </c>
    </row>
    <row r="1207" spans="2:65" s="1" customFormat="1" ht="19.5">
      <c r="B1207" s="27"/>
      <c r="C1207" s="28"/>
      <c r="D1207" s="167" t="s">
        <v>1172</v>
      </c>
      <c r="E1207" s="28"/>
      <c r="F1207" s="168" t="s">
        <v>2175</v>
      </c>
      <c r="G1207" s="28"/>
      <c r="H1207" s="28"/>
      <c r="I1207" s="28"/>
      <c r="J1207" s="28"/>
      <c r="K1207" s="28"/>
      <c r="L1207" s="31"/>
      <c r="M1207" s="169"/>
      <c r="N1207" s="54"/>
      <c r="O1207" s="54"/>
      <c r="P1207" s="54"/>
      <c r="Q1207" s="54"/>
      <c r="R1207" s="54"/>
      <c r="S1207" s="54"/>
      <c r="T1207" s="55"/>
      <c r="AT1207" s="13" t="s">
        <v>1172</v>
      </c>
      <c r="AU1207" s="13" t="s">
        <v>79</v>
      </c>
    </row>
    <row r="1208" spans="2:65" s="1" customFormat="1" ht="45" customHeight="1">
      <c r="B1208" s="27"/>
      <c r="C1208" s="160" t="s">
        <v>2530</v>
      </c>
      <c r="D1208" s="160" t="s">
        <v>1111</v>
      </c>
      <c r="E1208" s="161" t="s">
        <v>2531</v>
      </c>
      <c r="F1208" s="162" t="s">
        <v>2532</v>
      </c>
      <c r="G1208" s="163" t="s">
        <v>572</v>
      </c>
      <c r="H1208" s="164">
        <v>1</v>
      </c>
      <c r="I1208" s="165">
        <v>203.15</v>
      </c>
      <c r="J1208" s="165">
        <f>ROUND(I1208*H1208,2)</f>
        <v>203.15</v>
      </c>
      <c r="K1208" s="162" t="s">
        <v>106</v>
      </c>
      <c r="L1208" s="31"/>
      <c r="M1208" s="53" t="s">
        <v>31</v>
      </c>
      <c r="N1208" s="166" t="s">
        <v>43</v>
      </c>
      <c r="O1208" s="142">
        <v>0.19</v>
      </c>
      <c r="P1208" s="142">
        <f>O1208*H1208</f>
        <v>0.19</v>
      </c>
      <c r="Q1208" s="142">
        <v>0</v>
      </c>
      <c r="R1208" s="142">
        <f>Q1208*H1208</f>
        <v>0</v>
      </c>
      <c r="S1208" s="142">
        <v>0</v>
      </c>
      <c r="T1208" s="143">
        <f>S1208*H1208</f>
        <v>0</v>
      </c>
      <c r="AR1208" s="13" t="s">
        <v>109</v>
      </c>
      <c r="AT1208" s="13" t="s">
        <v>1111</v>
      </c>
      <c r="AU1208" s="13" t="s">
        <v>79</v>
      </c>
      <c r="AY1208" s="13" t="s">
        <v>108</v>
      </c>
      <c r="BE1208" s="144">
        <f>IF(N1208="základní",J1208,0)</f>
        <v>203.15</v>
      </c>
      <c r="BF1208" s="144">
        <f>IF(N1208="snížená",J1208,0)</f>
        <v>0</v>
      </c>
      <c r="BG1208" s="144">
        <f>IF(N1208="zákl. přenesená",J1208,0)</f>
        <v>0</v>
      </c>
      <c r="BH1208" s="144">
        <f>IF(N1208="sníž. přenesená",J1208,0)</f>
        <v>0</v>
      </c>
      <c r="BI1208" s="144">
        <f>IF(N1208="nulová",J1208,0)</f>
        <v>0</v>
      </c>
      <c r="BJ1208" s="13" t="s">
        <v>77</v>
      </c>
      <c r="BK1208" s="144">
        <f>ROUND(I1208*H1208,2)</f>
        <v>203.15</v>
      </c>
      <c r="BL1208" s="13" t="s">
        <v>109</v>
      </c>
      <c r="BM1208" s="13" t="s">
        <v>2533</v>
      </c>
    </row>
    <row r="1209" spans="2:65" s="1" customFormat="1" ht="39">
      <c r="B1209" s="27"/>
      <c r="C1209" s="28"/>
      <c r="D1209" s="167" t="s">
        <v>1116</v>
      </c>
      <c r="E1209" s="28"/>
      <c r="F1209" s="168" t="s">
        <v>2377</v>
      </c>
      <c r="G1209" s="28"/>
      <c r="H1209" s="28"/>
      <c r="I1209" s="28"/>
      <c r="J1209" s="28"/>
      <c r="K1209" s="28"/>
      <c r="L1209" s="31"/>
      <c r="M1209" s="169"/>
      <c r="N1209" s="54"/>
      <c r="O1209" s="54"/>
      <c r="P1209" s="54"/>
      <c r="Q1209" s="54"/>
      <c r="R1209" s="54"/>
      <c r="S1209" s="54"/>
      <c r="T1209" s="55"/>
      <c r="AT1209" s="13" t="s">
        <v>1116</v>
      </c>
      <c r="AU1209" s="13" t="s">
        <v>79</v>
      </c>
    </row>
    <row r="1210" spans="2:65" s="1" customFormat="1" ht="19.5">
      <c r="B1210" s="27"/>
      <c r="C1210" s="28"/>
      <c r="D1210" s="167" t="s">
        <v>1172</v>
      </c>
      <c r="E1210" s="28"/>
      <c r="F1210" s="168" t="s">
        <v>2175</v>
      </c>
      <c r="G1210" s="28"/>
      <c r="H1210" s="28"/>
      <c r="I1210" s="28"/>
      <c r="J1210" s="28"/>
      <c r="K1210" s="28"/>
      <c r="L1210" s="31"/>
      <c r="M1210" s="169"/>
      <c r="N1210" s="54"/>
      <c r="O1210" s="54"/>
      <c r="P1210" s="54"/>
      <c r="Q1210" s="54"/>
      <c r="R1210" s="54"/>
      <c r="S1210" s="54"/>
      <c r="T1210" s="55"/>
      <c r="AT1210" s="13" t="s">
        <v>1172</v>
      </c>
      <c r="AU1210" s="13" t="s">
        <v>79</v>
      </c>
    </row>
    <row r="1211" spans="2:65" s="1" customFormat="1" ht="45" customHeight="1">
      <c r="B1211" s="27"/>
      <c r="C1211" s="160" t="s">
        <v>2534</v>
      </c>
      <c r="D1211" s="160" t="s">
        <v>1111</v>
      </c>
      <c r="E1211" s="161" t="s">
        <v>2535</v>
      </c>
      <c r="F1211" s="162" t="s">
        <v>2536</v>
      </c>
      <c r="G1211" s="163" t="s">
        <v>572</v>
      </c>
      <c r="H1211" s="164">
        <v>1</v>
      </c>
      <c r="I1211" s="165">
        <v>238.77</v>
      </c>
      <c r="J1211" s="165">
        <f>ROUND(I1211*H1211,2)</f>
        <v>238.77</v>
      </c>
      <c r="K1211" s="162" t="s">
        <v>106</v>
      </c>
      <c r="L1211" s="31"/>
      <c r="M1211" s="53" t="s">
        <v>31</v>
      </c>
      <c r="N1211" s="166" t="s">
        <v>43</v>
      </c>
      <c r="O1211" s="142">
        <v>0.22</v>
      </c>
      <c r="P1211" s="142">
        <f>O1211*H1211</f>
        <v>0.22</v>
      </c>
      <c r="Q1211" s="142">
        <v>0</v>
      </c>
      <c r="R1211" s="142">
        <f>Q1211*H1211</f>
        <v>0</v>
      </c>
      <c r="S1211" s="142">
        <v>0</v>
      </c>
      <c r="T1211" s="143">
        <f>S1211*H1211</f>
        <v>0</v>
      </c>
      <c r="AR1211" s="13" t="s">
        <v>109</v>
      </c>
      <c r="AT1211" s="13" t="s">
        <v>1111</v>
      </c>
      <c r="AU1211" s="13" t="s">
        <v>79</v>
      </c>
      <c r="AY1211" s="13" t="s">
        <v>108</v>
      </c>
      <c r="BE1211" s="144">
        <f>IF(N1211="základní",J1211,0)</f>
        <v>238.77</v>
      </c>
      <c r="BF1211" s="144">
        <f>IF(N1211="snížená",J1211,0)</f>
        <v>0</v>
      </c>
      <c r="BG1211" s="144">
        <f>IF(N1211="zákl. přenesená",J1211,0)</f>
        <v>0</v>
      </c>
      <c r="BH1211" s="144">
        <f>IF(N1211="sníž. přenesená",J1211,0)</f>
        <v>0</v>
      </c>
      <c r="BI1211" s="144">
        <f>IF(N1211="nulová",J1211,0)</f>
        <v>0</v>
      </c>
      <c r="BJ1211" s="13" t="s">
        <v>77</v>
      </c>
      <c r="BK1211" s="144">
        <f>ROUND(I1211*H1211,2)</f>
        <v>238.77</v>
      </c>
      <c r="BL1211" s="13" t="s">
        <v>109</v>
      </c>
      <c r="BM1211" s="13" t="s">
        <v>2537</v>
      </c>
    </row>
    <row r="1212" spans="2:65" s="1" customFormat="1" ht="39">
      <c r="B1212" s="27"/>
      <c r="C1212" s="28"/>
      <c r="D1212" s="167" t="s">
        <v>1116</v>
      </c>
      <c r="E1212" s="28"/>
      <c r="F1212" s="168" t="s">
        <v>2377</v>
      </c>
      <c r="G1212" s="28"/>
      <c r="H1212" s="28"/>
      <c r="I1212" s="28"/>
      <c r="J1212" s="28"/>
      <c r="K1212" s="28"/>
      <c r="L1212" s="31"/>
      <c r="M1212" s="169"/>
      <c r="N1212" s="54"/>
      <c r="O1212" s="54"/>
      <c r="P1212" s="54"/>
      <c r="Q1212" s="54"/>
      <c r="R1212" s="54"/>
      <c r="S1212" s="54"/>
      <c r="T1212" s="55"/>
      <c r="AT1212" s="13" t="s">
        <v>1116</v>
      </c>
      <c r="AU1212" s="13" t="s">
        <v>79</v>
      </c>
    </row>
    <row r="1213" spans="2:65" s="1" customFormat="1" ht="19.5">
      <c r="B1213" s="27"/>
      <c r="C1213" s="28"/>
      <c r="D1213" s="167" t="s">
        <v>1172</v>
      </c>
      <c r="E1213" s="28"/>
      <c r="F1213" s="168" t="s">
        <v>2175</v>
      </c>
      <c r="G1213" s="28"/>
      <c r="H1213" s="28"/>
      <c r="I1213" s="28"/>
      <c r="J1213" s="28"/>
      <c r="K1213" s="28"/>
      <c r="L1213" s="31"/>
      <c r="M1213" s="169"/>
      <c r="N1213" s="54"/>
      <c r="O1213" s="54"/>
      <c r="P1213" s="54"/>
      <c r="Q1213" s="54"/>
      <c r="R1213" s="54"/>
      <c r="S1213" s="54"/>
      <c r="T1213" s="55"/>
      <c r="AT1213" s="13" t="s">
        <v>1172</v>
      </c>
      <c r="AU1213" s="13" t="s">
        <v>79</v>
      </c>
    </row>
    <row r="1214" spans="2:65" s="1" customFormat="1" ht="45" customHeight="1">
      <c r="B1214" s="27"/>
      <c r="C1214" s="160" t="s">
        <v>2538</v>
      </c>
      <c r="D1214" s="160" t="s">
        <v>1111</v>
      </c>
      <c r="E1214" s="161" t="s">
        <v>2539</v>
      </c>
      <c r="F1214" s="162" t="s">
        <v>2540</v>
      </c>
      <c r="G1214" s="163" t="s">
        <v>572</v>
      </c>
      <c r="H1214" s="164">
        <v>1</v>
      </c>
      <c r="I1214" s="165">
        <v>246.07</v>
      </c>
      <c r="J1214" s="165">
        <f>ROUND(I1214*H1214,2)</f>
        <v>246.07</v>
      </c>
      <c r="K1214" s="162" t="s">
        <v>106</v>
      </c>
      <c r="L1214" s="31"/>
      <c r="M1214" s="53" t="s">
        <v>31</v>
      </c>
      <c r="N1214" s="166" t="s">
        <v>43</v>
      </c>
      <c r="O1214" s="142">
        <v>0.23</v>
      </c>
      <c r="P1214" s="142">
        <f>O1214*H1214</f>
        <v>0.23</v>
      </c>
      <c r="Q1214" s="142">
        <v>0</v>
      </c>
      <c r="R1214" s="142">
        <f>Q1214*H1214</f>
        <v>0</v>
      </c>
      <c r="S1214" s="142">
        <v>0</v>
      </c>
      <c r="T1214" s="143">
        <f>S1214*H1214</f>
        <v>0</v>
      </c>
      <c r="AR1214" s="13" t="s">
        <v>109</v>
      </c>
      <c r="AT1214" s="13" t="s">
        <v>1111</v>
      </c>
      <c r="AU1214" s="13" t="s">
        <v>79</v>
      </c>
      <c r="AY1214" s="13" t="s">
        <v>108</v>
      </c>
      <c r="BE1214" s="144">
        <f>IF(N1214="základní",J1214,0)</f>
        <v>246.07</v>
      </c>
      <c r="BF1214" s="144">
        <f>IF(N1214="snížená",J1214,0)</f>
        <v>0</v>
      </c>
      <c r="BG1214" s="144">
        <f>IF(N1214="zákl. přenesená",J1214,0)</f>
        <v>0</v>
      </c>
      <c r="BH1214" s="144">
        <f>IF(N1214="sníž. přenesená",J1214,0)</f>
        <v>0</v>
      </c>
      <c r="BI1214" s="144">
        <f>IF(N1214="nulová",J1214,0)</f>
        <v>0</v>
      </c>
      <c r="BJ1214" s="13" t="s">
        <v>77</v>
      </c>
      <c r="BK1214" s="144">
        <f>ROUND(I1214*H1214,2)</f>
        <v>246.07</v>
      </c>
      <c r="BL1214" s="13" t="s">
        <v>109</v>
      </c>
      <c r="BM1214" s="13" t="s">
        <v>2541</v>
      </c>
    </row>
    <row r="1215" spans="2:65" s="1" customFormat="1" ht="39">
      <c r="B1215" s="27"/>
      <c r="C1215" s="28"/>
      <c r="D1215" s="167" t="s">
        <v>1116</v>
      </c>
      <c r="E1215" s="28"/>
      <c r="F1215" s="168" t="s">
        <v>2377</v>
      </c>
      <c r="G1215" s="28"/>
      <c r="H1215" s="28"/>
      <c r="I1215" s="28"/>
      <c r="J1215" s="28"/>
      <c r="K1215" s="28"/>
      <c r="L1215" s="31"/>
      <c r="M1215" s="169"/>
      <c r="N1215" s="54"/>
      <c r="O1215" s="54"/>
      <c r="P1215" s="54"/>
      <c r="Q1215" s="54"/>
      <c r="R1215" s="54"/>
      <c r="S1215" s="54"/>
      <c r="T1215" s="55"/>
      <c r="AT1215" s="13" t="s">
        <v>1116</v>
      </c>
      <c r="AU1215" s="13" t="s">
        <v>79</v>
      </c>
    </row>
    <row r="1216" spans="2:65" s="1" customFormat="1" ht="19.5">
      <c r="B1216" s="27"/>
      <c r="C1216" s="28"/>
      <c r="D1216" s="167" t="s">
        <v>1172</v>
      </c>
      <c r="E1216" s="28"/>
      <c r="F1216" s="168" t="s">
        <v>2175</v>
      </c>
      <c r="G1216" s="28"/>
      <c r="H1216" s="28"/>
      <c r="I1216" s="28"/>
      <c r="J1216" s="28"/>
      <c r="K1216" s="28"/>
      <c r="L1216" s="31"/>
      <c r="M1216" s="169"/>
      <c r="N1216" s="54"/>
      <c r="O1216" s="54"/>
      <c r="P1216" s="54"/>
      <c r="Q1216" s="54"/>
      <c r="R1216" s="54"/>
      <c r="S1216" s="54"/>
      <c r="T1216" s="55"/>
      <c r="AT1216" s="13" t="s">
        <v>1172</v>
      </c>
      <c r="AU1216" s="13" t="s">
        <v>79</v>
      </c>
    </row>
    <row r="1217" spans="2:65" s="1" customFormat="1" ht="45" customHeight="1">
      <c r="B1217" s="27"/>
      <c r="C1217" s="160" t="s">
        <v>2542</v>
      </c>
      <c r="D1217" s="160" t="s">
        <v>1111</v>
      </c>
      <c r="E1217" s="161" t="s">
        <v>2543</v>
      </c>
      <c r="F1217" s="162" t="s">
        <v>2544</v>
      </c>
      <c r="G1217" s="163" t="s">
        <v>572</v>
      </c>
      <c r="H1217" s="164">
        <v>1</v>
      </c>
      <c r="I1217" s="165">
        <v>198.23</v>
      </c>
      <c r="J1217" s="165">
        <f>ROUND(I1217*H1217,2)</f>
        <v>198.23</v>
      </c>
      <c r="K1217" s="162" t="s">
        <v>106</v>
      </c>
      <c r="L1217" s="31"/>
      <c r="M1217" s="53" t="s">
        <v>31</v>
      </c>
      <c r="N1217" s="166" t="s">
        <v>43</v>
      </c>
      <c r="O1217" s="142">
        <v>0.18</v>
      </c>
      <c r="P1217" s="142">
        <f>O1217*H1217</f>
        <v>0.18</v>
      </c>
      <c r="Q1217" s="142">
        <v>0</v>
      </c>
      <c r="R1217" s="142">
        <f>Q1217*H1217</f>
        <v>0</v>
      </c>
      <c r="S1217" s="142">
        <v>0</v>
      </c>
      <c r="T1217" s="143">
        <f>S1217*H1217</f>
        <v>0</v>
      </c>
      <c r="AR1217" s="13" t="s">
        <v>109</v>
      </c>
      <c r="AT1217" s="13" t="s">
        <v>1111</v>
      </c>
      <c r="AU1217" s="13" t="s">
        <v>79</v>
      </c>
      <c r="AY1217" s="13" t="s">
        <v>108</v>
      </c>
      <c r="BE1217" s="144">
        <f>IF(N1217="základní",J1217,0)</f>
        <v>198.23</v>
      </c>
      <c r="BF1217" s="144">
        <f>IF(N1217="snížená",J1217,0)</f>
        <v>0</v>
      </c>
      <c r="BG1217" s="144">
        <f>IF(N1217="zákl. přenesená",J1217,0)</f>
        <v>0</v>
      </c>
      <c r="BH1217" s="144">
        <f>IF(N1217="sníž. přenesená",J1217,0)</f>
        <v>0</v>
      </c>
      <c r="BI1217" s="144">
        <f>IF(N1217="nulová",J1217,0)</f>
        <v>0</v>
      </c>
      <c r="BJ1217" s="13" t="s">
        <v>77</v>
      </c>
      <c r="BK1217" s="144">
        <f>ROUND(I1217*H1217,2)</f>
        <v>198.23</v>
      </c>
      <c r="BL1217" s="13" t="s">
        <v>109</v>
      </c>
      <c r="BM1217" s="13" t="s">
        <v>2545</v>
      </c>
    </row>
    <row r="1218" spans="2:65" s="1" customFormat="1" ht="39">
      <c r="B1218" s="27"/>
      <c r="C1218" s="28"/>
      <c r="D1218" s="167" t="s">
        <v>1116</v>
      </c>
      <c r="E1218" s="28"/>
      <c r="F1218" s="168" t="s">
        <v>2377</v>
      </c>
      <c r="G1218" s="28"/>
      <c r="H1218" s="28"/>
      <c r="I1218" s="28"/>
      <c r="J1218" s="28"/>
      <c r="K1218" s="28"/>
      <c r="L1218" s="31"/>
      <c r="M1218" s="169"/>
      <c r="N1218" s="54"/>
      <c r="O1218" s="54"/>
      <c r="P1218" s="54"/>
      <c r="Q1218" s="54"/>
      <c r="R1218" s="54"/>
      <c r="S1218" s="54"/>
      <c r="T1218" s="55"/>
      <c r="AT1218" s="13" t="s">
        <v>1116</v>
      </c>
      <c r="AU1218" s="13" t="s">
        <v>79</v>
      </c>
    </row>
    <row r="1219" spans="2:65" s="1" customFormat="1" ht="19.5">
      <c r="B1219" s="27"/>
      <c r="C1219" s="28"/>
      <c r="D1219" s="167" t="s">
        <v>1172</v>
      </c>
      <c r="E1219" s="28"/>
      <c r="F1219" s="168" t="s">
        <v>2175</v>
      </c>
      <c r="G1219" s="28"/>
      <c r="H1219" s="28"/>
      <c r="I1219" s="28"/>
      <c r="J1219" s="28"/>
      <c r="K1219" s="28"/>
      <c r="L1219" s="31"/>
      <c r="M1219" s="169"/>
      <c r="N1219" s="54"/>
      <c r="O1219" s="54"/>
      <c r="P1219" s="54"/>
      <c r="Q1219" s="54"/>
      <c r="R1219" s="54"/>
      <c r="S1219" s="54"/>
      <c r="T1219" s="55"/>
      <c r="AT1219" s="13" t="s">
        <v>1172</v>
      </c>
      <c r="AU1219" s="13" t="s">
        <v>79</v>
      </c>
    </row>
    <row r="1220" spans="2:65" s="1" customFormat="1" ht="45" customHeight="1">
      <c r="B1220" s="27"/>
      <c r="C1220" s="160" t="s">
        <v>2546</v>
      </c>
      <c r="D1220" s="160" t="s">
        <v>1111</v>
      </c>
      <c r="E1220" s="161" t="s">
        <v>2547</v>
      </c>
      <c r="F1220" s="162" t="s">
        <v>2548</v>
      </c>
      <c r="G1220" s="163" t="s">
        <v>572</v>
      </c>
      <c r="H1220" s="164">
        <v>1</v>
      </c>
      <c r="I1220" s="165">
        <v>205.53</v>
      </c>
      <c r="J1220" s="165">
        <f>ROUND(I1220*H1220,2)</f>
        <v>205.53</v>
      </c>
      <c r="K1220" s="162" t="s">
        <v>106</v>
      </c>
      <c r="L1220" s="31"/>
      <c r="M1220" s="53" t="s">
        <v>31</v>
      </c>
      <c r="N1220" s="166" t="s">
        <v>43</v>
      </c>
      <c r="O1220" s="142">
        <v>0.19</v>
      </c>
      <c r="P1220" s="142">
        <f>O1220*H1220</f>
        <v>0.19</v>
      </c>
      <c r="Q1220" s="142">
        <v>0</v>
      </c>
      <c r="R1220" s="142">
        <f>Q1220*H1220</f>
        <v>0</v>
      </c>
      <c r="S1220" s="142">
        <v>0</v>
      </c>
      <c r="T1220" s="143">
        <f>S1220*H1220</f>
        <v>0</v>
      </c>
      <c r="AR1220" s="13" t="s">
        <v>109</v>
      </c>
      <c r="AT1220" s="13" t="s">
        <v>1111</v>
      </c>
      <c r="AU1220" s="13" t="s">
        <v>79</v>
      </c>
      <c r="AY1220" s="13" t="s">
        <v>108</v>
      </c>
      <c r="BE1220" s="144">
        <f>IF(N1220="základní",J1220,0)</f>
        <v>205.53</v>
      </c>
      <c r="BF1220" s="144">
        <f>IF(N1220="snížená",J1220,0)</f>
        <v>0</v>
      </c>
      <c r="BG1220" s="144">
        <f>IF(N1220="zákl. přenesená",J1220,0)</f>
        <v>0</v>
      </c>
      <c r="BH1220" s="144">
        <f>IF(N1220="sníž. přenesená",J1220,0)</f>
        <v>0</v>
      </c>
      <c r="BI1220" s="144">
        <f>IF(N1220="nulová",J1220,0)</f>
        <v>0</v>
      </c>
      <c r="BJ1220" s="13" t="s">
        <v>77</v>
      </c>
      <c r="BK1220" s="144">
        <f>ROUND(I1220*H1220,2)</f>
        <v>205.53</v>
      </c>
      <c r="BL1220" s="13" t="s">
        <v>109</v>
      </c>
      <c r="BM1220" s="13" t="s">
        <v>2549</v>
      </c>
    </row>
    <row r="1221" spans="2:65" s="1" customFormat="1" ht="39">
      <c r="B1221" s="27"/>
      <c r="C1221" s="28"/>
      <c r="D1221" s="167" t="s">
        <v>1116</v>
      </c>
      <c r="E1221" s="28"/>
      <c r="F1221" s="168" t="s">
        <v>2377</v>
      </c>
      <c r="G1221" s="28"/>
      <c r="H1221" s="28"/>
      <c r="I1221" s="28"/>
      <c r="J1221" s="28"/>
      <c r="K1221" s="28"/>
      <c r="L1221" s="31"/>
      <c r="M1221" s="169"/>
      <c r="N1221" s="54"/>
      <c r="O1221" s="54"/>
      <c r="P1221" s="54"/>
      <c r="Q1221" s="54"/>
      <c r="R1221" s="54"/>
      <c r="S1221" s="54"/>
      <c r="T1221" s="55"/>
      <c r="AT1221" s="13" t="s">
        <v>1116</v>
      </c>
      <c r="AU1221" s="13" t="s">
        <v>79</v>
      </c>
    </row>
    <row r="1222" spans="2:65" s="1" customFormat="1" ht="19.5">
      <c r="B1222" s="27"/>
      <c r="C1222" s="28"/>
      <c r="D1222" s="167" t="s">
        <v>1172</v>
      </c>
      <c r="E1222" s="28"/>
      <c r="F1222" s="168" t="s">
        <v>2175</v>
      </c>
      <c r="G1222" s="28"/>
      <c r="H1222" s="28"/>
      <c r="I1222" s="28"/>
      <c r="J1222" s="28"/>
      <c r="K1222" s="28"/>
      <c r="L1222" s="31"/>
      <c r="M1222" s="169"/>
      <c r="N1222" s="54"/>
      <c r="O1222" s="54"/>
      <c r="P1222" s="54"/>
      <c r="Q1222" s="54"/>
      <c r="R1222" s="54"/>
      <c r="S1222" s="54"/>
      <c r="T1222" s="55"/>
      <c r="AT1222" s="13" t="s">
        <v>1172</v>
      </c>
      <c r="AU1222" s="13" t="s">
        <v>79</v>
      </c>
    </row>
    <row r="1223" spans="2:65" s="1" customFormat="1" ht="45" customHeight="1">
      <c r="B1223" s="27"/>
      <c r="C1223" s="160" t="s">
        <v>2550</v>
      </c>
      <c r="D1223" s="160" t="s">
        <v>1111</v>
      </c>
      <c r="E1223" s="161" t="s">
        <v>2551</v>
      </c>
      <c r="F1223" s="162" t="s">
        <v>2552</v>
      </c>
      <c r="G1223" s="163" t="s">
        <v>572</v>
      </c>
      <c r="H1223" s="164">
        <v>1</v>
      </c>
      <c r="I1223" s="165">
        <v>204.3</v>
      </c>
      <c r="J1223" s="165">
        <f>ROUND(I1223*H1223,2)</f>
        <v>204.3</v>
      </c>
      <c r="K1223" s="162" t="s">
        <v>106</v>
      </c>
      <c r="L1223" s="31"/>
      <c r="M1223" s="53" t="s">
        <v>31</v>
      </c>
      <c r="N1223" s="166" t="s">
        <v>43</v>
      </c>
      <c r="O1223" s="142">
        <v>0.19</v>
      </c>
      <c r="P1223" s="142">
        <f>O1223*H1223</f>
        <v>0.19</v>
      </c>
      <c r="Q1223" s="142">
        <v>0</v>
      </c>
      <c r="R1223" s="142">
        <f>Q1223*H1223</f>
        <v>0</v>
      </c>
      <c r="S1223" s="142">
        <v>0</v>
      </c>
      <c r="T1223" s="143">
        <f>S1223*H1223</f>
        <v>0</v>
      </c>
      <c r="AR1223" s="13" t="s">
        <v>109</v>
      </c>
      <c r="AT1223" s="13" t="s">
        <v>1111</v>
      </c>
      <c r="AU1223" s="13" t="s">
        <v>79</v>
      </c>
      <c r="AY1223" s="13" t="s">
        <v>108</v>
      </c>
      <c r="BE1223" s="144">
        <f>IF(N1223="základní",J1223,0)</f>
        <v>204.3</v>
      </c>
      <c r="BF1223" s="144">
        <f>IF(N1223="snížená",J1223,0)</f>
        <v>0</v>
      </c>
      <c r="BG1223" s="144">
        <f>IF(N1223="zákl. přenesená",J1223,0)</f>
        <v>0</v>
      </c>
      <c r="BH1223" s="144">
        <f>IF(N1223="sníž. přenesená",J1223,0)</f>
        <v>0</v>
      </c>
      <c r="BI1223" s="144">
        <f>IF(N1223="nulová",J1223,0)</f>
        <v>0</v>
      </c>
      <c r="BJ1223" s="13" t="s">
        <v>77</v>
      </c>
      <c r="BK1223" s="144">
        <f>ROUND(I1223*H1223,2)</f>
        <v>204.3</v>
      </c>
      <c r="BL1223" s="13" t="s">
        <v>109</v>
      </c>
      <c r="BM1223" s="13" t="s">
        <v>2553</v>
      </c>
    </row>
    <row r="1224" spans="2:65" s="1" customFormat="1" ht="39">
      <c r="B1224" s="27"/>
      <c r="C1224" s="28"/>
      <c r="D1224" s="167" t="s">
        <v>1116</v>
      </c>
      <c r="E1224" s="28"/>
      <c r="F1224" s="168" t="s">
        <v>2377</v>
      </c>
      <c r="G1224" s="28"/>
      <c r="H1224" s="28"/>
      <c r="I1224" s="28"/>
      <c r="J1224" s="28"/>
      <c r="K1224" s="28"/>
      <c r="L1224" s="31"/>
      <c r="M1224" s="169"/>
      <c r="N1224" s="54"/>
      <c r="O1224" s="54"/>
      <c r="P1224" s="54"/>
      <c r="Q1224" s="54"/>
      <c r="R1224" s="54"/>
      <c r="S1224" s="54"/>
      <c r="T1224" s="55"/>
      <c r="AT1224" s="13" t="s">
        <v>1116</v>
      </c>
      <c r="AU1224" s="13" t="s">
        <v>79</v>
      </c>
    </row>
    <row r="1225" spans="2:65" s="1" customFormat="1" ht="19.5">
      <c r="B1225" s="27"/>
      <c r="C1225" s="28"/>
      <c r="D1225" s="167" t="s">
        <v>1172</v>
      </c>
      <c r="E1225" s="28"/>
      <c r="F1225" s="168" t="s">
        <v>2175</v>
      </c>
      <c r="G1225" s="28"/>
      <c r="H1225" s="28"/>
      <c r="I1225" s="28"/>
      <c r="J1225" s="28"/>
      <c r="K1225" s="28"/>
      <c r="L1225" s="31"/>
      <c r="M1225" s="169"/>
      <c r="N1225" s="54"/>
      <c r="O1225" s="54"/>
      <c r="P1225" s="54"/>
      <c r="Q1225" s="54"/>
      <c r="R1225" s="54"/>
      <c r="S1225" s="54"/>
      <c r="T1225" s="55"/>
      <c r="AT1225" s="13" t="s">
        <v>1172</v>
      </c>
      <c r="AU1225" s="13" t="s">
        <v>79</v>
      </c>
    </row>
    <row r="1226" spans="2:65" s="1" customFormat="1" ht="45" customHeight="1">
      <c r="B1226" s="27"/>
      <c r="C1226" s="160" t="s">
        <v>2554</v>
      </c>
      <c r="D1226" s="160" t="s">
        <v>1111</v>
      </c>
      <c r="E1226" s="161" t="s">
        <v>2555</v>
      </c>
      <c r="F1226" s="162" t="s">
        <v>2556</v>
      </c>
      <c r="G1226" s="163" t="s">
        <v>572</v>
      </c>
      <c r="H1226" s="164">
        <v>1</v>
      </c>
      <c r="I1226" s="165">
        <v>207.92</v>
      </c>
      <c r="J1226" s="165">
        <f>ROUND(I1226*H1226,2)</f>
        <v>207.92</v>
      </c>
      <c r="K1226" s="162" t="s">
        <v>106</v>
      </c>
      <c r="L1226" s="31"/>
      <c r="M1226" s="53" t="s">
        <v>31</v>
      </c>
      <c r="N1226" s="166" t="s">
        <v>43</v>
      </c>
      <c r="O1226" s="142">
        <v>0.19</v>
      </c>
      <c r="P1226" s="142">
        <f>O1226*H1226</f>
        <v>0.19</v>
      </c>
      <c r="Q1226" s="142">
        <v>0</v>
      </c>
      <c r="R1226" s="142">
        <f>Q1226*H1226</f>
        <v>0</v>
      </c>
      <c r="S1226" s="142">
        <v>0</v>
      </c>
      <c r="T1226" s="143">
        <f>S1226*H1226</f>
        <v>0</v>
      </c>
      <c r="AR1226" s="13" t="s">
        <v>109</v>
      </c>
      <c r="AT1226" s="13" t="s">
        <v>1111</v>
      </c>
      <c r="AU1226" s="13" t="s">
        <v>79</v>
      </c>
      <c r="AY1226" s="13" t="s">
        <v>108</v>
      </c>
      <c r="BE1226" s="144">
        <f>IF(N1226="základní",J1226,0)</f>
        <v>207.92</v>
      </c>
      <c r="BF1226" s="144">
        <f>IF(N1226="snížená",J1226,0)</f>
        <v>0</v>
      </c>
      <c r="BG1226" s="144">
        <f>IF(N1226="zákl. přenesená",J1226,0)</f>
        <v>0</v>
      </c>
      <c r="BH1226" s="144">
        <f>IF(N1226="sníž. přenesená",J1226,0)</f>
        <v>0</v>
      </c>
      <c r="BI1226" s="144">
        <f>IF(N1226="nulová",J1226,0)</f>
        <v>0</v>
      </c>
      <c r="BJ1226" s="13" t="s">
        <v>77</v>
      </c>
      <c r="BK1226" s="144">
        <f>ROUND(I1226*H1226,2)</f>
        <v>207.92</v>
      </c>
      <c r="BL1226" s="13" t="s">
        <v>109</v>
      </c>
      <c r="BM1226" s="13" t="s">
        <v>2557</v>
      </c>
    </row>
    <row r="1227" spans="2:65" s="1" customFormat="1" ht="39">
      <c r="B1227" s="27"/>
      <c r="C1227" s="28"/>
      <c r="D1227" s="167" t="s">
        <v>1116</v>
      </c>
      <c r="E1227" s="28"/>
      <c r="F1227" s="168" t="s">
        <v>2377</v>
      </c>
      <c r="G1227" s="28"/>
      <c r="H1227" s="28"/>
      <c r="I1227" s="28"/>
      <c r="J1227" s="28"/>
      <c r="K1227" s="28"/>
      <c r="L1227" s="31"/>
      <c r="M1227" s="169"/>
      <c r="N1227" s="54"/>
      <c r="O1227" s="54"/>
      <c r="P1227" s="54"/>
      <c r="Q1227" s="54"/>
      <c r="R1227" s="54"/>
      <c r="S1227" s="54"/>
      <c r="T1227" s="55"/>
      <c r="AT1227" s="13" t="s">
        <v>1116</v>
      </c>
      <c r="AU1227" s="13" t="s">
        <v>79</v>
      </c>
    </row>
    <row r="1228" spans="2:65" s="1" customFormat="1" ht="19.5">
      <c r="B1228" s="27"/>
      <c r="C1228" s="28"/>
      <c r="D1228" s="167" t="s">
        <v>1172</v>
      </c>
      <c r="E1228" s="28"/>
      <c r="F1228" s="168" t="s">
        <v>2175</v>
      </c>
      <c r="G1228" s="28"/>
      <c r="H1228" s="28"/>
      <c r="I1228" s="28"/>
      <c r="J1228" s="28"/>
      <c r="K1228" s="28"/>
      <c r="L1228" s="31"/>
      <c r="M1228" s="169"/>
      <c r="N1228" s="54"/>
      <c r="O1228" s="54"/>
      <c r="P1228" s="54"/>
      <c r="Q1228" s="54"/>
      <c r="R1228" s="54"/>
      <c r="S1228" s="54"/>
      <c r="T1228" s="55"/>
      <c r="AT1228" s="13" t="s">
        <v>1172</v>
      </c>
      <c r="AU1228" s="13" t="s">
        <v>79</v>
      </c>
    </row>
    <row r="1229" spans="2:65" s="1" customFormat="1" ht="45" customHeight="1">
      <c r="B1229" s="27"/>
      <c r="C1229" s="160" t="s">
        <v>2558</v>
      </c>
      <c r="D1229" s="160" t="s">
        <v>1111</v>
      </c>
      <c r="E1229" s="161" t="s">
        <v>2559</v>
      </c>
      <c r="F1229" s="162" t="s">
        <v>2560</v>
      </c>
      <c r="G1229" s="163" t="s">
        <v>572</v>
      </c>
      <c r="H1229" s="164">
        <v>1</v>
      </c>
      <c r="I1229" s="165">
        <v>215.77</v>
      </c>
      <c r="J1229" s="165">
        <f>ROUND(I1229*H1229,2)</f>
        <v>215.77</v>
      </c>
      <c r="K1229" s="162" t="s">
        <v>106</v>
      </c>
      <c r="L1229" s="31"/>
      <c r="M1229" s="53" t="s">
        <v>31</v>
      </c>
      <c r="N1229" s="166" t="s">
        <v>43</v>
      </c>
      <c r="O1229" s="142">
        <v>0.2</v>
      </c>
      <c r="P1229" s="142">
        <f>O1229*H1229</f>
        <v>0.2</v>
      </c>
      <c r="Q1229" s="142">
        <v>0</v>
      </c>
      <c r="R1229" s="142">
        <f>Q1229*H1229</f>
        <v>0</v>
      </c>
      <c r="S1229" s="142">
        <v>0</v>
      </c>
      <c r="T1229" s="143">
        <f>S1229*H1229</f>
        <v>0</v>
      </c>
      <c r="AR1229" s="13" t="s">
        <v>109</v>
      </c>
      <c r="AT1229" s="13" t="s">
        <v>1111</v>
      </c>
      <c r="AU1229" s="13" t="s">
        <v>79</v>
      </c>
      <c r="AY1229" s="13" t="s">
        <v>108</v>
      </c>
      <c r="BE1229" s="144">
        <f>IF(N1229="základní",J1229,0)</f>
        <v>215.77</v>
      </c>
      <c r="BF1229" s="144">
        <f>IF(N1229="snížená",J1229,0)</f>
        <v>0</v>
      </c>
      <c r="BG1229" s="144">
        <f>IF(N1229="zákl. přenesená",J1229,0)</f>
        <v>0</v>
      </c>
      <c r="BH1229" s="144">
        <f>IF(N1229="sníž. přenesená",J1229,0)</f>
        <v>0</v>
      </c>
      <c r="BI1229" s="144">
        <f>IF(N1229="nulová",J1229,0)</f>
        <v>0</v>
      </c>
      <c r="BJ1229" s="13" t="s">
        <v>77</v>
      </c>
      <c r="BK1229" s="144">
        <f>ROUND(I1229*H1229,2)</f>
        <v>215.77</v>
      </c>
      <c r="BL1229" s="13" t="s">
        <v>109</v>
      </c>
      <c r="BM1229" s="13" t="s">
        <v>2561</v>
      </c>
    </row>
    <row r="1230" spans="2:65" s="1" customFormat="1" ht="39">
      <c r="B1230" s="27"/>
      <c r="C1230" s="28"/>
      <c r="D1230" s="167" t="s">
        <v>1116</v>
      </c>
      <c r="E1230" s="28"/>
      <c r="F1230" s="168" t="s">
        <v>2562</v>
      </c>
      <c r="G1230" s="28"/>
      <c r="H1230" s="28"/>
      <c r="I1230" s="28"/>
      <c r="J1230" s="28"/>
      <c r="K1230" s="28"/>
      <c r="L1230" s="31"/>
      <c r="M1230" s="169"/>
      <c r="N1230" s="54"/>
      <c r="O1230" s="54"/>
      <c r="P1230" s="54"/>
      <c r="Q1230" s="54"/>
      <c r="R1230" s="54"/>
      <c r="S1230" s="54"/>
      <c r="T1230" s="55"/>
      <c r="AT1230" s="13" t="s">
        <v>1116</v>
      </c>
      <c r="AU1230" s="13" t="s">
        <v>79</v>
      </c>
    </row>
    <row r="1231" spans="2:65" s="1" customFormat="1" ht="19.5">
      <c r="B1231" s="27"/>
      <c r="C1231" s="28"/>
      <c r="D1231" s="167" t="s">
        <v>1172</v>
      </c>
      <c r="E1231" s="28"/>
      <c r="F1231" s="168" t="s">
        <v>2175</v>
      </c>
      <c r="G1231" s="28"/>
      <c r="H1231" s="28"/>
      <c r="I1231" s="28"/>
      <c r="J1231" s="28"/>
      <c r="K1231" s="28"/>
      <c r="L1231" s="31"/>
      <c r="M1231" s="169"/>
      <c r="N1231" s="54"/>
      <c r="O1231" s="54"/>
      <c r="P1231" s="54"/>
      <c r="Q1231" s="54"/>
      <c r="R1231" s="54"/>
      <c r="S1231" s="54"/>
      <c r="T1231" s="55"/>
      <c r="AT1231" s="13" t="s">
        <v>1172</v>
      </c>
      <c r="AU1231" s="13" t="s">
        <v>79</v>
      </c>
    </row>
    <row r="1232" spans="2:65" s="1" customFormat="1" ht="45" customHeight="1">
      <c r="B1232" s="27"/>
      <c r="C1232" s="160" t="s">
        <v>2563</v>
      </c>
      <c r="D1232" s="160" t="s">
        <v>1111</v>
      </c>
      <c r="E1232" s="161" t="s">
        <v>2564</v>
      </c>
      <c r="F1232" s="162" t="s">
        <v>2565</v>
      </c>
      <c r="G1232" s="163" t="s">
        <v>572</v>
      </c>
      <c r="H1232" s="164">
        <v>1</v>
      </c>
      <c r="I1232" s="165">
        <v>225</v>
      </c>
      <c r="J1232" s="165">
        <f>ROUND(I1232*H1232,2)</f>
        <v>225</v>
      </c>
      <c r="K1232" s="162" t="s">
        <v>106</v>
      </c>
      <c r="L1232" s="31"/>
      <c r="M1232" s="53" t="s">
        <v>31</v>
      </c>
      <c r="N1232" s="166" t="s">
        <v>43</v>
      </c>
      <c r="O1232" s="142">
        <v>0.27</v>
      </c>
      <c r="P1232" s="142">
        <f>O1232*H1232</f>
        <v>0.27</v>
      </c>
      <c r="Q1232" s="142">
        <v>0</v>
      </c>
      <c r="R1232" s="142">
        <f>Q1232*H1232</f>
        <v>0</v>
      </c>
      <c r="S1232" s="142">
        <v>0</v>
      </c>
      <c r="T1232" s="143">
        <f>S1232*H1232</f>
        <v>0</v>
      </c>
      <c r="AR1232" s="13" t="s">
        <v>109</v>
      </c>
      <c r="AT1232" s="13" t="s">
        <v>1111</v>
      </c>
      <c r="AU1232" s="13" t="s">
        <v>79</v>
      </c>
      <c r="AY1232" s="13" t="s">
        <v>108</v>
      </c>
      <c r="BE1232" s="144">
        <f>IF(N1232="základní",J1232,0)</f>
        <v>225</v>
      </c>
      <c r="BF1232" s="144">
        <f>IF(N1232="snížená",J1232,0)</f>
        <v>0</v>
      </c>
      <c r="BG1232" s="144">
        <f>IF(N1232="zákl. přenesená",J1232,0)</f>
        <v>0</v>
      </c>
      <c r="BH1232" s="144">
        <f>IF(N1232="sníž. přenesená",J1232,0)</f>
        <v>0</v>
      </c>
      <c r="BI1232" s="144">
        <f>IF(N1232="nulová",J1232,0)</f>
        <v>0</v>
      </c>
      <c r="BJ1232" s="13" t="s">
        <v>77</v>
      </c>
      <c r="BK1232" s="144">
        <f>ROUND(I1232*H1232,2)</f>
        <v>225</v>
      </c>
      <c r="BL1232" s="13" t="s">
        <v>109</v>
      </c>
      <c r="BM1232" s="13" t="s">
        <v>2566</v>
      </c>
    </row>
    <row r="1233" spans="2:65" s="1" customFormat="1" ht="39">
      <c r="B1233" s="27"/>
      <c r="C1233" s="28"/>
      <c r="D1233" s="167" t="s">
        <v>1116</v>
      </c>
      <c r="E1233" s="28"/>
      <c r="F1233" s="168" t="s">
        <v>2562</v>
      </c>
      <c r="G1233" s="28"/>
      <c r="H1233" s="28"/>
      <c r="I1233" s="28"/>
      <c r="J1233" s="28"/>
      <c r="K1233" s="28"/>
      <c r="L1233" s="31"/>
      <c r="M1233" s="169"/>
      <c r="N1233" s="54"/>
      <c r="O1233" s="54"/>
      <c r="P1233" s="54"/>
      <c r="Q1233" s="54"/>
      <c r="R1233" s="54"/>
      <c r="S1233" s="54"/>
      <c r="T1233" s="55"/>
      <c r="AT1233" s="13" t="s">
        <v>1116</v>
      </c>
      <c r="AU1233" s="13" t="s">
        <v>79</v>
      </c>
    </row>
    <row r="1234" spans="2:65" s="1" customFormat="1" ht="19.5">
      <c r="B1234" s="27"/>
      <c r="C1234" s="28"/>
      <c r="D1234" s="167" t="s">
        <v>1172</v>
      </c>
      <c r="E1234" s="28"/>
      <c r="F1234" s="168" t="s">
        <v>2175</v>
      </c>
      <c r="G1234" s="28"/>
      <c r="H1234" s="28"/>
      <c r="I1234" s="28"/>
      <c r="J1234" s="28"/>
      <c r="K1234" s="28"/>
      <c r="L1234" s="31"/>
      <c r="M1234" s="169"/>
      <c r="N1234" s="54"/>
      <c r="O1234" s="54"/>
      <c r="P1234" s="54"/>
      <c r="Q1234" s="54"/>
      <c r="R1234" s="54"/>
      <c r="S1234" s="54"/>
      <c r="T1234" s="55"/>
      <c r="AT1234" s="13" t="s">
        <v>1172</v>
      </c>
      <c r="AU1234" s="13" t="s">
        <v>79</v>
      </c>
    </row>
    <row r="1235" spans="2:65" s="1" customFormat="1" ht="45" customHeight="1">
      <c r="B1235" s="27"/>
      <c r="C1235" s="160" t="s">
        <v>2567</v>
      </c>
      <c r="D1235" s="160" t="s">
        <v>1111</v>
      </c>
      <c r="E1235" s="161" t="s">
        <v>2568</v>
      </c>
      <c r="F1235" s="162" t="s">
        <v>2569</v>
      </c>
      <c r="G1235" s="163" t="s">
        <v>572</v>
      </c>
      <c r="H1235" s="164">
        <v>1</v>
      </c>
      <c r="I1235" s="165">
        <v>227.84</v>
      </c>
      <c r="J1235" s="165">
        <f>ROUND(I1235*H1235,2)</f>
        <v>227.84</v>
      </c>
      <c r="K1235" s="162" t="s">
        <v>106</v>
      </c>
      <c r="L1235" s="31"/>
      <c r="M1235" s="53" t="s">
        <v>31</v>
      </c>
      <c r="N1235" s="166" t="s">
        <v>43</v>
      </c>
      <c r="O1235" s="142">
        <v>0.21</v>
      </c>
      <c r="P1235" s="142">
        <f>O1235*H1235</f>
        <v>0.21</v>
      </c>
      <c r="Q1235" s="142">
        <v>0</v>
      </c>
      <c r="R1235" s="142">
        <f>Q1235*H1235</f>
        <v>0</v>
      </c>
      <c r="S1235" s="142">
        <v>0</v>
      </c>
      <c r="T1235" s="143">
        <f>S1235*H1235</f>
        <v>0</v>
      </c>
      <c r="AR1235" s="13" t="s">
        <v>109</v>
      </c>
      <c r="AT1235" s="13" t="s">
        <v>1111</v>
      </c>
      <c r="AU1235" s="13" t="s">
        <v>79</v>
      </c>
      <c r="AY1235" s="13" t="s">
        <v>108</v>
      </c>
      <c r="BE1235" s="144">
        <f>IF(N1235="základní",J1235,0)</f>
        <v>227.84</v>
      </c>
      <c r="BF1235" s="144">
        <f>IF(N1235="snížená",J1235,0)</f>
        <v>0</v>
      </c>
      <c r="BG1235" s="144">
        <f>IF(N1235="zákl. přenesená",J1235,0)</f>
        <v>0</v>
      </c>
      <c r="BH1235" s="144">
        <f>IF(N1235="sníž. přenesená",J1235,0)</f>
        <v>0</v>
      </c>
      <c r="BI1235" s="144">
        <f>IF(N1235="nulová",J1235,0)</f>
        <v>0</v>
      </c>
      <c r="BJ1235" s="13" t="s">
        <v>77</v>
      </c>
      <c r="BK1235" s="144">
        <f>ROUND(I1235*H1235,2)</f>
        <v>227.84</v>
      </c>
      <c r="BL1235" s="13" t="s">
        <v>109</v>
      </c>
      <c r="BM1235" s="13" t="s">
        <v>2570</v>
      </c>
    </row>
    <row r="1236" spans="2:65" s="1" customFormat="1" ht="39">
      <c r="B1236" s="27"/>
      <c r="C1236" s="28"/>
      <c r="D1236" s="167" t="s">
        <v>1116</v>
      </c>
      <c r="E1236" s="28"/>
      <c r="F1236" s="168" t="s">
        <v>2562</v>
      </c>
      <c r="G1236" s="28"/>
      <c r="H1236" s="28"/>
      <c r="I1236" s="28"/>
      <c r="J1236" s="28"/>
      <c r="K1236" s="28"/>
      <c r="L1236" s="31"/>
      <c r="M1236" s="169"/>
      <c r="N1236" s="54"/>
      <c r="O1236" s="54"/>
      <c r="P1236" s="54"/>
      <c r="Q1236" s="54"/>
      <c r="R1236" s="54"/>
      <c r="S1236" s="54"/>
      <c r="T1236" s="55"/>
      <c r="AT1236" s="13" t="s">
        <v>1116</v>
      </c>
      <c r="AU1236" s="13" t="s">
        <v>79</v>
      </c>
    </row>
    <row r="1237" spans="2:65" s="1" customFormat="1" ht="19.5">
      <c r="B1237" s="27"/>
      <c r="C1237" s="28"/>
      <c r="D1237" s="167" t="s">
        <v>1172</v>
      </c>
      <c r="E1237" s="28"/>
      <c r="F1237" s="168" t="s">
        <v>2175</v>
      </c>
      <c r="G1237" s="28"/>
      <c r="H1237" s="28"/>
      <c r="I1237" s="28"/>
      <c r="J1237" s="28"/>
      <c r="K1237" s="28"/>
      <c r="L1237" s="31"/>
      <c r="M1237" s="169"/>
      <c r="N1237" s="54"/>
      <c r="O1237" s="54"/>
      <c r="P1237" s="54"/>
      <c r="Q1237" s="54"/>
      <c r="R1237" s="54"/>
      <c r="S1237" s="54"/>
      <c r="T1237" s="55"/>
      <c r="AT1237" s="13" t="s">
        <v>1172</v>
      </c>
      <c r="AU1237" s="13" t="s">
        <v>79</v>
      </c>
    </row>
    <row r="1238" spans="2:65" s="1" customFormat="1" ht="45" customHeight="1">
      <c r="B1238" s="27"/>
      <c r="C1238" s="160" t="s">
        <v>2571</v>
      </c>
      <c r="D1238" s="160" t="s">
        <v>1111</v>
      </c>
      <c r="E1238" s="161" t="s">
        <v>2572</v>
      </c>
      <c r="F1238" s="162" t="s">
        <v>2573</v>
      </c>
      <c r="G1238" s="163" t="s">
        <v>572</v>
      </c>
      <c r="H1238" s="164">
        <v>1</v>
      </c>
      <c r="I1238" s="165">
        <v>227.84</v>
      </c>
      <c r="J1238" s="165">
        <f>ROUND(I1238*H1238,2)</f>
        <v>227.84</v>
      </c>
      <c r="K1238" s="162" t="s">
        <v>106</v>
      </c>
      <c r="L1238" s="31"/>
      <c r="M1238" s="53" t="s">
        <v>31</v>
      </c>
      <c r="N1238" s="166" t="s">
        <v>43</v>
      </c>
      <c r="O1238" s="142">
        <v>0.21</v>
      </c>
      <c r="P1238" s="142">
        <f>O1238*H1238</f>
        <v>0.21</v>
      </c>
      <c r="Q1238" s="142">
        <v>0</v>
      </c>
      <c r="R1238" s="142">
        <f>Q1238*H1238</f>
        <v>0</v>
      </c>
      <c r="S1238" s="142">
        <v>0</v>
      </c>
      <c r="T1238" s="143">
        <f>S1238*H1238</f>
        <v>0</v>
      </c>
      <c r="AR1238" s="13" t="s">
        <v>109</v>
      </c>
      <c r="AT1238" s="13" t="s">
        <v>1111</v>
      </c>
      <c r="AU1238" s="13" t="s">
        <v>79</v>
      </c>
      <c r="AY1238" s="13" t="s">
        <v>108</v>
      </c>
      <c r="BE1238" s="144">
        <f>IF(N1238="základní",J1238,0)</f>
        <v>227.84</v>
      </c>
      <c r="BF1238" s="144">
        <f>IF(N1238="snížená",J1238,0)</f>
        <v>0</v>
      </c>
      <c r="BG1238" s="144">
        <f>IF(N1238="zákl. přenesená",J1238,0)</f>
        <v>0</v>
      </c>
      <c r="BH1238" s="144">
        <f>IF(N1238="sníž. přenesená",J1238,0)</f>
        <v>0</v>
      </c>
      <c r="BI1238" s="144">
        <f>IF(N1238="nulová",J1238,0)</f>
        <v>0</v>
      </c>
      <c r="BJ1238" s="13" t="s">
        <v>77</v>
      </c>
      <c r="BK1238" s="144">
        <f>ROUND(I1238*H1238,2)</f>
        <v>227.84</v>
      </c>
      <c r="BL1238" s="13" t="s">
        <v>109</v>
      </c>
      <c r="BM1238" s="13" t="s">
        <v>2574</v>
      </c>
    </row>
    <row r="1239" spans="2:65" s="1" customFormat="1" ht="39">
      <c r="B1239" s="27"/>
      <c r="C1239" s="28"/>
      <c r="D1239" s="167" t="s">
        <v>1116</v>
      </c>
      <c r="E1239" s="28"/>
      <c r="F1239" s="168" t="s">
        <v>2562</v>
      </c>
      <c r="G1239" s="28"/>
      <c r="H1239" s="28"/>
      <c r="I1239" s="28"/>
      <c r="J1239" s="28"/>
      <c r="K1239" s="28"/>
      <c r="L1239" s="31"/>
      <c r="M1239" s="169"/>
      <c r="N1239" s="54"/>
      <c r="O1239" s="54"/>
      <c r="P1239" s="54"/>
      <c r="Q1239" s="54"/>
      <c r="R1239" s="54"/>
      <c r="S1239" s="54"/>
      <c r="T1239" s="55"/>
      <c r="AT1239" s="13" t="s">
        <v>1116</v>
      </c>
      <c r="AU1239" s="13" t="s">
        <v>79</v>
      </c>
    </row>
    <row r="1240" spans="2:65" s="1" customFormat="1" ht="19.5">
      <c r="B1240" s="27"/>
      <c r="C1240" s="28"/>
      <c r="D1240" s="167" t="s">
        <v>1172</v>
      </c>
      <c r="E1240" s="28"/>
      <c r="F1240" s="168" t="s">
        <v>2175</v>
      </c>
      <c r="G1240" s="28"/>
      <c r="H1240" s="28"/>
      <c r="I1240" s="28"/>
      <c r="J1240" s="28"/>
      <c r="K1240" s="28"/>
      <c r="L1240" s="31"/>
      <c r="M1240" s="169"/>
      <c r="N1240" s="54"/>
      <c r="O1240" s="54"/>
      <c r="P1240" s="54"/>
      <c r="Q1240" s="54"/>
      <c r="R1240" s="54"/>
      <c r="S1240" s="54"/>
      <c r="T1240" s="55"/>
      <c r="AT1240" s="13" t="s">
        <v>1172</v>
      </c>
      <c r="AU1240" s="13" t="s">
        <v>79</v>
      </c>
    </row>
    <row r="1241" spans="2:65" s="1" customFormat="1" ht="45" customHeight="1">
      <c r="B1241" s="27"/>
      <c r="C1241" s="160" t="s">
        <v>2575</v>
      </c>
      <c r="D1241" s="160" t="s">
        <v>1111</v>
      </c>
      <c r="E1241" s="161" t="s">
        <v>2576</v>
      </c>
      <c r="F1241" s="162" t="s">
        <v>2577</v>
      </c>
      <c r="G1241" s="163" t="s">
        <v>572</v>
      </c>
      <c r="H1241" s="164">
        <v>1</v>
      </c>
      <c r="I1241" s="165">
        <v>215.77</v>
      </c>
      <c r="J1241" s="165">
        <f>ROUND(I1241*H1241,2)</f>
        <v>215.77</v>
      </c>
      <c r="K1241" s="162" t="s">
        <v>106</v>
      </c>
      <c r="L1241" s="31"/>
      <c r="M1241" s="53" t="s">
        <v>31</v>
      </c>
      <c r="N1241" s="166" t="s">
        <v>43</v>
      </c>
      <c r="O1241" s="142">
        <v>0.2</v>
      </c>
      <c r="P1241" s="142">
        <f>O1241*H1241</f>
        <v>0.2</v>
      </c>
      <c r="Q1241" s="142">
        <v>0</v>
      </c>
      <c r="R1241" s="142">
        <f>Q1241*H1241</f>
        <v>0</v>
      </c>
      <c r="S1241" s="142">
        <v>0</v>
      </c>
      <c r="T1241" s="143">
        <f>S1241*H1241</f>
        <v>0</v>
      </c>
      <c r="AR1241" s="13" t="s">
        <v>109</v>
      </c>
      <c r="AT1241" s="13" t="s">
        <v>1111</v>
      </c>
      <c r="AU1241" s="13" t="s">
        <v>79</v>
      </c>
      <c r="AY1241" s="13" t="s">
        <v>108</v>
      </c>
      <c r="BE1241" s="144">
        <f>IF(N1241="základní",J1241,0)</f>
        <v>215.77</v>
      </c>
      <c r="BF1241" s="144">
        <f>IF(N1241="snížená",J1241,0)</f>
        <v>0</v>
      </c>
      <c r="BG1241" s="144">
        <f>IF(N1241="zákl. přenesená",J1241,0)</f>
        <v>0</v>
      </c>
      <c r="BH1241" s="144">
        <f>IF(N1241="sníž. přenesená",J1241,0)</f>
        <v>0</v>
      </c>
      <c r="BI1241" s="144">
        <f>IF(N1241="nulová",J1241,0)</f>
        <v>0</v>
      </c>
      <c r="BJ1241" s="13" t="s">
        <v>77</v>
      </c>
      <c r="BK1241" s="144">
        <f>ROUND(I1241*H1241,2)</f>
        <v>215.77</v>
      </c>
      <c r="BL1241" s="13" t="s">
        <v>109</v>
      </c>
      <c r="BM1241" s="13" t="s">
        <v>2578</v>
      </c>
    </row>
    <row r="1242" spans="2:65" s="1" customFormat="1" ht="39">
      <c r="B1242" s="27"/>
      <c r="C1242" s="28"/>
      <c r="D1242" s="167" t="s">
        <v>1116</v>
      </c>
      <c r="E1242" s="28"/>
      <c r="F1242" s="168" t="s">
        <v>2562</v>
      </c>
      <c r="G1242" s="28"/>
      <c r="H1242" s="28"/>
      <c r="I1242" s="28"/>
      <c r="J1242" s="28"/>
      <c r="K1242" s="28"/>
      <c r="L1242" s="31"/>
      <c r="M1242" s="169"/>
      <c r="N1242" s="54"/>
      <c r="O1242" s="54"/>
      <c r="P1242" s="54"/>
      <c r="Q1242" s="54"/>
      <c r="R1242" s="54"/>
      <c r="S1242" s="54"/>
      <c r="T1242" s="55"/>
      <c r="AT1242" s="13" t="s">
        <v>1116</v>
      </c>
      <c r="AU1242" s="13" t="s">
        <v>79</v>
      </c>
    </row>
    <row r="1243" spans="2:65" s="1" customFormat="1" ht="19.5">
      <c r="B1243" s="27"/>
      <c r="C1243" s="28"/>
      <c r="D1243" s="167" t="s">
        <v>1172</v>
      </c>
      <c r="E1243" s="28"/>
      <c r="F1243" s="168" t="s">
        <v>2175</v>
      </c>
      <c r="G1243" s="28"/>
      <c r="H1243" s="28"/>
      <c r="I1243" s="28"/>
      <c r="J1243" s="28"/>
      <c r="K1243" s="28"/>
      <c r="L1243" s="31"/>
      <c r="M1243" s="169"/>
      <c r="N1243" s="54"/>
      <c r="O1243" s="54"/>
      <c r="P1243" s="54"/>
      <c r="Q1243" s="54"/>
      <c r="R1243" s="54"/>
      <c r="S1243" s="54"/>
      <c r="T1243" s="55"/>
      <c r="AT1243" s="13" t="s">
        <v>1172</v>
      </c>
      <c r="AU1243" s="13" t="s">
        <v>79</v>
      </c>
    </row>
    <row r="1244" spans="2:65" s="1" customFormat="1" ht="45" customHeight="1">
      <c r="B1244" s="27"/>
      <c r="C1244" s="160" t="s">
        <v>2579</v>
      </c>
      <c r="D1244" s="160" t="s">
        <v>1111</v>
      </c>
      <c r="E1244" s="161" t="s">
        <v>2580</v>
      </c>
      <c r="F1244" s="162" t="s">
        <v>2581</v>
      </c>
      <c r="G1244" s="163" t="s">
        <v>572</v>
      </c>
      <c r="H1244" s="164">
        <v>1</v>
      </c>
      <c r="I1244" s="165">
        <v>219.38</v>
      </c>
      <c r="J1244" s="165">
        <f>ROUND(I1244*H1244,2)</f>
        <v>219.38</v>
      </c>
      <c r="K1244" s="162" t="s">
        <v>106</v>
      </c>
      <c r="L1244" s="31"/>
      <c r="M1244" s="53" t="s">
        <v>31</v>
      </c>
      <c r="N1244" s="166" t="s">
        <v>43</v>
      </c>
      <c r="O1244" s="142">
        <v>0.2</v>
      </c>
      <c r="P1244" s="142">
        <f>O1244*H1244</f>
        <v>0.2</v>
      </c>
      <c r="Q1244" s="142">
        <v>0</v>
      </c>
      <c r="R1244" s="142">
        <f>Q1244*H1244</f>
        <v>0</v>
      </c>
      <c r="S1244" s="142">
        <v>0</v>
      </c>
      <c r="T1244" s="143">
        <f>S1244*H1244</f>
        <v>0</v>
      </c>
      <c r="AR1244" s="13" t="s">
        <v>109</v>
      </c>
      <c r="AT1244" s="13" t="s">
        <v>1111</v>
      </c>
      <c r="AU1244" s="13" t="s">
        <v>79</v>
      </c>
      <c r="AY1244" s="13" t="s">
        <v>108</v>
      </c>
      <c r="BE1244" s="144">
        <f>IF(N1244="základní",J1244,0)</f>
        <v>219.38</v>
      </c>
      <c r="BF1244" s="144">
        <f>IF(N1244="snížená",J1244,0)</f>
        <v>0</v>
      </c>
      <c r="BG1244" s="144">
        <f>IF(N1244="zákl. přenesená",J1244,0)</f>
        <v>0</v>
      </c>
      <c r="BH1244" s="144">
        <f>IF(N1244="sníž. přenesená",J1244,0)</f>
        <v>0</v>
      </c>
      <c r="BI1244" s="144">
        <f>IF(N1244="nulová",J1244,0)</f>
        <v>0</v>
      </c>
      <c r="BJ1244" s="13" t="s">
        <v>77</v>
      </c>
      <c r="BK1244" s="144">
        <f>ROUND(I1244*H1244,2)</f>
        <v>219.38</v>
      </c>
      <c r="BL1244" s="13" t="s">
        <v>109</v>
      </c>
      <c r="BM1244" s="13" t="s">
        <v>2582</v>
      </c>
    </row>
    <row r="1245" spans="2:65" s="1" customFormat="1" ht="39">
      <c r="B1245" s="27"/>
      <c r="C1245" s="28"/>
      <c r="D1245" s="167" t="s">
        <v>1116</v>
      </c>
      <c r="E1245" s="28"/>
      <c r="F1245" s="168" t="s">
        <v>2562</v>
      </c>
      <c r="G1245" s="28"/>
      <c r="H1245" s="28"/>
      <c r="I1245" s="28"/>
      <c r="J1245" s="28"/>
      <c r="K1245" s="28"/>
      <c r="L1245" s="31"/>
      <c r="M1245" s="169"/>
      <c r="N1245" s="54"/>
      <c r="O1245" s="54"/>
      <c r="P1245" s="54"/>
      <c r="Q1245" s="54"/>
      <c r="R1245" s="54"/>
      <c r="S1245" s="54"/>
      <c r="T1245" s="55"/>
      <c r="AT1245" s="13" t="s">
        <v>1116</v>
      </c>
      <c r="AU1245" s="13" t="s">
        <v>79</v>
      </c>
    </row>
    <row r="1246" spans="2:65" s="1" customFormat="1" ht="19.5">
      <c r="B1246" s="27"/>
      <c r="C1246" s="28"/>
      <c r="D1246" s="167" t="s">
        <v>1172</v>
      </c>
      <c r="E1246" s="28"/>
      <c r="F1246" s="168" t="s">
        <v>2175</v>
      </c>
      <c r="G1246" s="28"/>
      <c r="H1246" s="28"/>
      <c r="I1246" s="28"/>
      <c r="J1246" s="28"/>
      <c r="K1246" s="28"/>
      <c r="L1246" s="31"/>
      <c r="M1246" s="169"/>
      <c r="N1246" s="54"/>
      <c r="O1246" s="54"/>
      <c r="P1246" s="54"/>
      <c r="Q1246" s="54"/>
      <c r="R1246" s="54"/>
      <c r="S1246" s="54"/>
      <c r="T1246" s="55"/>
      <c r="AT1246" s="13" t="s">
        <v>1172</v>
      </c>
      <c r="AU1246" s="13" t="s">
        <v>79</v>
      </c>
    </row>
    <row r="1247" spans="2:65" s="1" customFormat="1" ht="45" customHeight="1">
      <c r="B1247" s="27"/>
      <c r="C1247" s="160" t="s">
        <v>2583</v>
      </c>
      <c r="D1247" s="160" t="s">
        <v>1111</v>
      </c>
      <c r="E1247" s="161" t="s">
        <v>2584</v>
      </c>
      <c r="F1247" s="162" t="s">
        <v>2585</v>
      </c>
      <c r="G1247" s="163" t="s">
        <v>572</v>
      </c>
      <c r="H1247" s="164">
        <v>1</v>
      </c>
      <c r="I1247" s="165">
        <v>227.84</v>
      </c>
      <c r="J1247" s="165">
        <f>ROUND(I1247*H1247,2)</f>
        <v>227.84</v>
      </c>
      <c r="K1247" s="162" t="s">
        <v>106</v>
      </c>
      <c r="L1247" s="31"/>
      <c r="M1247" s="53" t="s">
        <v>31</v>
      </c>
      <c r="N1247" s="166" t="s">
        <v>43</v>
      </c>
      <c r="O1247" s="142">
        <v>0.21</v>
      </c>
      <c r="P1247" s="142">
        <f>O1247*H1247</f>
        <v>0.21</v>
      </c>
      <c r="Q1247" s="142">
        <v>0</v>
      </c>
      <c r="R1247" s="142">
        <f>Q1247*H1247</f>
        <v>0</v>
      </c>
      <c r="S1247" s="142">
        <v>0</v>
      </c>
      <c r="T1247" s="143">
        <f>S1247*H1247</f>
        <v>0</v>
      </c>
      <c r="AR1247" s="13" t="s">
        <v>109</v>
      </c>
      <c r="AT1247" s="13" t="s">
        <v>1111</v>
      </c>
      <c r="AU1247" s="13" t="s">
        <v>79</v>
      </c>
      <c r="AY1247" s="13" t="s">
        <v>108</v>
      </c>
      <c r="BE1247" s="144">
        <f>IF(N1247="základní",J1247,0)</f>
        <v>227.84</v>
      </c>
      <c r="BF1247" s="144">
        <f>IF(N1247="snížená",J1247,0)</f>
        <v>0</v>
      </c>
      <c r="BG1247" s="144">
        <f>IF(N1247="zákl. přenesená",J1247,0)</f>
        <v>0</v>
      </c>
      <c r="BH1247" s="144">
        <f>IF(N1247="sníž. přenesená",J1247,0)</f>
        <v>0</v>
      </c>
      <c r="BI1247" s="144">
        <f>IF(N1247="nulová",J1247,0)</f>
        <v>0</v>
      </c>
      <c r="BJ1247" s="13" t="s">
        <v>77</v>
      </c>
      <c r="BK1247" s="144">
        <f>ROUND(I1247*H1247,2)</f>
        <v>227.84</v>
      </c>
      <c r="BL1247" s="13" t="s">
        <v>109</v>
      </c>
      <c r="BM1247" s="13" t="s">
        <v>2586</v>
      </c>
    </row>
    <row r="1248" spans="2:65" s="1" customFormat="1" ht="39">
      <c r="B1248" s="27"/>
      <c r="C1248" s="28"/>
      <c r="D1248" s="167" t="s">
        <v>1116</v>
      </c>
      <c r="E1248" s="28"/>
      <c r="F1248" s="168" t="s">
        <v>2562</v>
      </c>
      <c r="G1248" s="28"/>
      <c r="H1248" s="28"/>
      <c r="I1248" s="28"/>
      <c r="J1248" s="28"/>
      <c r="K1248" s="28"/>
      <c r="L1248" s="31"/>
      <c r="M1248" s="169"/>
      <c r="N1248" s="54"/>
      <c r="O1248" s="54"/>
      <c r="P1248" s="54"/>
      <c r="Q1248" s="54"/>
      <c r="R1248" s="54"/>
      <c r="S1248" s="54"/>
      <c r="T1248" s="55"/>
      <c r="AT1248" s="13" t="s">
        <v>1116</v>
      </c>
      <c r="AU1248" s="13" t="s">
        <v>79</v>
      </c>
    </row>
    <row r="1249" spans="2:65" s="1" customFormat="1" ht="19.5">
      <c r="B1249" s="27"/>
      <c r="C1249" s="28"/>
      <c r="D1249" s="167" t="s">
        <v>1172</v>
      </c>
      <c r="E1249" s="28"/>
      <c r="F1249" s="168" t="s">
        <v>2175</v>
      </c>
      <c r="G1249" s="28"/>
      <c r="H1249" s="28"/>
      <c r="I1249" s="28"/>
      <c r="J1249" s="28"/>
      <c r="K1249" s="28"/>
      <c r="L1249" s="31"/>
      <c r="M1249" s="169"/>
      <c r="N1249" s="54"/>
      <c r="O1249" s="54"/>
      <c r="P1249" s="54"/>
      <c r="Q1249" s="54"/>
      <c r="R1249" s="54"/>
      <c r="S1249" s="54"/>
      <c r="T1249" s="55"/>
      <c r="AT1249" s="13" t="s">
        <v>1172</v>
      </c>
      <c r="AU1249" s="13" t="s">
        <v>79</v>
      </c>
    </row>
    <row r="1250" spans="2:65" s="1" customFormat="1" ht="45" customHeight="1">
      <c r="B1250" s="27"/>
      <c r="C1250" s="160" t="s">
        <v>2587</v>
      </c>
      <c r="D1250" s="160" t="s">
        <v>1111</v>
      </c>
      <c r="E1250" s="161" t="s">
        <v>2588</v>
      </c>
      <c r="F1250" s="162" t="s">
        <v>2589</v>
      </c>
      <c r="G1250" s="163" t="s">
        <v>572</v>
      </c>
      <c r="H1250" s="164">
        <v>1</v>
      </c>
      <c r="I1250" s="165">
        <v>227.84</v>
      </c>
      <c r="J1250" s="165">
        <f>ROUND(I1250*H1250,2)</f>
        <v>227.84</v>
      </c>
      <c r="K1250" s="162" t="s">
        <v>106</v>
      </c>
      <c r="L1250" s="31"/>
      <c r="M1250" s="53" t="s">
        <v>31</v>
      </c>
      <c r="N1250" s="166" t="s">
        <v>43</v>
      </c>
      <c r="O1250" s="142">
        <v>0.21</v>
      </c>
      <c r="P1250" s="142">
        <f>O1250*H1250</f>
        <v>0.21</v>
      </c>
      <c r="Q1250" s="142">
        <v>0</v>
      </c>
      <c r="R1250" s="142">
        <f>Q1250*H1250</f>
        <v>0</v>
      </c>
      <c r="S1250" s="142">
        <v>0</v>
      </c>
      <c r="T1250" s="143">
        <f>S1250*H1250</f>
        <v>0</v>
      </c>
      <c r="AR1250" s="13" t="s">
        <v>109</v>
      </c>
      <c r="AT1250" s="13" t="s">
        <v>1111</v>
      </c>
      <c r="AU1250" s="13" t="s">
        <v>79</v>
      </c>
      <c r="AY1250" s="13" t="s">
        <v>108</v>
      </c>
      <c r="BE1250" s="144">
        <f>IF(N1250="základní",J1250,0)</f>
        <v>227.84</v>
      </c>
      <c r="BF1250" s="144">
        <f>IF(N1250="snížená",J1250,0)</f>
        <v>0</v>
      </c>
      <c r="BG1250" s="144">
        <f>IF(N1250="zákl. přenesená",J1250,0)</f>
        <v>0</v>
      </c>
      <c r="BH1250" s="144">
        <f>IF(N1250="sníž. přenesená",J1250,0)</f>
        <v>0</v>
      </c>
      <c r="BI1250" s="144">
        <f>IF(N1250="nulová",J1250,0)</f>
        <v>0</v>
      </c>
      <c r="BJ1250" s="13" t="s">
        <v>77</v>
      </c>
      <c r="BK1250" s="144">
        <f>ROUND(I1250*H1250,2)</f>
        <v>227.84</v>
      </c>
      <c r="BL1250" s="13" t="s">
        <v>109</v>
      </c>
      <c r="BM1250" s="13" t="s">
        <v>2590</v>
      </c>
    </row>
    <row r="1251" spans="2:65" s="1" customFormat="1" ht="39">
      <c r="B1251" s="27"/>
      <c r="C1251" s="28"/>
      <c r="D1251" s="167" t="s">
        <v>1116</v>
      </c>
      <c r="E1251" s="28"/>
      <c r="F1251" s="168" t="s">
        <v>2562</v>
      </c>
      <c r="G1251" s="28"/>
      <c r="H1251" s="28"/>
      <c r="I1251" s="28"/>
      <c r="J1251" s="28"/>
      <c r="K1251" s="28"/>
      <c r="L1251" s="31"/>
      <c r="M1251" s="169"/>
      <c r="N1251" s="54"/>
      <c r="O1251" s="54"/>
      <c r="P1251" s="54"/>
      <c r="Q1251" s="54"/>
      <c r="R1251" s="54"/>
      <c r="S1251" s="54"/>
      <c r="T1251" s="55"/>
      <c r="AT1251" s="13" t="s">
        <v>1116</v>
      </c>
      <c r="AU1251" s="13" t="s">
        <v>79</v>
      </c>
    </row>
    <row r="1252" spans="2:65" s="1" customFormat="1" ht="19.5">
      <c r="B1252" s="27"/>
      <c r="C1252" s="28"/>
      <c r="D1252" s="167" t="s">
        <v>1172</v>
      </c>
      <c r="E1252" s="28"/>
      <c r="F1252" s="168" t="s">
        <v>2175</v>
      </c>
      <c r="G1252" s="28"/>
      <c r="H1252" s="28"/>
      <c r="I1252" s="28"/>
      <c r="J1252" s="28"/>
      <c r="K1252" s="28"/>
      <c r="L1252" s="31"/>
      <c r="M1252" s="169"/>
      <c r="N1252" s="54"/>
      <c r="O1252" s="54"/>
      <c r="P1252" s="54"/>
      <c r="Q1252" s="54"/>
      <c r="R1252" s="54"/>
      <c r="S1252" s="54"/>
      <c r="T1252" s="55"/>
      <c r="AT1252" s="13" t="s">
        <v>1172</v>
      </c>
      <c r="AU1252" s="13" t="s">
        <v>79</v>
      </c>
    </row>
    <row r="1253" spans="2:65" s="1" customFormat="1" ht="45" customHeight="1">
      <c r="B1253" s="27"/>
      <c r="C1253" s="160" t="s">
        <v>2591</v>
      </c>
      <c r="D1253" s="160" t="s">
        <v>1111</v>
      </c>
      <c r="E1253" s="161" t="s">
        <v>2592</v>
      </c>
      <c r="F1253" s="162" t="s">
        <v>2593</v>
      </c>
      <c r="G1253" s="163" t="s">
        <v>572</v>
      </c>
      <c r="H1253" s="164">
        <v>1</v>
      </c>
      <c r="I1253" s="165">
        <v>225.46</v>
      </c>
      <c r="J1253" s="165">
        <f>ROUND(I1253*H1253,2)</f>
        <v>225.46</v>
      </c>
      <c r="K1253" s="162" t="s">
        <v>106</v>
      </c>
      <c r="L1253" s="31"/>
      <c r="M1253" s="53" t="s">
        <v>31</v>
      </c>
      <c r="N1253" s="166" t="s">
        <v>43</v>
      </c>
      <c r="O1253" s="142">
        <v>0.21</v>
      </c>
      <c r="P1253" s="142">
        <f>O1253*H1253</f>
        <v>0.21</v>
      </c>
      <c r="Q1253" s="142">
        <v>0</v>
      </c>
      <c r="R1253" s="142">
        <f>Q1253*H1253</f>
        <v>0</v>
      </c>
      <c r="S1253" s="142">
        <v>0</v>
      </c>
      <c r="T1253" s="143">
        <f>S1253*H1253</f>
        <v>0</v>
      </c>
      <c r="AR1253" s="13" t="s">
        <v>109</v>
      </c>
      <c r="AT1253" s="13" t="s">
        <v>1111</v>
      </c>
      <c r="AU1253" s="13" t="s">
        <v>79</v>
      </c>
      <c r="AY1253" s="13" t="s">
        <v>108</v>
      </c>
      <c r="BE1253" s="144">
        <f>IF(N1253="základní",J1253,0)</f>
        <v>225.46</v>
      </c>
      <c r="BF1253" s="144">
        <f>IF(N1253="snížená",J1253,0)</f>
        <v>0</v>
      </c>
      <c r="BG1253" s="144">
        <f>IF(N1253="zákl. přenesená",J1253,0)</f>
        <v>0</v>
      </c>
      <c r="BH1253" s="144">
        <f>IF(N1253="sníž. přenesená",J1253,0)</f>
        <v>0</v>
      </c>
      <c r="BI1253" s="144">
        <f>IF(N1253="nulová",J1253,0)</f>
        <v>0</v>
      </c>
      <c r="BJ1253" s="13" t="s">
        <v>77</v>
      </c>
      <c r="BK1253" s="144">
        <f>ROUND(I1253*H1253,2)</f>
        <v>225.46</v>
      </c>
      <c r="BL1253" s="13" t="s">
        <v>109</v>
      </c>
      <c r="BM1253" s="13" t="s">
        <v>2594</v>
      </c>
    </row>
    <row r="1254" spans="2:65" s="1" customFormat="1" ht="39">
      <c r="B1254" s="27"/>
      <c r="C1254" s="28"/>
      <c r="D1254" s="167" t="s">
        <v>1116</v>
      </c>
      <c r="E1254" s="28"/>
      <c r="F1254" s="168" t="s">
        <v>2562</v>
      </c>
      <c r="G1254" s="28"/>
      <c r="H1254" s="28"/>
      <c r="I1254" s="28"/>
      <c r="J1254" s="28"/>
      <c r="K1254" s="28"/>
      <c r="L1254" s="31"/>
      <c r="M1254" s="169"/>
      <c r="N1254" s="54"/>
      <c r="O1254" s="54"/>
      <c r="P1254" s="54"/>
      <c r="Q1254" s="54"/>
      <c r="R1254" s="54"/>
      <c r="S1254" s="54"/>
      <c r="T1254" s="55"/>
      <c r="AT1254" s="13" t="s">
        <v>1116</v>
      </c>
      <c r="AU1254" s="13" t="s">
        <v>79</v>
      </c>
    </row>
    <row r="1255" spans="2:65" s="1" customFormat="1" ht="19.5">
      <c r="B1255" s="27"/>
      <c r="C1255" s="28"/>
      <c r="D1255" s="167" t="s">
        <v>1172</v>
      </c>
      <c r="E1255" s="28"/>
      <c r="F1255" s="168" t="s">
        <v>2175</v>
      </c>
      <c r="G1255" s="28"/>
      <c r="H1255" s="28"/>
      <c r="I1255" s="28"/>
      <c r="J1255" s="28"/>
      <c r="K1255" s="28"/>
      <c r="L1255" s="31"/>
      <c r="M1255" s="169"/>
      <c r="N1255" s="54"/>
      <c r="O1255" s="54"/>
      <c r="P1255" s="54"/>
      <c r="Q1255" s="54"/>
      <c r="R1255" s="54"/>
      <c r="S1255" s="54"/>
      <c r="T1255" s="55"/>
      <c r="AT1255" s="13" t="s">
        <v>1172</v>
      </c>
      <c r="AU1255" s="13" t="s">
        <v>79</v>
      </c>
    </row>
    <row r="1256" spans="2:65" s="1" customFormat="1" ht="45" customHeight="1">
      <c r="B1256" s="27"/>
      <c r="C1256" s="160" t="s">
        <v>2595</v>
      </c>
      <c r="D1256" s="160" t="s">
        <v>1111</v>
      </c>
      <c r="E1256" s="161" t="s">
        <v>2596</v>
      </c>
      <c r="F1256" s="162" t="s">
        <v>2597</v>
      </c>
      <c r="G1256" s="163" t="s">
        <v>572</v>
      </c>
      <c r="H1256" s="164">
        <v>1</v>
      </c>
      <c r="I1256" s="165">
        <v>229.07</v>
      </c>
      <c r="J1256" s="165">
        <f>ROUND(I1256*H1256,2)</f>
        <v>229.07</v>
      </c>
      <c r="K1256" s="162" t="s">
        <v>106</v>
      </c>
      <c r="L1256" s="31"/>
      <c r="M1256" s="53" t="s">
        <v>31</v>
      </c>
      <c r="N1256" s="166" t="s">
        <v>43</v>
      </c>
      <c r="O1256" s="142">
        <v>0.21</v>
      </c>
      <c r="P1256" s="142">
        <f>O1256*H1256</f>
        <v>0.21</v>
      </c>
      <c r="Q1256" s="142">
        <v>0</v>
      </c>
      <c r="R1256" s="142">
        <f>Q1256*H1256</f>
        <v>0</v>
      </c>
      <c r="S1256" s="142">
        <v>0</v>
      </c>
      <c r="T1256" s="143">
        <f>S1256*H1256</f>
        <v>0</v>
      </c>
      <c r="AR1256" s="13" t="s">
        <v>109</v>
      </c>
      <c r="AT1256" s="13" t="s">
        <v>1111</v>
      </c>
      <c r="AU1256" s="13" t="s">
        <v>79</v>
      </c>
      <c r="AY1256" s="13" t="s">
        <v>108</v>
      </c>
      <c r="BE1256" s="144">
        <f>IF(N1256="základní",J1256,0)</f>
        <v>229.07</v>
      </c>
      <c r="BF1256" s="144">
        <f>IF(N1256="snížená",J1256,0)</f>
        <v>0</v>
      </c>
      <c r="BG1256" s="144">
        <f>IF(N1256="zákl. přenesená",J1256,0)</f>
        <v>0</v>
      </c>
      <c r="BH1256" s="144">
        <f>IF(N1256="sníž. přenesená",J1256,0)</f>
        <v>0</v>
      </c>
      <c r="BI1256" s="144">
        <f>IF(N1256="nulová",J1256,0)</f>
        <v>0</v>
      </c>
      <c r="BJ1256" s="13" t="s">
        <v>77</v>
      </c>
      <c r="BK1256" s="144">
        <f>ROUND(I1256*H1256,2)</f>
        <v>229.07</v>
      </c>
      <c r="BL1256" s="13" t="s">
        <v>109</v>
      </c>
      <c r="BM1256" s="13" t="s">
        <v>2598</v>
      </c>
    </row>
    <row r="1257" spans="2:65" s="1" customFormat="1" ht="39">
      <c r="B1257" s="27"/>
      <c r="C1257" s="28"/>
      <c r="D1257" s="167" t="s">
        <v>1116</v>
      </c>
      <c r="E1257" s="28"/>
      <c r="F1257" s="168" t="s">
        <v>2562</v>
      </c>
      <c r="G1257" s="28"/>
      <c r="H1257" s="28"/>
      <c r="I1257" s="28"/>
      <c r="J1257" s="28"/>
      <c r="K1257" s="28"/>
      <c r="L1257" s="31"/>
      <c r="M1257" s="169"/>
      <c r="N1257" s="54"/>
      <c r="O1257" s="54"/>
      <c r="P1257" s="54"/>
      <c r="Q1257" s="54"/>
      <c r="R1257" s="54"/>
      <c r="S1257" s="54"/>
      <c r="T1257" s="55"/>
      <c r="AT1257" s="13" t="s">
        <v>1116</v>
      </c>
      <c r="AU1257" s="13" t="s">
        <v>79</v>
      </c>
    </row>
    <row r="1258" spans="2:65" s="1" customFormat="1" ht="19.5">
      <c r="B1258" s="27"/>
      <c r="C1258" s="28"/>
      <c r="D1258" s="167" t="s">
        <v>1172</v>
      </c>
      <c r="E1258" s="28"/>
      <c r="F1258" s="168" t="s">
        <v>2175</v>
      </c>
      <c r="G1258" s="28"/>
      <c r="H1258" s="28"/>
      <c r="I1258" s="28"/>
      <c r="J1258" s="28"/>
      <c r="K1258" s="28"/>
      <c r="L1258" s="31"/>
      <c r="M1258" s="169"/>
      <c r="N1258" s="54"/>
      <c r="O1258" s="54"/>
      <c r="P1258" s="54"/>
      <c r="Q1258" s="54"/>
      <c r="R1258" s="54"/>
      <c r="S1258" s="54"/>
      <c r="T1258" s="55"/>
      <c r="AT1258" s="13" t="s">
        <v>1172</v>
      </c>
      <c r="AU1258" s="13" t="s">
        <v>79</v>
      </c>
    </row>
    <row r="1259" spans="2:65" s="1" customFormat="1" ht="45" customHeight="1">
      <c r="B1259" s="27"/>
      <c r="C1259" s="160" t="s">
        <v>2599</v>
      </c>
      <c r="D1259" s="160" t="s">
        <v>1111</v>
      </c>
      <c r="E1259" s="161" t="s">
        <v>2600</v>
      </c>
      <c r="F1259" s="162" t="s">
        <v>2601</v>
      </c>
      <c r="G1259" s="163" t="s">
        <v>572</v>
      </c>
      <c r="H1259" s="164">
        <v>1</v>
      </c>
      <c r="I1259" s="165">
        <v>237.54</v>
      </c>
      <c r="J1259" s="165">
        <f>ROUND(I1259*H1259,2)</f>
        <v>237.54</v>
      </c>
      <c r="K1259" s="162" t="s">
        <v>106</v>
      </c>
      <c r="L1259" s="31"/>
      <c r="M1259" s="53" t="s">
        <v>31</v>
      </c>
      <c r="N1259" s="166" t="s">
        <v>43</v>
      </c>
      <c r="O1259" s="142">
        <v>0.22</v>
      </c>
      <c r="P1259" s="142">
        <f>O1259*H1259</f>
        <v>0.22</v>
      </c>
      <c r="Q1259" s="142">
        <v>0</v>
      </c>
      <c r="R1259" s="142">
        <f>Q1259*H1259</f>
        <v>0</v>
      </c>
      <c r="S1259" s="142">
        <v>0</v>
      </c>
      <c r="T1259" s="143">
        <f>S1259*H1259</f>
        <v>0</v>
      </c>
      <c r="AR1259" s="13" t="s">
        <v>109</v>
      </c>
      <c r="AT1259" s="13" t="s">
        <v>1111</v>
      </c>
      <c r="AU1259" s="13" t="s">
        <v>79</v>
      </c>
      <c r="AY1259" s="13" t="s">
        <v>108</v>
      </c>
      <c r="BE1259" s="144">
        <f>IF(N1259="základní",J1259,0)</f>
        <v>237.54</v>
      </c>
      <c r="BF1259" s="144">
        <f>IF(N1259="snížená",J1259,0)</f>
        <v>0</v>
      </c>
      <c r="BG1259" s="144">
        <f>IF(N1259="zákl. přenesená",J1259,0)</f>
        <v>0</v>
      </c>
      <c r="BH1259" s="144">
        <f>IF(N1259="sníž. přenesená",J1259,0)</f>
        <v>0</v>
      </c>
      <c r="BI1259" s="144">
        <f>IF(N1259="nulová",J1259,0)</f>
        <v>0</v>
      </c>
      <c r="BJ1259" s="13" t="s">
        <v>77</v>
      </c>
      <c r="BK1259" s="144">
        <f>ROUND(I1259*H1259,2)</f>
        <v>237.54</v>
      </c>
      <c r="BL1259" s="13" t="s">
        <v>109</v>
      </c>
      <c r="BM1259" s="13" t="s">
        <v>2602</v>
      </c>
    </row>
    <row r="1260" spans="2:65" s="1" customFormat="1" ht="39">
      <c r="B1260" s="27"/>
      <c r="C1260" s="28"/>
      <c r="D1260" s="167" t="s">
        <v>1116</v>
      </c>
      <c r="E1260" s="28"/>
      <c r="F1260" s="168" t="s">
        <v>2562</v>
      </c>
      <c r="G1260" s="28"/>
      <c r="H1260" s="28"/>
      <c r="I1260" s="28"/>
      <c r="J1260" s="28"/>
      <c r="K1260" s="28"/>
      <c r="L1260" s="31"/>
      <c r="M1260" s="169"/>
      <c r="N1260" s="54"/>
      <c r="O1260" s="54"/>
      <c r="P1260" s="54"/>
      <c r="Q1260" s="54"/>
      <c r="R1260" s="54"/>
      <c r="S1260" s="54"/>
      <c r="T1260" s="55"/>
      <c r="AT1260" s="13" t="s">
        <v>1116</v>
      </c>
      <c r="AU1260" s="13" t="s">
        <v>79</v>
      </c>
    </row>
    <row r="1261" spans="2:65" s="1" customFormat="1" ht="19.5">
      <c r="B1261" s="27"/>
      <c r="C1261" s="28"/>
      <c r="D1261" s="167" t="s">
        <v>1172</v>
      </c>
      <c r="E1261" s="28"/>
      <c r="F1261" s="168" t="s">
        <v>2175</v>
      </c>
      <c r="G1261" s="28"/>
      <c r="H1261" s="28"/>
      <c r="I1261" s="28"/>
      <c r="J1261" s="28"/>
      <c r="K1261" s="28"/>
      <c r="L1261" s="31"/>
      <c r="M1261" s="169"/>
      <c r="N1261" s="54"/>
      <c r="O1261" s="54"/>
      <c r="P1261" s="54"/>
      <c r="Q1261" s="54"/>
      <c r="R1261" s="54"/>
      <c r="S1261" s="54"/>
      <c r="T1261" s="55"/>
      <c r="AT1261" s="13" t="s">
        <v>1172</v>
      </c>
      <c r="AU1261" s="13" t="s">
        <v>79</v>
      </c>
    </row>
    <row r="1262" spans="2:65" s="1" customFormat="1" ht="45" customHeight="1">
      <c r="B1262" s="27"/>
      <c r="C1262" s="160" t="s">
        <v>2603</v>
      </c>
      <c r="D1262" s="160" t="s">
        <v>1111</v>
      </c>
      <c r="E1262" s="161" t="s">
        <v>2604</v>
      </c>
      <c r="F1262" s="162" t="s">
        <v>2605</v>
      </c>
      <c r="G1262" s="163" t="s">
        <v>572</v>
      </c>
      <c r="H1262" s="164">
        <v>1</v>
      </c>
      <c r="I1262" s="165">
        <v>237.54</v>
      </c>
      <c r="J1262" s="165">
        <f>ROUND(I1262*H1262,2)</f>
        <v>237.54</v>
      </c>
      <c r="K1262" s="162" t="s">
        <v>106</v>
      </c>
      <c r="L1262" s="31"/>
      <c r="M1262" s="53" t="s">
        <v>31</v>
      </c>
      <c r="N1262" s="166" t="s">
        <v>43</v>
      </c>
      <c r="O1262" s="142">
        <v>0.22</v>
      </c>
      <c r="P1262" s="142">
        <f>O1262*H1262</f>
        <v>0.22</v>
      </c>
      <c r="Q1262" s="142">
        <v>0</v>
      </c>
      <c r="R1262" s="142">
        <f>Q1262*H1262</f>
        <v>0</v>
      </c>
      <c r="S1262" s="142">
        <v>0</v>
      </c>
      <c r="T1262" s="143">
        <f>S1262*H1262</f>
        <v>0</v>
      </c>
      <c r="AR1262" s="13" t="s">
        <v>109</v>
      </c>
      <c r="AT1262" s="13" t="s">
        <v>1111</v>
      </c>
      <c r="AU1262" s="13" t="s">
        <v>79</v>
      </c>
      <c r="AY1262" s="13" t="s">
        <v>108</v>
      </c>
      <c r="BE1262" s="144">
        <f>IF(N1262="základní",J1262,0)</f>
        <v>237.54</v>
      </c>
      <c r="BF1262" s="144">
        <f>IF(N1262="snížená",J1262,0)</f>
        <v>0</v>
      </c>
      <c r="BG1262" s="144">
        <f>IF(N1262="zákl. přenesená",J1262,0)</f>
        <v>0</v>
      </c>
      <c r="BH1262" s="144">
        <f>IF(N1262="sníž. přenesená",J1262,0)</f>
        <v>0</v>
      </c>
      <c r="BI1262" s="144">
        <f>IF(N1262="nulová",J1262,0)</f>
        <v>0</v>
      </c>
      <c r="BJ1262" s="13" t="s">
        <v>77</v>
      </c>
      <c r="BK1262" s="144">
        <f>ROUND(I1262*H1262,2)</f>
        <v>237.54</v>
      </c>
      <c r="BL1262" s="13" t="s">
        <v>109</v>
      </c>
      <c r="BM1262" s="13" t="s">
        <v>2606</v>
      </c>
    </row>
    <row r="1263" spans="2:65" s="1" customFormat="1" ht="39">
      <c r="B1263" s="27"/>
      <c r="C1263" s="28"/>
      <c r="D1263" s="167" t="s">
        <v>1116</v>
      </c>
      <c r="E1263" s="28"/>
      <c r="F1263" s="168" t="s">
        <v>2562</v>
      </c>
      <c r="G1263" s="28"/>
      <c r="H1263" s="28"/>
      <c r="I1263" s="28"/>
      <c r="J1263" s="28"/>
      <c r="K1263" s="28"/>
      <c r="L1263" s="31"/>
      <c r="M1263" s="169"/>
      <c r="N1263" s="54"/>
      <c r="O1263" s="54"/>
      <c r="P1263" s="54"/>
      <c r="Q1263" s="54"/>
      <c r="R1263" s="54"/>
      <c r="S1263" s="54"/>
      <c r="T1263" s="55"/>
      <c r="AT1263" s="13" t="s">
        <v>1116</v>
      </c>
      <c r="AU1263" s="13" t="s">
        <v>79</v>
      </c>
    </row>
    <row r="1264" spans="2:65" s="1" customFormat="1" ht="19.5">
      <c r="B1264" s="27"/>
      <c r="C1264" s="28"/>
      <c r="D1264" s="167" t="s">
        <v>1172</v>
      </c>
      <c r="E1264" s="28"/>
      <c r="F1264" s="168" t="s">
        <v>2175</v>
      </c>
      <c r="G1264" s="28"/>
      <c r="H1264" s="28"/>
      <c r="I1264" s="28"/>
      <c r="J1264" s="28"/>
      <c r="K1264" s="28"/>
      <c r="L1264" s="31"/>
      <c r="M1264" s="169"/>
      <c r="N1264" s="54"/>
      <c r="O1264" s="54"/>
      <c r="P1264" s="54"/>
      <c r="Q1264" s="54"/>
      <c r="R1264" s="54"/>
      <c r="S1264" s="54"/>
      <c r="T1264" s="55"/>
      <c r="AT1264" s="13" t="s">
        <v>1172</v>
      </c>
      <c r="AU1264" s="13" t="s">
        <v>79</v>
      </c>
    </row>
    <row r="1265" spans="2:65" s="1" customFormat="1" ht="45" customHeight="1">
      <c r="B1265" s="27"/>
      <c r="C1265" s="160" t="s">
        <v>2607</v>
      </c>
      <c r="D1265" s="160" t="s">
        <v>1111</v>
      </c>
      <c r="E1265" s="161" t="s">
        <v>2608</v>
      </c>
      <c r="F1265" s="162" t="s">
        <v>2609</v>
      </c>
      <c r="G1265" s="163" t="s">
        <v>572</v>
      </c>
      <c r="H1265" s="164">
        <v>1</v>
      </c>
      <c r="I1265" s="165">
        <v>252</v>
      </c>
      <c r="J1265" s="165">
        <f>ROUND(I1265*H1265,2)</f>
        <v>252</v>
      </c>
      <c r="K1265" s="162" t="s">
        <v>106</v>
      </c>
      <c r="L1265" s="31"/>
      <c r="M1265" s="53" t="s">
        <v>31</v>
      </c>
      <c r="N1265" s="166" t="s">
        <v>43</v>
      </c>
      <c r="O1265" s="142">
        <v>0.23</v>
      </c>
      <c r="P1265" s="142">
        <f>O1265*H1265</f>
        <v>0.23</v>
      </c>
      <c r="Q1265" s="142">
        <v>0</v>
      </c>
      <c r="R1265" s="142">
        <f>Q1265*H1265</f>
        <v>0</v>
      </c>
      <c r="S1265" s="142">
        <v>0</v>
      </c>
      <c r="T1265" s="143">
        <f>S1265*H1265</f>
        <v>0</v>
      </c>
      <c r="AR1265" s="13" t="s">
        <v>109</v>
      </c>
      <c r="AT1265" s="13" t="s">
        <v>1111</v>
      </c>
      <c r="AU1265" s="13" t="s">
        <v>79</v>
      </c>
      <c r="AY1265" s="13" t="s">
        <v>108</v>
      </c>
      <c r="BE1265" s="144">
        <f>IF(N1265="základní",J1265,0)</f>
        <v>252</v>
      </c>
      <c r="BF1265" s="144">
        <f>IF(N1265="snížená",J1265,0)</f>
        <v>0</v>
      </c>
      <c r="BG1265" s="144">
        <f>IF(N1265="zákl. přenesená",J1265,0)</f>
        <v>0</v>
      </c>
      <c r="BH1265" s="144">
        <f>IF(N1265="sníž. přenesená",J1265,0)</f>
        <v>0</v>
      </c>
      <c r="BI1265" s="144">
        <f>IF(N1265="nulová",J1265,0)</f>
        <v>0</v>
      </c>
      <c r="BJ1265" s="13" t="s">
        <v>77</v>
      </c>
      <c r="BK1265" s="144">
        <f>ROUND(I1265*H1265,2)</f>
        <v>252</v>
      </c>
      <c r="BL1265" s="13" t="s">
        <v>109</v>
      </c>
      <c r="BM1265" s="13" t="s">
        <v>2610</v>
      </c>
    </row>
    <row r="1266" spans="2:65" s="1" customFormat="1" ht="39">
      <c r="B1266" s="27"/>
      <c r="C1266" s="28"/>
      <c r="D1266" s="167" t="s">
        <v>1116</v>
      </c>
      <c r="E1266" s="28"/>
      <c r="F1266" s="168" t="s">
        <v>2562</v>
      </c>
      <c r="G1266" s="28"/>
      <c r="H1266" s="28"/>
      <c r="I1266" s="28"/>
      <c r="J1266" s="28"/>
      <c r="K1266" s="28"/>
      <c r="L1266" s="31"/>
      <c r="M1266" s="169"/>
      <c r="N1266" s="54"/>
      <c r="O1266" s="54"/>
      <c r="P1266" s="54"/>
      <c r="Q1266" s="54"/>
      <c r="R1266" s="54"/>
      <c r="S1266" s="54"/>
      <c r="T1266" s="55"/>
      <c r="AT1266" s="13" t="s">
        <v>1116</v>
      </c>
      <c r="AU1266" s="13" t="s">
        <v>79</v>
      </c>
    </row>
    <row r="1267" spans="2:65" s="1" customFormat="1" ht="19.5">
      <c r="B1267" s="27"/>
      <c r="C1267" s="28"/>
      <c r="D1267" s="167" t="s">
        <v>1172</v>
      </c>
      <c r="E1267" s="28"/>
      <c r="F1267" s="168" t="s">
        <v>2175</v>
      </c>
      <c r="G1267" s="28"/>
      <c r="H1267" s="28"/>
      <c r="I1267" s="28"/>
      <c r="J1267" s="28"/>
      <c r="K1267" s="28"/>
      <c r="L1267" s="31"/>
      <c r="M1267" s="169"/>
      <c r="N1267" s="54"/>
      <c r="O1267" s="54"/>
      <c r="P1267" s="54"/>
      <c r="Q1267" s="54"/>
      <c r="R1267" s="54"/>
      <c r="S1267" s="54"/>
      <c r="T1267" s="55"/>
      <c r="AT1267" s="13" t="s">
        <v>1172</v>
      </c>
      <c r="AU1267" s="13" t="s">
        <v>79</v>
      </c>
    </row>
    <row r="1268" spans="2:65" s="1" customFormat="1" ht="45" customHeight="1">
      <c r="B1268" s="27"/>
      <c r="C1268" s="160" t="s">
        <v>2611</v>
      </c>
      <c r="D1268" s="160" t="s">
        <v>1111</v>
      </c>
      <c r="E1268" s="161" t="s">
        <v>2612</v>
      </c>
      <c r="F1268" s="162" t="s">
        <v>2613</v>
      </c>
      <c r="G1268" s="163" t="s">
        <v>572</v>
      </c>
      <c r="H1268" s="164">
        <v>1</v>
      </c>
      <c r="I1268" s="165">
        <v>260.52999999999997</v>
      </c>
      <c r="J1268" s="165">
        <f>ROUND(I1268*H1268,2)</f>
        <v>260.52999999999997</v>
      </c>
      <c r="K1268" s="162" t="s">
        <v>106</v>
      </c>
      <c r="L1268" s="31"/>
      <c r="M1268" s="53" t="s">
        <v>31</v>
      </c>
      <c r="N1268" s="166" t="s">
        <v>43</v>
      </c>
      <c r="O1268" s="142">
        <v>0.24</v>
      </c>
      <c r="P1268" s="142">
        <f>O1268*H1268</f>
        <v>0.24</v>
      </c>
      <c r="Q1268" s="142">
        <v>0</v>
      </c>
      <c r="R1268" s="142">
        <f>Q1268*H1268</f>
        <v>0</v>
      </c>
      <c r="S1268" s="142">
        <v>0</v>
      </c>
      <c r="T1268" s="143">
        <f>S1268*H1268</f>
        <v>0</v>
      </c>
      <c r="AR1268" s="13" t="s">
        <v>109</v>
      </c>
      <c r="AT1268" s="13" t="s">
        <v>1111</v>
      </c>
      <c r="AU1268" s="13" t="s">
        <v>79</v>
      </c>
      <c r="AY1268" s="13" t="s">
        <v>108</v>
      </c>
      <c r="BE1268" s="144">
        <f>IF(N1268="základní",J1268,0)</f>
        <v>260.52999999999997</v>
      </c>
      <c r="BF1268" s="144">
        <f>IF(N1268="snížená",J1268,0)</f>
        <v>0</v>
      </c>
      <c r="BG1268" s="144">
        <f>IF(N1268="zákl. přenesená",J1268,0)</f>
        <v>0</v>
      </c>
      <c r="BH1268" s="144">
        <f>IF(N1268="sníž. přenesená",J1268,0)</f>
        <v>0</v>
      </c>
      <c r="BI1268" s="144">
        <f>IF(N1268="nulová",J1268,0)</f>
        <v>0</v>
      </c>
      <c r="BJ1268" s="13" t="s">
        <v>77</v>
      </c>
      <c r="BK1268" s="144">
        <f>ROUND(I1268*H1268,2)</f>
        <v>260.52999999999997</v>
      </c>
      <c r="BL1268" s="13" t="s">
        <v>109</v>
      </c>
      <c r="BM1268" s="13" t="s">
        <v>2614</v>
      </c>
    </row>
    <row r="1269" spans="2:65" s="1" customFormat="1" ht="39">
      <c r="B1269" s="27"/>
      <c r="C1269" s="28"/>
      <c r="D1269" s="167" t="s">
        <v>1116</v>
      </c>
      <c r="E1269" s="28"/>
      <c r="F1269" s="168" t="s">
        <v>2562</v>
      </c>
      <c r="G1269" s="28"/>
      <c r="H1269" s="28"/>
      <c r="I1269" s="28"/>
      <c r="J1269" s="28"/>
      <c r="K1269" s="28"/>
      <c r="L1269" s="31"/>
      <c r="M1269" s="169"/>
      <c r="N1269" s="54"/>
      <c r="O1269" s="54"/>
      <c r="P1269" s="54"/>
      <c r="Q1269" s="54"/>
      <c r="R1269" s="54"/>
      <c r="S1269" s="54"/>
      <c r="T1269" s="55"/>
      <c r="AT1269" s="13" t="s">
        <v>1116</v>
      </c>
      <c r="AU1269" s="13" t="s">
        <v>79</v>
      </c>
    </row>
    <row r="1270" spans="2:65" s="1" customFormat="1" ht="19.5">
      <c r="B1270" s="27"/>
      <c r="C1270" s="28"/>
      <c r="D1270" s="167" t="s">
        <v>1172</v>
      </c>
      <c r="E1270" s="28"/>
      <c r="F1270" s="168" t="s">
        <v>2175</v>
      </c>
      <c r="G1270" s="28"/>
      <c r="H1270" s="28"/>
      <c r="I1270" s="28"/>
      <c r="J1270" s="28"/>
      <c r="K1270" s="28"/>
      <c r="L1270" s="31"/>
      <c r="M1270" s="169"/>
      <c r="N1270" s="54"/>
      <c r="O1270" s="54"/>
      <c r="P1270" s="54"/>
      <c r="Q1270" s="54"/>
      <c r="R1270" s="54"/>
      <c r="S1270" s="54"/>
      <c r="T1270" s="55"/>
      <c r="AT1270" s="13" t="s">
        <v>1172</v>
      </c>
      <c r="AU1270" s="13" t="s">
        <v>79</v>
      </c>
    </row>
    <row r="1271" spans="2:65" s="1" customFormat="1" ht="45" customHeight="1">
      <c r="B1271" s="27"/>
      <c r="C1271" s="160" t="s">
        <v>2615</v>
      </c>
      <c r="D1271" s="160" t="s">
        <v>1111</v>
      </c>
      <c r="E1271" s="161" t="s">
        <v>2616</v>
      </c>
      <c r="F1271" s="162" t="s">
        <v>2617</v>
      </c>
      <c r="G1271" s="163" t="s">
        <v>572</v>
      </c>
      <c r="H1271" s="164">
        <v>1</v>
      </c>
      <c r="I1271" s="165">
        <v>269</v>
      </c>
      <c r="J1271" s="165">
        <f>ROUND(I1271*H1271,2)</f>
        <v>269</v>
      </c>
      <c r="K1271" s="162" t="s">
        <v>106</v>
      </c>
      <c r="L1271" s="31"/>
      <c r="M1271" s="53" t="s">
        <v>31</v>
      </c>
      <c r="N1271" s="166" t="s">
        <v>43</v>
      </c>
      <c r="O1271" s="142">
        <v>0.25</v>
      </c>
      <c r="P1271" s="142">
        <f>O1271*H1271</f>
        <v>0.25</v>
      </c>
      <c r="Q1271" s="142">
        <v>0</v>
      </c>
      <c r="R1271" s="142">
        <f>Q1271*H1271</f>
        <v>0</v>
      </c>
      <c r="S1271" s="142">
        <v>0</v>
      </c>
      <c r="T1271" s="143">
        <f>S1271*H1271</f>
        <v>0</v>
      </c>
      <c r="AR1271" s="13" t="s">
        <v>109</v>
      </c>
      <c r="AT1271" s="13" t="s">
        <v>1111</v>
      </c>
      <c r="AU1271" s="13" t="s">
        <v>79</v>
      </c>
      <c r="AY1271" s="13" t="s">
        <v>108</v>
      </c>
      <c r="BE1271" s="144">
        <f>IF(N1271="základní",J1271,0)</f>
        <v>269</v>
      </c>
      <c r="BF1271" s="144">
        <f>IF(N1271="snížená",J1271,0)</f>
        <v>0</v>
      </c>
      <c r="BG1271" s="144">
        <f>IF(N1271="zákl. přenesená",J1271,0)</f>
        <v>0</v>
      </c>
      <c r="BH1271" s="144">
        <f>IF(N1271="sníž. přenesená",J1271,0)</f>
        <v>0</v>
      </c>
      <c r="BI1271" s="144">
        <f>IF(N1271="nulová",J1271,0)</f>
        <v>0</v>
      </c>
      <c r="BJ1271" s="13" t="s">
        <v>77</v>
      </c>
      <c r="BK1271" s="144">
        <f>ROUND(I1271*H1271,2)</f>
        <v>269</v>
      </c>
      <c r="BL1271" s="13" t="s">
        <v>109</v>
      </c>
      <c r="BM1271" s="13" t="s">
        <v>2618</v>
      </c>
    </row>
    <row r="1272" spans="2:65" s="1" customFormat="1" ht="39">
      <c r="B1272" s="27"/>
      <c r="C1272" s="28"/>
      <c r="D1272" s="167" t="s">
        <v>1116</v>
      </c>
      <c r="E1272" s="28"/>
      <c r="F1272" s="168" t="s">
        <v>2562</v>
      </c>
      <c r="G1272" s="28"/>
      <c r="H1272" s="28"/>
      <c r="I1272" s="28"/>
      <c r="J1272" s="28"/>
      <c r="K1272" s="28"/>
      <c r="L1272" s="31"/>
      <c r="M1272" s="169"/>
      <c r="N1272" s="54"/>
      <c r="O1272" s="54"/>
      <c r="P1272" s="54"/>
      <c r="Q1272" s="54"/>
      <c r="R1272" s="54"/>
      <c r="S1272" s="54"/>
      <c r="T1272" s="55"/>
      <c r="AT1272" s="13" t="s">
        <v>1116</v>
      </c>
      <c r="AU1272" s="13" t="s">
        <v>79</v>
      </c>
    </row>
    <row r="1273" spans="2:65" s="1" customFormat="1" ht="19.5">
      <c r="B1273" s="27"/>
      <c r="C1273" s="28"/>
      <c r="D1273" s="167" t="s">
        <v>1172</v>
      </c>
      <c r="E1273" s="28"/>
      <c r="F1273" s="168" t="s">
        <v>2175</v>
      </c>
      <c r="G1273" s="28"/>
      <c r="H1273" s="28"/>
      <c r="I1273" s="28"/>
      <c r="J1273" s="28"/>
      <c r="K1273" s="28"/>
      <c r="L1273" s="31"/>
      <c r="M1273" s="169"/>
      <c r="N1273" s="54"/>
      <c r="O1273" s="54"/>
      <c r="P1273" s="54"/>
      <c r="Q1273" s="54"/>
      <c r="R1273" s="54"/>
      <c r="S1273" s="54"/>
      <c r="T1273" s="55"/>
      <c r="AT1273" s="13" t="s">
        <v>1172</v>
      </c>
      <c r="AU1273" s="13" t="s">
        <v>79</v>
      </c>
    </row>
    <row r="1274" spans="2:65" s="1" customFormat="1" ht="45" customHeight="1">
      <c r="B1274" s="27"/>
      <c r="C1274" s="160" t="s">
        <v>2619</v>
      </c>
      <c r="D1274" s="160" t="s">
        <v>1111</v>
      </c>
      <c r="E1274" s="161" t="s">
        <v>2620</v>
      </c>
      <c r="F1274" s="162" t="s">
        <v>2621</v>
      </c>
      <c r="G1274" s="163" t="s">
        <v>572</v>
      </c>
      <c r="H1274" s="164">
        <v>1</v>
      </c>
      <c r="I1274" s="165">
        <v>269</v>
      </c>
      <c r="J1274" s="165">
        <f>ROUND(I1274*H1274,2)</f>
        <v>269</v>
      </c>
      <c r="K1274" s="162" t="s">
        <v>106</v>
      </c>
      <c r="L1274" s="31"/>
      <c r="M1274" s="53" t="s">
        <v>31</v>
      </c>
      <c r="N1274" s="166" t="s">
        <v>43</v>
      </c>
      <c r="O1274" s="142">
        <v>0.25</v>
      </c>
      <c r="P1274" s="142">
        <f>O1274*H1274</f>
        <v>0.25</v>
      </c>
      <c r="Q1274" s="142">
        <v>0</v>
      </c>
      <c r="R1274" s="142">
        <f>Q1274*H1274</f>
        <v>0</v>
      </c>
      <c r="S1274" s="142">
        <v>0</v>
      </c>
      <c r="T1274" s="143">
        <f>S1274*H1274</f>
        <v>0</v>
      </c>
      <c r="AR1274" s="13" t="s">
        <v>109</v>
      </c>
      <c r="AT1274" s="13" t="s">
        <v>1111</v>
      </c>
      <c r="AU1274" s="13" t="s">
        <v>79</v>
      </c>
      <c r="AY1274" s="13" t="s">
        <v>108</v>
      </c>
      <c r="BE1274" s="144">
        <f>IF(N1274="základní",J1274,0)</f>
        <v>269</v>
      </c>
      <c r="BF1274" s="144">
        <f>IF(N1274="snížená",J1274,0)</f>
        <v>0</v>
      </c>
      <c r="BG1274" s="144">
        <f>IF(N1274="zákl. přenesená",J1274,0)</f>
        <v>0</v>
      </c>
      <c r="BH1274" s="144">
        <f>IF(N1274="sníž. přenesená",J1274,0)</f>
        <v>0</v>
      </c>
      <c r="BI1274" s="144">
        <f>IF(N1274="nulová",J1274,0)</f>
        <v>0</v>
      </c>
      <c r="BJ1274" s="13" t="s">
        <v>77</v>
      </c>
      <c r="BK1274" s="144">
        <f>ROUND(I1274*H1274,2)</f>
        <v>269</v>
      </c>
      <c r="BL1274" s="13" t="s">
        <v>109</v>
      </c>
      <c r="BM1274" s="13" t="s">
        <v>2622</v>
      </c>
    </row>
    <row r="1275" spans="2:65" s="1" customFormat="1" ht="39">
      <c r="B1275" s="27"/>
      <c r="C1275" s="28"/>
      <c r="D1275" s="167" t="s">
        <v>1116</v>
      </c>
      <c r="E1275" s="28"/>
      <c r="F1275" s="168" t="s">
        <v>2562</v>
      </c>
      <c r="G1275" s="28"/>
      <c r="H1275" s="28"/>
      <c r="I1275" s="28"/>
      <c r="J1275" s="28"/>
      <c r="K1275" s="28"/>
      <c r="L1275" s="31"/>
      <c r="M1275" s="169"/>
      <c r="N1275" s="54"/>
      <c r="O1275" s="54"/>
      <c r="P1275" s="54"/>
      <c r="Q1275" s="54"/>
      <c r="R1275" s="54"/>
      <c r="S1275" s="54"/>
      <c r="T1275" s="55"/>
      <c r="AT1275" s="13" t="s">
        <v>1116</v>
      </c>
      <c r="AU1275" s="13" t="s">
        <v>79</v>
      </c>
    </row>
    <row r="1276" spans="2:65" s="1" customFormat="1" ht="19.5">
      <c r="B1276" s="27"/>
      <c r="C1276" s="28"/>
      <c r="D1276" s="167" t="s">
        <v>1172</v>
      </c>
      <c r="E1276" s="28"/>
      <c r="F1276" s="168" t="s">
        <v>2175</v>
      </c>
      <c r="G1276" s="28"/>
      <c r="H1276" s="28"/>
      <c r="I1276" s="28"/>
      <c r="J1276" s="28"/>
      <c r="K1276" s="28"/>
      <c r="L1276" s="31"/>
      <c r="M1276" s="169"/>
      <c r="N1276" s="54"/>
      <c r="O1276" s="54"/>
      <c r="P1276" s="54"/>
      <c r="Q1276" s="54"/>
      <c r="R1276" s="54"/>
      <c r="S1276" s="54"/>
      <c r="T1276" s="55"/>
      <c r="AT1276" s="13" t="s">
        <v>1172</v>
      </c>
      <c r="AU1276" s="13" t="s">
        <v>79</v>
      </c>
    </row>
    <row r="1277" spans="2:65" s="1" customFormat="1" ht="45" customHeight="1">
      <c r="B1277" s="27"/>
      <c r="C1277" s="160" t="s">
        <v>2623</v>
      </c>
      <c r="D1277" s="160" t="s">
        <v>1111</v>
      </c>
      <c r="E1277" s="161" t="s">
        <v>2624</v>
      </c>
      <c r="F1277" s="162" t="s">
        <v>2625</v>
      </c>
      <c r="G1277" s="163" t="s">
        <v>572</v>
      </c>
      <c r="H1277" s="164">
        <v>1</v>
      </c>
      <c r="I1277" s="165">
        <v>225.46</v>
      </c>
      <c r="J1277" s="165">
        <f>ROUND(I1277*H1277,2)</f>
        <v>225.46</v>
      </c>
      <c r="K1277" s="162" t="s">
        <v>106</v>
      </c>
      <c r="L1277" s="31"/>
      <c r="M1277" s="53" t="s">
        <v>31</v>
      </c>
      <c r="N1277" s="166" t="s">
        <v>43</v>
      </c>
      <c r="O1277" s="142">
        <v>0.21</v>
      </c>
      <c r="P1277" s="142">
        <f>O1277*H1277</f>
        <v>0.21</v>
      </c>
      <c r="Q1277" s="142">
        <v>0</v>
      </c>
      <c r="R1277" s="142">
        <f>Q1277*H1277</f>
        <v>0</v>
      </c>
      <c r="S1277" s="142">
        <v>0</v>
      </c>
      <c r="T1277" s="143">
        <f>S1277*H1277</f>
        <v>0</v>
      </c>
      <c r="AR1277" s="13" t="s">
        <v>109</v>
      </c>
      <c r="AT1277" s="13" t="s">
        <v>1111</v>
      </c>
      <c r="AU1277" s="13" t="s">
        <v>79</v>
      </c>
      <c r="AY1277" s="13" t="s">
        <v>108</v>
      </c>
      <c r="BE1277" s="144">
        <f>IF(N1277="základní",J1277,0)</f>
        <v>225.46</v>
      </c>
      <c r="BF1277" s="144">
        <f>IF(N1277="snížená",J1277,0)</f>
        <v>0</v>
      </c>
      <c r="BG1277" s="144">
        <f>IF(N1277="zákl. přenesená",J1277,0)</f>
        <v>0</v>
      </c>
      <c r="BH1277" s="144">
        <f>IF(N1277="sníž. přenesená",J1277,0)</f>
        <v>0</v>
      </c>
      <c r="BI1277" s="144">
        <f>IF(N1277="nulová",J1277,0)</f>
        <v>0</v>
      </c>
      <c r="BJ1277" s="13" t="s">
        <v>77</v>
      </c>
      <c r="BK1277" s="144">
        <f>ROUND(I1277*H1277,2)</f>
        <v>225.46</v>
      </c>
      <c r="BL1277" s="13" t="s">
        <v>109</v>
      </c>
      <c r="BM1277" s="13" t="s">
        <v>2626</v>
      </c>
    </row>
    <row r="1278" spans="2:65" s="1" customFormat="1" ht="39">
      <c r="B1278" s="27"/>
      <c r="C1278" s="28"/>
      <c r="D1278" s="167" t="s">
        <v>1116</v>
      </c>
      <c r="E1278" s="28"/>
      <c r="F1278" s="168" t="s">
        <v>2562</v>
      </c>
      <c r="G1278" s="28"/>
      <c r="H1278" s="28"/>
      <c r="I1278" s="28"/>
      <c r="J1278" s="28"/>
      <c r="K1278" s="28"/>
      <c r="L1278" s="31"/>
      <c r="M1278" s="169"/>
      <c r="N1278" s="54"/>
      <c r="O1278" s="54"/>
      <c r="P1278" s="54"/>
      <c r="Q1278" s="54"/>
      <c r="R1278" s="54"/>
      <c r="S1278" s="54"/>
      <c r="T1278" s="55"/>
      <c r="AT1278" s="13" t="s">
        <v>1116</v>
      </c>
      <c r="AU1278" s="13" t="s">
        <v>79</v>
      </c>
    </row>
    <row r="1279" spans="2:65" s="1" customFormat="1" ht="19.5">
      <c r="B1279" s="27"/>
      <c r="C1279" s="28"/>
      <c r="D1279" s="167" t="s">
        <v>1172</v>
      </c>
      <c r="E1279" s="28"/>
      <c r="F1279" s="168" t="s">
        <v>2175</v>
      </c>
      <c r="G1279" s="28"/>
      <c r="H1279" s="28"/>
      <c r="I1279" s="28"/>
      <c r="J1279" s="28"/>
      <c r="K1279" s="28"/>
      <c r="L1279" s="31"/>
      <c r="M1279" s="169"/>
      <c r="N1279" s="54"/>
      <c r="O1279" s="54"/>
      <c r="P1279" s="54"/>
      <c r="Q1279" s="54"/>
      <c r="R1279" s="54"/>
      <c r="S1279" s="54"/>
      <c r="T1279" s="55"/>
      <c r="AT1279" s="13" t="s">
        <v>1172</v>
      </c>
      <c r="AU1279" s="13" t="s">
        <v>79</v>
      </c>
    </row>
    <row r="1280" spans="2:65" s="1" customFormat="1" ht="45" customHeight="1">
      <c r="B1280" s="27"/>
      <c r="C1280" s="160" t="s">
        <v>2627</v>
      </c>
      <c r="D1280" s="160" t="s">
        <v>1111</v>
      </c>
      <c r="E1280" s="161" t="s">
        <v>2628</v>
      </c>
      <c r="F1280" s="162" t="s">
        <v>2629</v>
      </c>
      <c r="G1280" s="163" t="s">
        <v>572</v>
      </c>
      <c r="H1280" s="164">
        <v>1</v>
      </c>
      <c r="I1280" s="165">
        <v>229.07</v>
      </c>
      <c r="J1280" s="165">
        <f>ROUND(I1280*H1280,2)</f>
        <v>229.07</v>
      </c>
      <c r="K1280" s="162" t="s">
        <v>106</v>
      </c>
      <c r="L1280" s="31"/>
      <c r="M1280" s="53" t="s">
        <v>31</v>
      </c>
      <c r="N1280" s="166" t="s">
        <v>43</v>
      </c>
      <c r="O1280" s="142">
        <v>0.21</v>
      </c>
      <c r="P1280" s="142">
        <f>O1280*H1280</f>
        <v>0.21</v>
      </c>
      <c r="Q1280" s="142">
        <v>0</v>
      </c>
      <c r="R1280" s="142">
        <f>Q1280*H1280</f>
        <v>0</v>
      </c>
      <c r="S1280" s="142">
        <v>0</v>
      </c>
      <c r="T1280" s="143">
        <f>S1280*H1280</f>
        <v>0</v>
      </c>
      <c r="AR1280" s="13" t="s">
        <v>109</v>
      </c>
      <c r="AT1280" s="13" t="s">
        <v>1111</v>
      </c>
      <c r="AU1280" s="13" t="s">
        <v>79</v>
      </c>
      <c r="AY1280" s="13" t="s">
        <v>108</v>
      </c>
      <c r="BE1280" s="144">
        <f>IF(N1280="základní",J1280,0)</f>
        <v>229.07</v>
      </c>
      <c r="BF1280" s="144">
        <f>IF(N1280="snížená",J1280,0)</f>
        <v>0</v>
      </c>
      <c r="BG1280" s="144">
        <f>IF(N1280="zákl. přenesená",J1280,0)</f>
        <v>0</v>
      </c>
      <c r="BH1280" s="144">
        <f>IF(N1280="sníž. přenesená",J1280,0)</f>
        <v>0</v>
      </c>
      <c r="BI1280" s="144">
        <f>IF(N1280="nulová",J1280,0)</f>
        <v>0</v>
      </c>
      <c r="BJ1280" s="13" t="s">
        <v>77</v>
      </c>
      <c r="BK1280" s="144">
        <f>ROUND(I1280*H1280,2)</f>
        <v>229.07</v>
      </c>
      <c r="BL1280" s="13" t="s">
        <v>109</v>
      </c>
      <c r="BM1280" s="13" t="s">
        <v>2630</v>
      </c>
    </row>
    <row r="1281" spans="2:65" s="1" customFormat="1" ht="39">
      <c r="B1281" s="27"/>
      <c r="C1281" s="28"/>
      <c r="D1281" s="167" t="s">
        <v>1116</v>
      </c>
      <c r="E1281" s="28"/>
      <c r="F1281" s="168" t="s">
        <v>2562</v>
      </c>
      <c r="G1281" s="28"/>
      <c r="H1281" s="28"/>
      <c r="I1281" s="28"/>
      <c r="J1281" s="28"/>
      <c r="K1281" s="28"/>
      <c r="L1281" s="31"/>
      <c r="M1281" s="169"/>
      <c r="N1281" s="54"/>
      <c r="O1281" s="54"/>
      <c r="P1281" s="54"/>
      <c r="Q1281" s="54"/>
      <c r="R1281" s="54"/>
      <c r="S1281" s="54"/>
      <c r="T1281" s="55"/>
      <c r="AT1281" s="13" t="s">
        <v>1116</v>
      </c>
      <c r="AU1281" s="13" t="s">
        <v>79</v>
      </c>
    </row>
    <row r="1282" spans="2:65" s="1" customFormat="1" ht="19.5">
      <c r="B1282" s="27"/>
      <c r="C1282" s="28"/>
      <c r="D1282" s="167" t="s">
        <v>1172</v>
      </c>
      <c r="E1282" s="28"/>
      <c r="F1282" s="168" t="s">
        <v>2175</v>
      </c>
      <c r="G1282" s="28"/>
      <c r="H1282" s="28"/>
      <c r="I1282" s="28"/>
      <c r="J1282" s="28"/>
      <c r="K1282" s="28"/>
      <c r="L1282" s="31"/>
      <c r="M1282" s="169"/>
      <c r="N1282" s="54"/>
      <c r="O1282" s="54"/>
      <c r="P1282" s="54"/>
      <c r="Q1282" s="54"/>
      <c r="R1282" s="54"/>
      <c r="S1282" s="54"/>
      <c r="T1282" s="55"/>
      <c r="AT1282" s="13" t="s">
        <v>1172</v>
      </c>
      <c r="AU1282" s="13" t="s">
        <v>79</v>
      </c>
    </row>
    <row r="1283" spans="2:65" s="1" customFormat="1" ht="45" customHeight="1">
      <c r="B1283" s="27"/>
      <c r="C1283" s="160" t="s">
        <v>2631</v>
      </c>
      <c r="D1283" s="160" t="s">
        <v>1111</v>
      </c>
      <c r="E1283" s="161" t="s">
        <v>2632</v>
      </c>
      <c r="F1283" s="162" t="s">
        <v>2633</v>
      </c>
      <c r="G1283" s="163" t="s">
        <v>572</v>
      </c>
      <c r="H1283" s="164">
        <v>1</v>
      </c>
      <c r="I1283" s="165">
        <v>237.54</v>
      </c>
      <c r="J1283" s="165">
        <f>ROUND(I1283*H1283,2)</f>
        <v>237.54</v>
      </c>
      <c r="K1283" s="162" t="s">
        <v>106</v>
      </c>
      <c r="L1283" s="31"/>
      <c r="M1283" s="53" t="s">
        <v>31</v>
      </c>
      <c r="N1283" s="166" t="s">
        <v>43</v>
      </c>
      <c r="O1283" s="142">
        <v>0.22</v>
      </c>
      <c r="P1283" s="142">
        <f>O1283*H1283</f>
        <v>0.22</v>
      </c>
      <c r="Q1283" s="142">
        <v>0</v>
      </c>
      <c r="R1283" s="142">
        <f>Q1283*H1283</f>
        <v>0</v>
      </c>
      <c r="S1283" s="142">
        <v>0</v>
      </c>
      <c r="T1283" s="143">
        <f>S1283*H1283</f>
        <v>0</v>
      </c>
      <c r="AR1283" s="13" t="s">
        <v>109</v>
      </c>
      <c r="AT1283" s="13" t="s">
        <v>1111</v>
      </c>
      <c r="AU1283" s="13" t="s">
        <v>79</v>
      </c>
      <c r="AY1283" s="13" t="s">
        <v>108</v>
      </c>
      <c r="BE1283" s="144">
        <f>IF(N1283="základní",J1283,0)</f>
        <v>237.54</v>
      </c>
      <c r="BF1283" s="144">
        <f>IF(N1283="snížená",J1283,0)</f>
        <v>0</v>
      </c>
      <c r="BG1283" s="144">
        <f>IF(N1283="zákl. přenesená",J1283,0)</f>
        <v>0</v>
      </c>
      <c r="BH1283" s="144">
        <f>IF(N1283="sníž. přenesená",J1283,0)</f>
        <v>0</v>
      </c>
      <c r="BI1283" s="144">
        <f>IF(N1283="nulová",J1283,0)</f>
        <v>0</v>
      </c>
      <c r="BJ1283" s="13" t="s">
        <v>77</v>
      </c>
      <c r="BK1283" s="144">
        <f>ROUND(I1283*H1283,2)</f>
        <v>237.54</v>
      </c>
      <c r="BL1283" s="13" t="s">
        <v>109</v>
      </c>
      <c r="BM1283" s="13" t="s">
        <v>2634</v>
      </c>
    </row>
    <row r="1284" spans="2:65" s="1" customFormat="1" ht="39">
      <c r="B1284" s="27"/>
      <c r="C1284" s="28"/>
      <c r="D1284" s="167" t="s">
        <v>1116</v>
      </c>
      <c r="E1284" s="28"/>
      <c r="F1284" s="168" t="s">
        <v>2562</v>
      </c>
      <c r="G1284" s="28"/>
      <c r="H1284" s="28"/>
      <c r="I1284" s="28"/>
      <c r="J1284" s="28"/>
      <c r="K1284" s="28"/>
      <c r="L1284" s="31"/>
      <c r="M1284" s="169"/>
      <c r="N1284" s="54"/>
      <c r="O1284" s="54"/>
      <c r="P1284" s="54"/>
      <c r="Q1284" s="54"/>
      <c r="R1284" s="54"/>
      <c r="S1284" s="54"/>
      <c r="T1284" s="55"/>
      <c r="AT1284" s="13" t="s">
        <v>1116</v>
      </c>
      <c r="AU1284" s="13" t="s">
        <v>79</v>
      </c>
    </row>
    <row r="1285" spans="2:65" s="1" customFormat="1" ht="19.5">
      <c r="B1285" s="27"/>
      <c r="C1285" s="28"/>
      <c r="D1285" s="167" t="s">
        <v>1172</v>
      </c>
      <c r="E1285" s="28"/>
      <c r="F1285" s="168" t="s">
        <v>2175</v>
      </c>
      <c r="G1285" s="28"/>
      <c r="H1285" s="28"/>
      <c r="I1285" s="28"/>
      <c r="J1285" s="28"/>
      <c r="K1285" s="28"/>
      <c r="L1285" s="31"/>
      <c r="M1285" s="169"/>
      <c r="N1285" s="54"/>
      <c r="O1285" s="54"/>
      <c r="P1285" s="54"/>
      <c r="Q1285" s="54"/>
      <c r="R1285" s="54"/>
      <c r="S1285" s="54"/>
      <c r="T1285" s="55"/>
      <c r="AT1285" s="13" t="s">
        <v>1172</v>
      </c>
      <c r="AU1285" s="13" t="s">
        <v>79</v>
      </c>
    </row>
    <row r="1286" spans="2:65" s="1" customFormat="1" ht="45" customHeight="1">
      <c r="B1286" s="27"/>
      <c r="C1286" s="160" t="s">
        <v>2635</v>
      </c>
      <c r="D1286" s="160" t="s">
        <v>1111</v>
      </c>
      <c r="E1286" s="161" t="s">
        <v>2636</v>
      </c>
      <c r="F1286" s="162" t="s">
        <v>2637</v>
      </c>
      <c r="G1286" s="163" t="s">
        <v>572</v>
      </c>
      <c r="H1286" s="164">
        <v>1</v>
      </c>
      <c r="I1286" s="165">
        <v>237.54</v>
      </c>
      <c r="J1286" s="165">
        <f>ROUND(I1286*H1286,2)</f>
        <v>237.54</v>
      </c>
      <c r="K1286" s="162" t="s">
        <v>106</v>
      </c>
      <c r="L1286" s="31"/>
      <c r="M1286" s="53" t="s">
        <v>31</v>
      </c>
      <c r="N1286" s="166" t="s">
        <v>43</v>
      </c>
      <c r="O1286" s="142">
        <v>0.22</v>
      </c>
      <c r="P1286" s="142">
        <f>O1286*H1286</f>
        <v>0.22</v>
      </c>
      <c r="Q1286" s="142">
        <v>0</v>
      </c>
      <c r="R1286" s="142">
        <f>Q1286*H1286</f>
        <v>0</v>
      </c>
      <c r="S1286" s="142">
        <v>0</v>
      </c>
      <c r="T1286" s="143">
        <f>S1286*H1286</f>
        <v>0</v>
      </c>
      <c r="AR1286" s="13" t="s">
        <v>109</v>
      </c>
      <c r="AT1286" s="13" t="s">
        <v>1111</v>
      </c>
      <c r="AU1286" s="13" t="s">
        <v>79</v>
      </c>
      <c r="AY1286" s="13" t="s">
        <v>108</v>
      </c>
      <c r="BE1286" s="144">
        <f>IF(N1286="základní",J1286,0)</f>
        <v>237.54</v>
      </c>
      <c r="BF1286" s="144">
        <f>IF(N1286="snížená",J1286,0)</f>
        <v>0</v>
      </c>
      <c r="BG1286" s="144">
        <f>IF(N1286="zákl. přenesená",J1286,0)</f>
        <v>0</v>
      </c>
      <c r="BH1286" s="144">
        <f>IF(N1286="sníž. přenesená",J1286,0)</f>
        <v>0</v>
      </c>
      <c r="BI1286" s="144">
        <f>IF(N1286="nulová",J1286,0)</f>
        <v>0</v>
      </c>
      <c r="BJ1286" s="13" t="s">
        <v>77</v>
      </c>
      <c r="BK1286" s="144">
        <f>ROUND(I1286*H1286,2)</f>
        <v>237.54</v>
      </c>
      <c r="BL1286" s="13" t="s">
        <v>109</v>
      </c>
      <c r="BM1286" s="13" t="s">
        <v>2638</v>
      </c>
    </row>
    <row r="1287" spans="2:65" s="1" customFormat="1" ht="39">
      <c r="B1287" s="27"/>
      <c r="C1287" s="28"/>
      <c r="D1287" s="167" t="s">
        <v>1116</v>
      </c>
      <c r="E1287" s="28"/>
      <c r="F1287" s="168" t="s">
        <v>2562</v>
      </c>
      <c r="G1287" s="28"/>
      <c r="H1287" s="28"/>
      <c r="I1287" s="28"/>
      <c r="J1287" s="28"/>
      <c r="K1287" s="28"/>
      <c r="L1287" s="31"/>
      <c r="M1287" s="169"/>
      <c r="N1287" s="54"/>
      <c r="O1287" s="54"/>
      <c r="P1287" s="54"/>
      <c r="Q1287" s="54"/>
      <c r="R1287" s="54"/>
      <c r="S1287" s="54"/>
      <c r="T1287" s="55"/>
      <c r="AT1287" s="13" t="s">
        <v>1116</v>
      </c>
      <c r="AU1287" s="13" t="s">
        <v>79</v>
      </c>
    </row>
    <row r="1288" spans="2:65" s="1" customFormat="1" ht="19.5">
      <c r="B1288" s="27"/>
      <c r="C1288" s="28"/>
      <c r="D1288" s="167" t="s">
        <v>1172</v>
      </c>
      <c r="E1288" s="28"/>
      <c r="F1288" s="168" t="s">
        <v>2175</v>
      </c>
      <c r="G1288" s="28"/>
      <c r="H1288" s="28"/>
      <c r="I1288" s="28"/>
      <c r="J1288" s="28"/>
      <c r="K1288" s="28"/>
      <c r="L1288" s="31"/>
      <c r="M1288" s="169"/>
      <c r="N1288" s="54"/>
      <c r="O1288" s="54"/>
      <c r="P1288" s="54"/>
      <c r="Q1288" s="54"/>
      <c r="R1288" s="54"/>
      <c r="S1288" s="54"/>
      <c r="T1288" s="55"/>
      <c r="AT1288" s="13" t="s">
        <v>1172</v>
      </c>
      <c r="AU1288" s="13" t="s">
        <v>79</v>
      </c>
    </row>
    <row r="1289" spans="2:65" s="1" customFormat="1" ht="45" customHeight="1">
      <c r="B1289" s="27"/>
      <c r="C1289" s="160" t="s">
        <v>2639</v>
      </c>
      <c r="D1289" s="160" t="s">
        <v>1111</v>
      </c>
      <c r="E1289" s="161" t="s">
        <v>2640</v>
      </c>
      <c r="F1289" s="162" t="s">
        <v>2641</v>
      </c>
      <c r="G1289" s="163" t="s">
        <v>572</v>
      </c>
      <c r="H1289" s="164">
        <v>1</v>
      </c>
      <c r="I1289" s="165">
        <v>230.84</v>
      </c>
      <c r="J1289" s="165">
        <f>ROUND(I1289*H1289,2)</f>
        <v>230.84</v>
      </c>
      <c r="K1289" s="162" t="s">
        <v>106</v>
      </c>
      <c r="L1289" s="31"/>
      <c r="M1289" s="53" t="s">
        <v>31</v>
      </c>
      <c r="N1289" s="166" t="s">
        <v>43</v>
      </c>
      <c r="O1289" s="142">
        <v>0.21</v>
      </c>
      <c r="P1289" s="142">
        <f>O1289*H1289</f>
        <v>0.21</v>
      </c>
      <c r="Q1289" s="142">
        <v>0</v>
      </c>
      <c r="R1289" s="142">
        <f>Q1289*H1289</f>
        <v>0</v>
      </c>
      <c r="S1289" s="142">
        <v>0</v>
      </c>
      <c r="T1289" s="143">
        <f>S1289*H1289</f>
        <v>0</v>
      </c>
      <c r="AR1289" s="13" t="s">
        <v>109</v>
      </c>
      <c r="AT1289" s="13" t="s">
        <v>1111</v>
      </c>
      <c r="AU1289" s="13" t="s">
        <v>79</v>
      </c>
      <c r="AY1289" s="13" t="s">
        <v>108</v>
      </c>
      <c r="BE1289" s="144">
        <f>IF(N1289="základní",J1289,0)</f>
        <v>230.84</v>
      </c>
      <c r="BF1289" s="144">
        <f>IF(N1289="snížená",J1289,0)</f>
        <v>0</v>
      </c>
      <c r="BG1289" s="144">
        <f>IF(N1289="zákl. přenesená",J1289,0)</f>
        <v>0</v>
      </c>
      <c r="BH1289" s="144">
        <f>IF(N1289="sníž. přenesená",J1289,0)</f>
        <v>0</v>
      </c>
      <c r="BI1289" s="144">
        <f>IF(N1289="nulová",J1289,0)</f>
        <v>0</v>
      </c>
      <c r="BJ1289" s="13" t="s">
        <v>77</v>
      </c>
      <c r="BK1289" s="144">
        <f>ROUND(I1289*H1289,2)</f>
        <v>230.84</v>
      </c>
      <c r="BL1289" s="13" t="s">
        <v>109</v>
      </c>
      <c r="BM1289" s="13" t="s">
        <v>2642</v>
      </c>
    </row>
    <row r="1290" spans="2:65" s="1" customFormat="1" ht="39">
      <c r="B1290" s="27"/>
      <c r="C1290" s="28"/>
      <c r="D1290" s="167" t="s">
        <v>1116</v>
      </c>
      <c r="E1290" s="28"/>
      <c r="F1290" s="168" t="s">
        <v>2562</v>
      </c>
      <c r="G1290" s="28"/>
      <c r="H1290" s="28"/>
      <c r="I1290" s="28"/>
      <c r="J1290" s="28"/>
      <c r="K1290" s="28"/>
      <c r="L1290" s="31"/>
      <c r="M1290" s="169"/>
      <c r="N1290" s="54"/>
      <c r="O1290" s="54"/>
      <c r="P1290" s="54"/>
      <c r="Q1290" s="54"/>
      <c r="R1290" s="54"/>
      <c r="S1290" s="54"/>
      <c r="T1290" s="55"/>
      <c r="AT1290" s="13" t="s">
        <v>1116</v>
      </c>
      <c r="AU1290" s="13" t="s">
        <v>79</v>
      </c>
    </row>
    <row r="1291" spans="2:65" s="1" customFormat="1" ht="19.5">
      <c r="B1291" s="27"/>
      <c r="C1291" s="28"/>
      <c r="D1291" s="167" t="s">
        <v>1172</v>
      </c>
      <c r="E1291" s="28"/>
      <c r="F1291" s="168" t="s">
        <v>2175</v>
      </c>
      <c r="G1291" s="28"/>
      <c r="H1291" s="28"/>
      <c r="I1291" s="28"/>
      <c r="J1291" s="28"/>
      <c r="K1291" s="28"/>
      <c r="L1291" s="31"/>
      <c r="M1291" s="169"/>
      <c r="N1291" s="54"/>
      <c r="O1291" s="54"/>
      <c r="P1291" s="54"/>
      <c r="Q1291" s="54"/>
      <c r="R1291" s="54"/>
      <c r="S1291" s="54"/>
      <c r="T1291" s="55"/>
      <c r="AT1291" s="13" t="s">
        <v>1172</v>
      </c>
      <c r="AU1291" s="13" t="s">
        <v>79</v>
      </c>
    </row>
    <row r="1292" spans="2:65" s="1" customFormat="1" ht="45" customHeight="1">
      <c r="B1292" s="27"/>
      <c r="C1292" s="160" t="s">
        <v>2643</v>
      </c>
      <c r="D1292" s="160" t="s">
        <v>1111</v>
      </c>
      <c r="E1292" s="161" t="s">
        <v>2644</v>
      </c>
      <c r="F1292" s="162" t="s">
        <v>2645</v>
      </c>
      <c r="G1292" s="163" t="s">
        <v>572</v>
      </c>
      <c r="H1292" s="164">
        <v>1</v>
      </c>
      <c r="I1292" s="165">
        <v>238.77</v>
      </c>
      <c r="J1292" s="165">
        <f>ROUND(I1292*H1292,2)</f>
        <v>238.77</v>
      </c>
      <c r="K1292" s="162" t="s">
        <v>106</v>
      </c>
      <c r="L1292" s="31"/>
      <c r="M1292" s="53" t="s">
        <v>31</v>
      </c>
      <c r="N1292" s="166" t="s">
        <v>43</v>
      </c>
      <c r="O1292" s="142">
        <v>0.22</v>
      </c>
      <c r="P1292" s="142">
        <f>O1292*H1292</f>
        <v>0.22</v>
      </c>
      <c r="Q1292" s="142">
        <v>0</v>
      </c>
      <c r="R1292" s="142">
        <f>Q1292*H1292</f>
        <v>0</v>
      </c>
      <c r="S1292" s="142">
        <v>0</v>
      </c>
      <c r="T1292" s="143">
        <f>S1292*H1292</f>
        <v>0</v>
      </c>
      <c r="AR1292" s="13" t="s">
        <v>109</v>
      </c>
      <c r="AT1292" s="13" t="s">
        <v>1111</v>
      </c>
      <c r="AU1292" s="13" t="s">
        <v>79</v>
      </c>
      <c r="AY1292" s="13" t="s">
        <v>108</v>
      </c>
      <c r="BE1292" s="144">
        <f>IF(N1292="základní",J1292,0)</f>
        <v>238.77</v>
      </c>
      <c r="BF1292" s="144">
        <f>IF(N1292="snížená",J1292,0)</f>
        <v>0</v>
      </c>
      <c r="BG1292" s="144">
        <f>IF(N1292="zákl. přenesená",J1292,0)</f>
        <v>0</v>
      </c>
      <c r="BH1292" s="144">
        <f>IF(N1292="sníž. přenesená",J1292,0)</f>
        <v>0</v>
      </c>
      <c r="BI1292" s="144">
        <f>IF(N1292="nulová",J1292,0)</f>
        <v>0</v>
      </c>
      <c r="BJ1292" s="13" t="s">
        <v>77</v>
      </c>
      <c r="BK1292" s="144">
        <f>ROUND(I1292*H1292,2)</f>
        <v>238.77</v>
      </c>
      <c r="BL1292" s="13" t="s">
        <v>109</v>
      </c>
      <c r="BM1292" s="13" t="s">
        <v>2646</v>
      </c>
    </row>
    <row r="1293" spans="2:65" s="1" customFormat="1" ht="39">
      <c r="B1293" s="27"/>
      <c r="C1293" s="28"/>
      <c r="D1293" s="167" t="s">
        <v>1116</v>
      </c>
      <c r="E1293" s="28"/>
      <c r="F1293" s="168" t="s">
        <v>2562</v>
      </c>
      <c r="G1293" s="28"/>
      <c r="H1293" s="28"/>
      <c r="I1293" s="28"/>
      <c r="J1293" s="28"/>
      <c r="K1293" s="28"/>
      <c r="L1293" s="31"/>
      <c r="M1293" s="169"/>
      <c r="N1293" s="54"/>
      <c r="O1293" s="54"/>
      <c r="P1293" s="54"/>
      <c r="Q1293" s="54"/>
      <c r="R1293" s="54"/>
      <c r="S1293" s="54"/>
      <c r="T1293" s="55"/>
      <c r="AT1293" s="13" t="s">
        <v>1116</v>
      </c>
      <c r="AU1293" s="13" t="s">
        <v>79</v>
      </c>
    </row>
    <row r="1294" spans="2:65" s="1" customFormat="1" ht="19.5">
      <c r="B1294" s="27"/>
      <c r="C1294" s="28"/>
      <c r="D1294" s="167" t="s">
        <v>1172</v>
      </c>
      <c r="E1294" s="28"/>
      <c r="F1294" s="168" t="s">
        <v>2175</v>
      </c>
      <c r="G1294" s="28"/>
      <c r="H1294" s="28"/>
      <c r="I1294" s="28"/>
      <c r="J1294" s="28"/>
      <c r="K1294" s="28"/>
      <c r="L1294" s="31"/>
      <c r="M1294" s="169"/>
      <c r="N1294" s="54"/>
      <c r="O1294" s="54"/>
      <c r="P1294" s="54"/>
      <c r="Q1294" s="54"/>
      <c r="R1294" s="54"/>
      <c r="S1294" s="54"/>
      <c r="T1294" s="55"/>
      <c r="AT1294" s="13" t="s">
        <v>1172</v>
      </c>
      <c r="AU1294" s="13" t="s">
        <v>79</v>
      </c>
    </row>
    <row r="1295" spans="2:65" s="1" customFormat="1" ht="45" customHeight="1">
      <c r="B1295" s="27"/>
      <c r="C1295" s="160" t="s">
        <v>2647</v>
      </c>
      <c r="D1295" s="160" t="s">
        <v>1111</v>
      </c>
      <c r="E1295" s="161" t="s">
        <v>2648</v>
      </c>
      <c r="F1295" s="162" t="s">
        <v>2649</v>
      </c>
      <c r="G1295" s="163" t="s">
        <v>572</v>
      </c>
      <c r="H1295" s="164">
        <v>1</v>
      </c>
      <c r="I1295" s="165">
        <v>247.23</v>
      </c>
      <c r="J1295" s="165">
        <f>ROUND(I1295*H1295,2)</f>
        <v>247.23</v>
      </c>
      <c r="K1295" s="162" t="s">
        <v>106</v>
      </c>
      <c r="L1295" s="31"/>
      <c r="M1295" s="53" t="s">
        <v>31</v>
      </c>
      <c r="N1295" s="166" t="s">
        <v>43</v>
      </c>
      <c r="O1295" s="142">
        <v>0.23</v>
      </c>
      <c r="P1295" s="142">
        <f>O1295*H1295</f>
        <v>0.23</v>
      </c>
      <c r="Q1295" s="142">
        <v>0</v>
      </c>
      <c r="R1295" s="142">
        <f>Q1295*H1295</f>
        <v>0</v>
      </c>
      <c r="S1295" s="142">
        <v>0</v>
      </c>
      <c r="T1295" s="143">
        <f>S1295*H1295</f>
        <v>0</v>
      </c>
      <c r="AR1295" s="13" t="s">
        <v>109</v>
      </c>
      <c r="AT1295" s="13" t="s">
        <v>1111</v>
      </c>
      <c r="AU1295" s="13" t="s">
        <v>79</v>
      </c>
      <c r="AY1295" s="13" t="s">
        <v>108</v>
      </c>
      <c r="BE1295" s="144">
        <f>IF(N1295="základní",J1295,0)</f>
        <v>247.23</v>
      </c>
      <c r="BF1295" s="144">
        <f>IF(N1295="snížená",J1295,0)</f>
        <v>0</v>
      </c>
      <c r="BG1295" s="144">
        <f>IF(N1295="zákl. přenesená",J1295,0)</f>
        <v>0</v>
      </c>
      <c r="BH1295" s="144">
        <f>IF(N1295="sníž. přenesená",J1295,0)</f>
        <v>0</v>
      </c>
      <c r="BI1295" s="144">
        <f>IF(N1295="nulová",J1295,0)</f>
        <v>0</v>
      </c>
      <c r="BJ1295" s="13" t="s">
        <v>77</v>
      </c>
      <c r="BK1295" s="144">
        <f>ROUND(I1295*H1295,2)</f>
        <v>247.23</v>
      </c>
      <c r="BL1295" s="13" t="s">
        <v>109</v>
      </c>
      <c r="BM1295" s="13" t="s">
        <v>2650</v>
      </c>
    </row>
    <row r="1296" spans="2:65" s="1" customFormat="1" ht="39">
      <c r="B1296" s="27"/>
      <c r="C1296" s="28"/>
      <c r="D1296" s="167" t="s">
        <v>1116</v>
      </c>
      <c r="E1296" s="28"/>
      <c r="F1296" s="168" t="s">
        <v>2562</v>
      </c>
      <c r="G1296" s="28"/>
      <c r="H1296" s="28"/>
      <c r="I1296" s="28"/>
      <c r="J1296" s="28"/>
      <c r="K1296" s="28"/>
      <c r="L1296" s="31"/>
      <c r="M1296" s="169"/>
      <c r="N1296" s="54"/>
      <c r="O1296" s="54"/>
      <c r="P1296" s="54"/>
      <c r="Q1296" s="54"/>
      <c r="R1296" s="54"/>
      <c r="S1296" s="54"/>
      <c r="T1296" s="55"/>
      <c r="AT1296" s="13" t="s">
        <v>1116</v>
      </c>
      <c r="AU1296" s="13" t="s">
        <v>79</v>
      </c>
    </row>
    <row r="1297" spans="2:65" s="1" customFormat="1" ht="19.5">
      <c r="B1297" s="27"/>
      <c r="C1297" s="28"/>
      <c r="D1297" s="167" t="s">
        <v>1172</v>
      </c>
      <c r="E1297" s="28"/>
      <c r="F1297" s="168" t="s">
        <v>2175</v>
      </c>
      <c r="G1297" s="28"/>
      <c r="H1297" s="28"/>
      <c r="I1297" s="28"/>
      <c r="J1297" s="28"/>
      <c r="K1297" s="28"/>
      <c r="L1297" s="31"/>
      <c r="M1297" s="169"/>
      <c r="N1297" s="54"/>
      <c r="O1297" s="54"/>
      <c r="P1297" s="54"/>
      <c r="Q1297" s="54"/>
      <c r="R1297" s="54"/>
      <c r="S1297" s="54"/>
      <c r="T1297" s="55"/>
      <c r="AT1297" s="13" t="s">
        <v>1172</v>
      </c>
      <c r="AU1297" s="13" t="s">
        <v>79</v>
      </c>
    </row>
    <row r="1298" spans="2:65" s="1" customFormat="1" ht="45" customHeight="1">
      <c r="B1298" s="27"/>
      <c r="C1298" s="160" t="s">
        <v>2651</v>
      </c>
      <c r="D1298" s="160" t="s">
        <v>1111</v>
      </c>
      <c r="E1298" s="161" t="s">
        <v>2652</v>
      </c>
      <c r="F1298" s="162" t="s">
        <v>2653</v>
      </c>
      <c r="G1298" s="163" t="s">
        <v>572</v>
      </c>
      <c r="H1298" s="164">
        <v>1</v>
      </c>
      <c r="I1298" s="165">
        <v>247.23</v>
      </c>
      <c r="J1298" s="165">
        <f>ROUND(I1298*H1298,2)</f>
        <v>247.23</v>
      </c>
      <c r="K1298" s="162" t="s">
        <v>106</v>
      </c>
      <c r="L1298" s="31"/>
      <c r="M1298" s="53" t="s">
        <v>31</v>
      </c>
      <c r="N1298" s="166" t="s">
        <v>43</v>
      </c>
      <c r="O1298" s="142">
        <v>0.23</v>
      </c>
      <c r="P1298" s="142">
        <f>O1298*H1298</f>
        <v>0.23</v>
      </c>
      <c r="Q1298" s="142">
        <v>0</v>
      </c>
      <c r="R1298" s="142">
        <f>Q1298*H1298</f>
        <v>0</v>
      </c>
      <c r="S1298" s="142">
        <v>0</v>
      </c>
      <c r="T1298" s="143">
        <f>S1298*H1298</f>
        <v>0</v>
      </c>
      <c r="AR1298" s="13" t="s">
        <v>109</v>
      </c>
      <c r="AT1298" s="13" t="s">
        <v>1111</v>
      </c>
      <c r="AU1298" s="13" t="s">
        <v>79</v>
      </c>
      <c r="AY1298" s="13" t="s">
        <v>108</v>
      </c>
      <c r="BE1298" s="144">
        <f>IF(N1298="základní",J1298,0)</f>
        <v>247.23</v>
      </c>
      <c r="BF1298" s="144">
        <f>IF(N1298="snížená",J1298,0)</f>
        <v>0</v>
      </c>
      <c r="BG1298" s="144">
        <f>IF(N1298="zákl. přenesená",J1298,0)</f>
        <v>0</v>
      </c>
      <c r="BH1298" s="144">
        <f>IF(N1298="sníž. přenesená",J1298,0)</f>
        <v>0</v>
      </c>
      <c r="BI1298" s="144">
        <f>IF(N1298="nulová",J1298,0)</f>
        <v>0</v>
      </c>
      <c r="BJ1298" s="13" t="s">
        <v>77</v>
      </c>
      <c r="BK1298" s="144">
        <f>ROUND(I1298*H1298,2)</f>
        <v>247.23</v>
      </c>
      <c r="BL1298" s="13" t="s">
        <v>109</v>
      </c>
      <c r="BM1298" s="13" t="s">
        <v>2654</v>
      </c>
    </row>
    <row r="1299" spans="2:65" s="1" customFormat="1" ht="39">
      <c r="B1299" s="27"/>
      <c r="C1299" s="28"/>
      <c r="D1299" s="167" t="s">
        <v>1116</v>
      </c>
      <c r="E1299" s="28"/>
      <c r="F1299" s="168" t="s">
        <v>2562</v>
      </c>
      <c r="G1299" s="28"/>
      <c r="H1299" s="28"/>
      <c r="I1299" s="28"/>
      <c r="J1299" s="28"/>
      <c r="K1299" s="28"/>
      <c r="L1299" s="31"/>
      <c r="M1299" s="169"/>
      <c r="N1299" s="54"/>
      <c r="O1299" s="54"/>
      <c r="P1299" s="54"/>
      <c r="Q1299" s="54"/>
      <c r="R1299" s="54"/>
      <c r="S1299" s="54"/>
      <c r="T1299" s="55"/>
      <c r="AT1299" s="13" t="s">
        <v>1116</v>
      </c>
      <c r="AU1299" s="13" t="s">
        <v>79</v>
      </c>
    </row>
    <row r="1300" spans="2:65" s="1" customFormat="1" ht="19.5">
      <c r="B1300" s="27"/>
      <c r="C1300" s="28"/>
      <c r="D1300" s="167" t="s">
        <v>1172</v>
      </c>
      <c r="E1300" s="28"/>
      <c r="F1300" s="168" t="s">
        <v>2175</v>
      </c>
      <c r="G1300" s="28"/>
      <c r="H1300" s="28"/>
      <c r="I1300" s="28"/>
      <c r="J1300" s="28"/>
      <c r="K1300" s="28"/>
      <c r="L1300" s="31"/>
      <c r="M1300" s="169"/>
      <c r="N1300" s="54"/>
      <c r="O1300" s="54"/>
      <c r="P1300" s="54"/>
      <c r="Q1300" s="54"/>
      <c r="R1300" s="54"/>
      <c r="S1300" s="54"/>
      <c r="T1300" s="55"/>
      <c r="AT1300" s="13" t="s">
        <v>1172</v>
      </c>
      <c r="AU1300" s="13" t="s">
        <v>79</v>
      </c>
    </row>
    <row r="1301" spans="2:65" s="1" customFormat="1" ht="45" customHeight="1">
      <c r="B1301" s="27"/>
      <c r="C1301" s="160" t="s">
        <v>2655</v>
      </c>
      <c r="D1301" s="160" t="s">
        <v>1111</v>
      </c>
      <c r="E1301" s="161" t="s">
        <v>2656</v>
      </c>
      <c r="F1301" s="162" t="s">
        <v>2657</v>
      </c>
      <c r="G1301" s="163" t="s">
        <v>572</v>
      </c>
      <c r="H1301" s="164">
        <v>1</v>
      </c>
      <c r="I1301" s="165">
        <v>225.46</v>
      </c>
      <c r="J1301" s="165">
        <f>ROUND(I1301*H1301,2)</f>
        <v>225.46</v>
      </c>
      <c r="K1301" s="162" t="s">
        <v>106</v>
      </c>
      <c r="L1301" s="31"/>
      <c r="M1301" s="53" t="s">
        <v>31</v>
      </c>
      <c r="N1301" s="166" t="s">
        <v>43</v>
      </c>
      <c r="O1301" s="142">
        <v>0.21</v>
      </c>
      <c r="P1301" s="142">
        <f>O1301*H1301</f>
        <v>0.21</v>
      </c>
      <c r="Q1301" s="142">
        <v>0</v>
      </c>
      <c r="R1301" s="142">
        <f>Q1301*H1301</f>
        <v>0</v>
      </c>
      <c r="S1301" s="142">
        <v>0</v>
      </c>
      <c r="T1301" s="143">
        <f>S1301*H1301</f>
        <v>0</v>
      </c>
      <c r="AR1301" s="13" t="s">
        <v>109</v>
      </c>
      <c r="AT1301" s="13" t="s">
        <v>1111</v>
      </c>
      <c r="AU1301" s="13" t="s">
        <v>79</v>
      </c>
      <c r="AY1301" s="13" t="s">
        <v>108</v>
      </c>
      <c r="BE1301" s="144">
        <f>IF(N1301="základní",J1301,0)</f>
        <v>225.46</v>
      </c>
      <c r="BF1301" s="144">
        <f>IF(N1301="snížená",J1301,0)</f>
        <v>0</v>
      </c>
      <c r="BG1301" s="144">
        <f>IF(N1301="zákl. přenesená",J1301,0)</f>
        <v>0</v>
      </c>
      <c r="BH1301" s="144">
        <f>IF(N1301="sníž. přenesená",J1301,0)</f>
        <v>0</v>
      </c>
      <c r="BI1301" s="144">
        <f>IF(N1301="nulová",J1301,0)</f>
        <v>0</v>
      </c>
      <c r="BJ1301" s="13" t="s">
        <v>77</v>
      </c>
      <c r="BK1301" s="144">
        <f>ROUND(I1301*H1301,2)</f>
        <v>225.46</v>
      </c>
      <c r="BL1301" s="13" t="s">
        <v>109</v>
      </c>
      <c r="BM1301" s="13" t="s">
        <v>2658</v>
      </c>
    </row>
    <row r="1302" spans="2:65" s="1" customFormat="1" ht="39">
      <c r="B1302" s="27"/>
      <c r="C1302" s="28"/>
      <c r="D1302" s="167" t="s">
        <v>1116</v>
      </c>
      <c r="E1302" s="28"/>
      <c r="F1302" s="168" t="s">
        <v>2562</v>
      </c>
      <c r="G1302" s="28"/>
      <c r="H1302" s="28"/>
      <c r="I1302" s="28"/>
      <c r="J1302" s="28"/>
      <c r="K1302" s="28"/>
      <c r="L1302" s="31"/>
      <c r="M1302" s="169"/>
      <c r="N1302" s="54"/>
      <c r="O1302" s="54"/>
      <c r="P1302" s="54"/>
      <c r="Q1302" s="54"/>
      <c r="R1302" s="54"/>
      <c r="S1302" s="54"/>
      <c r="T1302" s="55"/>
      <c r="AT1302" s="13" t="s">
        <v>1116</v>
      </c>
      <c r="AU1302" s="13" t="s">
        <v>79</v>
      </c>
    </row>
    <row r="1303" spans="2:65" s="1" customFormat="1" ht="19.5">
      <c r="B1303" s="27"/>
      <c r="C1303" s="28"/>
      <c r="D1303" s="167" t="s">
        <v>1172</v>
      </c>
      <c r="E1303" s="28"/>
      <c r="F1303" s="168" t="s">
        <v>2175</v>
      </c>
      <c r="G1303" s="28"/>
      <c r="H1303" s="28"/>
      <c r="I1303" s="28"/>
      <c r="J1303" s="28"/>
      <c r="K1303" s="28"/>
      <c r="L1303" s="31"/>
      <c r="M1303" s="169"/>
      <c r="N1303" s="54"/>
      <c r="O1303" s="54"/>
      <c r="P1303" s="54"/>
      <c r="Q1303" s="54"/>
      <c r="R1303" s="54"/>
      <c r="S1303" s="54"/>
      <c r="T1303" s="55"/>
      <c r="AT1303" s="13" t="s">
        <v>1172</v>
      </c>
      <c r="AU1303" s="13" t="s">
        <v>79</v>
      </c>
    </row>
    <row r="1304" spans="2:65" s="1" customFormat="1" ht="45" customHeight="1">
      <c r="B1304" s="27"/>
      <c r="C1304" s="160" t="s">
        <v>2659</v>
      </c>
      <c r="D1304" s="160" t="s">
        <v>1111</v>
      </c>
      <c r="E1304" s="161" t="s">
        <v>2660</v>
      </c>
      <c r="F1304" s="162" t="s">
        <v>2661</v>
      </c>
      <c r="G1304" s="163" t="s">
        <v>572</v>
      </c>
      <c r="H1304" s="164">
        <v>1</v>
      </c>
      <c r="I1304" s="165">
        <v>229.07</v>
      </c>
      <c r="J1304" s="165">
        <f>ROUND(I1304*H1304,2)</f>
        <v>229.07</v>
      </c>
      <c r="K1304" s="162" t="s">
        <v>106</v>
      </c>
      <c r="L1304" s="31"/>
      <c r="M1304" s="53" t="s">
        <v>31</v>
      </c>
      <c r="N1304" s="166" t="s">
        <v>43</v>
      </c>
      <c r="O1304" s="142">
        <v>0.21</v>
      </c>
      <c r="P1304" s="142">
        <f>O1304*H1304</f>
        <v>0.21</v>
      </c>
      <c r="Q1304" s="142">
        <v>0</v>
      </c>
      <c r="R1304" s="142">
        <f>Q1304*H1304</f>
        <v>0</v>
      </c>
      <c r="S1304" s="142">
        <v>0</v>
      </c>
      <c r="T1304" s="143">
        <f>S1304*H1304</f>
        <v>0</v>
      </c>
      <c r="AR1304" s="13" t="s">
        <v>109</v>
      </c>
      <c r="AT1304" s="13" t="s">
        <v>1111</v>
      </c>
      <c r="AU1304" s="13" t="s">
        <v>79</v>
      </c>
      <c r="AY1304" s="13" t="s">
        <v>108</v>
      </c>
      <c r="BE1304" s="144">
        <f>IF(N1304="základní",J1304,0)</f>
        <v>229.07</v>
      </c>
      <c r="BF1304" s="144">
        <f>IF(N1304="snížená",J1304,0)</f>
        <v>0</v>
      </c>
      <c r="BG1304" s="144">
        <f>IF(N1304="zákl. přenesená",J1304,0)</f>
        <v>0</v>
      </c>
      <c r="BH1304" s="144">
        <f>IF(N1304="sníž. přenesená",J1304,0)</f>
        <v>0</v>
      </c>
      <c r="BI1304" s="144">
        <f>IF(N1304="nulová",J1304,0)</f>
        <v>0</v>
      </c>
      <c r="BJ1304" s="13" t="s">
        <v>77</v>
      </c>
      <c r="BK1304" s="144">
        <f>ROUND(I1304*H1304,2)</f>
        <v>229.07</v>
      </c>
      <c r="BL1304" s="13" t="s">
        <v>109</v>
      </c>
      <c r="BM1304" s="13" t="s">
        <v>2662</v>
      </c>
    </row>
    <row r="1305" spans="2:65" s="1" customFormat="1" ht="39">
      <c r="B1305" s="27"/>
      <c r="C1305" s="28"/>
      <c r="D1305" s="167" t="s">
        <v>1116</v>
      </c>
      <c r="E1305" s="28"/>
      <c r="F1305" s="168" t="s">
        <v>2562</v>
      </c>
      <c r="G1305" s="28"/>
      <c r="H1305" s="28"/>
      <c r="I1305" s="28"/>
      <c r="J1305" s="28"/>
      <c r="K1305" s="28"/>
      <c r="L1305" s="31"/>
      <c r="M1305" s="169"/>
      <c r="N1305" s="54"/>
      <c r="O1305" s="54"/>
      <c r="P1305" s="54"/>
      <c r="Q1305" s="54"/>
      <c r="R1305" s="54"/>
      <c r="S1305" s="54"/>
      <c r="T1305" s="55"/>
      <c r="AT1305" s="13" t="s">
        <v>1116</v>
      </c>
      <c r="AU1305" s="13" t="s">
        <v>79</v>
      </c>
    </row>
    <row r="1306" spans="2:65" s="1" customFormat="1" ht="19.5">
      <c r="B1306" s="27"/>
      <c r="C1306" s="28"/>
      <c r="D1306" s="167" t="s">
        <v>1172</v>
      </c>
      <c r="E1306" s="28"/>
      <c r="F1306" s="168" t="s">
        <v>2175</v>
      </c>
      <c r="G1306" s="28"/>
      <c r="H1306" s="28"/>
      <c r="I1306" s="28"/>
      <c r="J1306" s="28"/>
      <c r="K1306" s="28"/>
      <c r="L1306" s="31"/>
      <c r="M1306" s="169"/>
      <c r="N1306" s="54"/>
      <c r="O1306" s="54"/>
      <c r="P1306" s="54"/>
      <c r="Q1306" s="54"/>
      <c r="R1306" s="54"/>
      <c r="S1306" s="54"/>
      <c r="T1306" s="55"/>
      <c r="AT1306" s="13" t="s">
        <v>1172</v>
      </c>
      <c r="AU1306" s="13" t="s">
        <v>79</v>
      </c>
    </row>
    <row r="1307" spans="2:65" s="1" customFormat="1" ht="45" customHeight="1">
      <c r="B1307" s="27"/>
      <c r="C1307" s="160" t="s">
        <v>2663</v>
      </c>
      <c r="D1307" s="160" t="s">
        <v>1111</v>
      </c>
      <c r="E1307" s="161" t="s">
        <v>2664</v>
      </c>
      <c r="F1307" s="162" t="s">
        <v>2665</v>
      </c>
      <c r="G1307" s="163" t="s">
        <v>572</v>
      </c>
      <c r="H1307" s="164">
        <v>1</v>
      </c>
      <c r="I1307" s="165">
        <v>237.54</v>
      </c>
      <c r="J1307" s="165">
        <f>ROUND(I1307*H1307,2)</f>
        <v>237.54</v>
      </c>
      <c r="K1307" s="162" t="s">
        <v>106</v>
      </c>
      <c r="L1307" s="31"/>
      <c r="M1307" s="53" t="s">
        <v>31</v>
      </c>
      <c r="N1307" s="166" t="s">
        <v>43</v>
      </c>
      <c r="O1307" s="142">
        <v>0.22</v>
      </c>
      <c r="P1307" s="142">
        <f>O1307*H1307</f>
        <v>0.22</v>
      </c>
      <c r="Q1307" s="142">
        <v>0</v>
      </c>
      <c r="R1307" s="142">
        <f>Q1307*H1307</f>
        <v>0</v>
      </c>
      <c r="S1307" s="142">
        <v>0</v>
      </c>
      <c r="T1307" s="143">
        <f>S1307*H1307</f>
        <v>0</v>
      </c>
      <c r="AR1307" s="13" t="s">
        <v>109</v>
      </c>
      <c r="AT1307" s="13" t="s">
        <v>1111</v>
      </c>
      <c r="AU1307" s="13" t="s">
        <v>79</v>
      </c>
      <c r="AY1307" s="13" t="s">
        <v>108</v>
      </c>
      <c r="BE1307" s="144">
        <f>IF(N1307="základní",J1307,0)</f>
        <v>237.54</v>
      </c>
      <c r="BF1307" s="144">
        <f>IF(N1307="snížená",J1307,0)</f>
        <v>0</v>
      </c>
      <c r="BG1307" s="144">
        <f>IF(N1307="zákl. přenesená",J1307,0)</f>
        <v>0</v>
      </c>
      <c r="BH1307" s="144">
        <f>IF(N1307="sníž. přenesená",J1307,0)</f>
        <v>0</v>
      </c>
      <c r="BI1307" s="144">
        <f>IF(N1307="nulová",J1307,0)</f>
        <v>0</v>
      </c>
      <c r="BJ1307" s="13" t="s">
        <v>77</v>
      </c>
      <c r="BK1307" s="144">
        <f>ROUND(I1307*H1307,2)</f>
        <v>237.54</v>
      </c>
      <c r="BL1307" s="13" t="s">
        <v>109</v>
      </c>
      <c r="BM1307" s="13" t="s">
        <v>2666</v>
      </c>
    </row>
    <row r="1308" spans="2:65" s="1" customFormat="1" ht="39">
      <c r="B1308" s="27"/>
      <c r="C1308" s="28"/>
      <c r="D1308" s="167" t="s">
        <v>1116</v>
      </c>
      <c r="E1308" s="28"/>
      <c r="F1308" s="168" t="s">
        <v>2562</v>
      </c>
      <c r="G1308" s="28"/>
      <c r="H1308" s="28"/>
      <c r="I1308" s="28"/>
      <c r="J1308" s="28"/>
      <c r="K1308" s="28"/>
      <c r="L1308" s="31"/>
      <c r="M1308" s="169"/>
      <c r="N1308" s="54"/>
      <c r="O1308" s="54"/>
      <c r="P1308" s="54"/>
      <c r="Q1308" s="54"/>
      <c r="R1308" s="54"/>
      <c r="S1308" s="54"/>
      <c r="T1308" s="55"/>
      <c r="AT1308" s="13" t="s">
        <v>1116</v>
      </c>
      <c r="AU1308" s="13" t="s">
        <v>79</v>
      </c>
    </row>
    <row r="1309" spans="2:65" s="1" customFormat="1" ht="19.5">
      <c r="B1309" s="27"/>
      <c r="C1309" s="28"/>
      <c r="D1309" s="167" t="s">
        <v>1172</v>
      </c>
      <c r="E1309" s="28"/>
      <c r="F1309" s="168" t="s">
        <v>2175</v>
      </c>
      <c r="G1309" s="28"/>
      <c r="H1309" s="28"/>
      <c r="I1309" s="28"/>
      <c r="J1309" s="28"/>
      <c r="K1309" s="28"/>
      <c r="L1309" s="31"/>
      <c r="M1309" s="169"/>
      <c r="N1309" s="54"/>
      <c r="O1309" s="54"/>
      <c r="P1309" s="54"/>
      <c r="Q1309" s="54"/>
      <c r="R1309" s="54"/>
      <c r="S1309" s="54"/>
      <c r="T1309" s="55"/>
      <c r="AT1309" s="13" t="s">
        <v>1172</v>
      </c>
      <c r="AU1309" s="13" t="s">
        <v>79</v>
      </c>
    </row>
    <row r="1310" spans="2:65" s="1" customFormat="1" ht="45" customHeight="1">
      <c r="B1310" s="27"/>
      <c r="C1310" s="160" t="s">
        <v>2667</v>
      </c>
      <c r="D1310" s="160" t="s">
        <v>1111</v>
      </c>
      <c r="E1310" s="161" t="s">
        <v>2668</v>
      </c>
      <c r="F1310" s="162" t="s">
        <v>2669</v>
      </c>
      <c r="G1310" s="163" t="s">
        <v>572</v>
      </c>
      <c r="H1310" s="164">
        <v>1</v>
      </c>
      <c r="I1310" s="165">
        <v>237.54</v>
      </c>
      <c r="J1310" s="165">
        <f>ROUND(I1310*H1310,2)</f>
        <v>237.54</v>
      </c>
      <c r="K1310" s="162" t="s">
        <v>106</v>
      </c>
      <c r="L1310" s="31"/>
      <c r="M1310" s="53" t="s">
        <v>31</v>
      </c>
      <c r="N1310" s="166" t="s">
        <v>43</v>
      </c>
      <c r="O1310" s="142">
        <v>0.22</v>
      </c>
      <c r="P1310" s="142">
        <f>O1310*H1310</f>
        <v>0.22</v>
      </c>
      <c r="Q1310" s="142">
        <v>0</v>
      </c>
      <c r="R1310" s="142">
        <f>Q1310*H1310</f>
        <v>0</v>
      </c>
      <c r="S1310" s="142">
        <v>0</v>
      </c>
      <c r="T1310" s="143">
        <f>S1310*H1310</f>
        <v>0</v>
      </c>
      <c r="AR1310" s="13" t="s">
        <v>109</v>
      </c>
      <c r="AT1310" s="13" t="s">
        <v>1111</v>
      </c>
      <c r="AU1310" s="13" t="s">
        <v>79</v>
      </c>
      <c r="AY1310" s="13" t="s">
        <v>108</v>
      </c>
      <c r="BE1310" s="144">
        <f>IF(N1310="základní",J1310,0)</f>
        <v>237.54</v>
      </c>
      <c r="BF1310" s="144">
        <f>IF(N1310="snížená",J1310,0)</f>
        <v>0</v>
      </c>
      <c r="BG1310" s="144">
        <f>IF(N1310="zákl. přenesená",J1310,0)</f>
        <v>0</v>
      </c>
      <c r="BH1310" s="144">
        <f>IF(N1310="sníž. přenesená",J1310,0)</f>
        <v>0</v>
      </c>
      <c r="BI1310" s="144">
        <f>IF(N1310="nulová",J1310,0)</f>
        <v>0</v>
      </c>
      <c r="BJ1310" s="13" t="s">
        <v>77</v>
      </c>
      <c r="BK1310" s="144">
        <f>ROUND(I1310*H1310,2)</f>
        <v>237.54</v>
      </c>
      <c r="BL1310" s="13" t="s">
        <v>109</v>
      </c>
      <c r="BM1310" s="13" t="s">
        <v>2670</v>
      </c>
    </row>
    <row r="1311" spans="2:65" s="1" customFormat="1" ht="39">
      <c r="B1311" s="27"/>
      <c r="C1311" s="28"/>
      <c r="D1311" s="167" t="s">
        <v>1116</v>
      </c>
      <c r="E1311" s="28"/>
      <c r="F1311" s="168" t="s">
        <v>2562</v>
      </c>
      <c r="G1311" s="28"/>
      <c r="H1311" s="28"/>
      <c r="I1311" s="28"/>
      <c r="J1311" s="28"/>
      <c r="K1311" s="28"/>
      <c r="L1311" s="31"/>
      <c r="M1311" s="169"/>
      <c r="N1311" s="54"/>
      <c r="O1311" s="54"/>
      <c r="P1311" s="54"/>
      <c r="Q1311" s="54"/>
      <c r="R1311" s="54"/>
      <c r="S1311" s="54"/>
      <c r="T1311" s="55"/>
      <c r="AT1311" s="13" t="s">
        <v>1116</v>
      </c>
      <c r="AU1311" s="13" t="s">
        <v>79</v>
      </c>
    </row>
    <row r="1312" spans="2:65" s="1" customFormat="1" ht="19.5">
      <c r="B1312" s="27"/>
      <c r="C1312" s="28"/>
      <c r="D1312" s="167" t="s">
        <v>1172</v>
      </c>
      <c r="E1312" s="28"/>
      <c r="F1312" s="168" t="s">
        <v>2175</v>
      </c>
      <c r="G1312" s="28"/>
      <c r="H1312" s="28"/>
      <c r="I1312" s="28"/>
      <c r="J1312" s="28"/>
      <c r="K1312" s="28"/>
      <c r="L1312" s="31"/>
      <c r="M1312" s="169"/>
      <c r="N1312" s="54"/>
      <c r="O1312" s="54"/>
      <c r="P1312" s="54"/>
      <c r="Q1312" s="54"/>
      <c r="R1312" s="54"/>
      <c r="S1312" s="54"/>
      <c r="T1312" s="55"/>
      <c r="AT1312" s="13" t="s">
        <v>1172</v>
      </c>
      <c r="AU1312" s="13" t="s">
        <v>79</v>
      </c>
    </row>
    <row r="1313" spans="2:65" s="1" customFormat="1" ht="45" customHeight="1">
      <c r="B1313" s="27"/>
      <c r="C1313" s="160" t="s">
        <v>2671</v>
      </c>
      <c r="D1313" s="160" t="s">
        <v>1111</v>
      </c>
      <c r="E1313" s="161" t="s">
        <v>2672</v>
      </c>
      <c r="F1313" s="162" t="s">
        <v>2673</v>
      </c>
      <c r="G1313" s="163" t="s">
        <v>572</v>
      </c>
      <c r="H1313" s="164">
        <v>1</v>
      </c>
      <c r="I1313" s="165">
        <v>295.52999999999997</v>
      </c>
      <c r="J1313" s="165">
        <f>ROUND(I1313*H1313,2)</f>
        <v>295.52999999999997</v>
      </c>
      <c r="K1313" s="162" t="s">
        <v>106</v>
      </c>
      <c r="L1313" s="31"/>
      <c r="M1313" s="53" t="s">
        <v>31</v>
      </c>
      <c r="N1313" s="166" t="s">
        <v>43</v>
      </c>
      <c r="O1313" s="142">
        <v>0.27</v>
      </c>
      <c r="P1313" s="142">
        <f>O1313*H1313</f>
        <v>0.27</v>
      </c>
      <c r="Q1313" s="142">
        <v>0</v>
      </c>
      <c r="R1313" s="142">
        <f>Q1313*H1313</f>
        <v>0</v>
      </c>
      <c r="S1313" s="142">
        <v>0</v>
      </c>
      <c r="T1313" s="143">
        <f>S1313*H1313</f>
        <v>0</v>
      </c>
      <c r="AR1313" s="13" t="s">
        <v>109</v>
      </c>
      <c r="AT1313" s="13" t="s">
        <v>1111</v>
      </c>
      <c r="AU1313" s="13" t="s">
        <v>79</v>
      </c>
      <c r="AY1313" s="13" t="s">
        <v>108</v>
      </c>
      <c r="BE1313" s="144">
        <f>IF(N1313="základní",J1313,0)</f>
        <v>295.52999999999997</v>
      </c>
      <c r="BF1313" s="144">
        <f>IF(N1313="snížená",J1313,0)</f>
        <v>0</v>
      </c>
      <c r="BG1313" s="144">
        <f>IF(N1313="zákl. přenesená",J1313,0)</f>
        <v>0</v>
      </c>
      <c r="BH1313" s="144">
        <f>IF(N1313="sníž. přenesená",J1313,0)</f>
        <v>0</v>
      </c>
      <c r="BI1313" s="144">
        <f>IF(N1313="nulová",J1313,0)</f>
        <v>0</v>
      </c>
      <c r="BJ1313" s="13" t="s">
        <v>77</v>
      </c>
      <c r="BK1313" s="144">
        <f>ROUND(I1313*H1313,2)</f>
        <v>295.52999999999997</v>
      </c>
      <c r="BL1313" s="13" t="s">
        <v>109</v>
      </c>
      <c r="BM1313" s="13" t="s">
        <v>2674</v>
      </c>
    </row>
    <row r="1314" spans="2:65" s="1" customFormat="1" ht="39">
      <c r="B1314" s="27"/>
      <c r="C1314" s="28"/>
      <c r="D1314" s="167" t="s">
        <v>1116</v>
      </c>
      <c r="E1314" s="28"/>
      <c r="F1314" s="168" t="s">
        <v>2675</v>
      </c>
      <c r="G1314" s="28"/>
      <c r="H1314" s="28"/>
      <c r="I1314" s="28"/>
      <c r="J1314" s="28"/>
      <c r="K1314" s="28"/>
      <c r="L1314" s="31"/>
      <c r="M1314" s="169"/>
      <c r="N1314" s="54"/>
      <c r="O1314" s="54"/>
      <c r="P1314" s="54"/>
      <c r="Q1314" s="54"/>
      <c r="R1314" s="54"/>
      <c r="S1314" s="54"/>
      <c r="T1314" s="55"/>
      <c r="AT1314" s="13" t="s">
        <v>1116</v>
      </c>
      <c r="AU1314" s="13" t="s">
        <v>79</v>
      </c>
    </row>
    <row r="1315" spans="2:65" s="1" customFormat="1" ht="19.5">
      <c r="B1315" s="27"/>
      <c r="C1315" s="28"/>
      <c r="D1315" s="167" t="s">
        <v>1172</v>
      </c>
      <c r="E1315" s="28"/>
      <c r="F1315" s="168" t="s">
        <v>2175</v>
      </c>
      <c r="G1315" s="28"/>
      <c r="H1315" s="28"/>
      <c r="I1315" s="28"/>
      <c r="J1315" s="28"/>
      <c r="K1315" s="28"/>
      <c r="L1315" s="31"/>
      <c r="M1315" s="169"/>
      <c r="N1315" s="54"/>
      <c r="O1315" s="54"/>
      <c r="P1315" s="54"/>
      <c r="Q1315" s="54"/>
      <c r="R1315" s="54"/>
      <c r="S1315" s="54"/>
      <c r="T1315" s="55"/>
      <c r="AT1315" s="13" t="s">
        <v>1172</v>
      </c>
      <c r="AU1315" s="13" t="s">
        <v>79</v>
      </c>
    </row>
    <row r="1316" spans="2:65" s="1" customFormat="1" ht="45" customHeight="1">
      <c r="B1316" s="27"/>
      <c r="C1316" s="160" t="s">
        <v>2676</v>
      </c>
      <c r="D1316" s="160" t="s">
        <v>1111</v>
      </c>
      <c r="E1316" s="161" t="s">
        <v>2677</v>
      </c>
      <c r="F1316" s="162" t="s">
        <v>2678</v>
      </c>
      <c r="G1316" s="163" t="s">
        <v>572</v>
      </c>
      <c r="H1316" s="164">
        <v>1</v>
      </c>
      <c r="I1316" s="165">
        <v>305.83999999999997</v>
      </c>
      <c r="J1316" s="165">
        <f>ROUND(I1316*H1316,2)</f>
        <v>305.83999999999997</v>
      </c>
      <c r="K1316" s="162" t="s">
        <v>106</v>
      </c>
      <c r="L1316" s="31"/>
      <c r="M1316" s="53" t="s">
        <v>31</v>
      </c>
      <c r="N1316" s="166" t="s">
        <v>43</v>
      </c>
      <c r="O1316" s="142">
        <v>0.28000000000000003</v>
      </c>
      <c r="P1316" s="142">
        <f>O1316*H1316</f>
        <v>0.28000000000000003</v>
      </c>
      <c r="Q1316" s="142">
        <v>0</v>
      </c>
      <c r="R1316" s="142">
        <f>Q1316*H1316</f>
        <v>0</v>
      </c>
      <c r="S1316" s="142">
        <v>0</v>
      </c>
      <c r="T1316" s="143">
        <f>S1316*H1316</f>
        <v>0</v>
      </c>
      <c r="AR1316" s="13" t="s">
        <v>109</v>
      </c>
      <c r="AT1316" s="13" t="s">
        <v>1111</v>
      </c>
      <c r="AU1316" s="13" t="s">
        <v>79</v>
      </c>
      <c r="AY1316" s="13" t="s">
        <v>108</v>
      </c>
      <c r="BE1316" s="144">
        <f>IF(N1316="základní",J1316,0)</f>
        <v>305.83999999999997</v>
      </c>
      <c r="BF1316" s="144">
        <f>IF(N1316="snížená",J1316,0)</f>
        <v>0</v>
      </c>
      <c r="BG1316" s="144">
        <f>IF(N1316="zákl. přenesená",J1316,0)</f>
        <v>0</v>
      </c>
      <c r="BH1316" s="144">
        <f>IF(N1316="sníž. přenesená",J1316,0)</f>
        <v>0</v>
      </c>
      <c r="BI1316" s="144">
        <f>IF(N1316="nulová",J1316,0)</f>
        <v>0</v>
      </c>
      <c r="BJ1316" s="13" t="s">
        <v>77</v>
      </c>
      <c r="BK1316" s="144">
        <f>ROUND(I1316*H1316,2)</f>
        <v>305.83999999999997</v>
      </c>
      <c r="BL1316" s="13" t="s">
        <v>109</v>
      </c>
      <c r="BM1316" s="13" t="s">
        <v>2679</v>
      </c>
    </row>
    <row r="1317" spans="2:65" s="1" customFormat="1" ht="39">
      <c r="B1317" s="27"/>
      <c r="C1317" s="28"/>
      <c r="D1317" s="167" t="s">
        <v>1116</v>
      </c>
      <c r="E1317" s="28"/>
      <c r="F1317" s="168" t="s">
        <v>2675</v>
      </c>
      <c r="G1317" s="28"/>
      <c r="H1317" s="28"/>
      <c r="I1317" s="28"/>
      <c r="J1317" s="28"/>
      <c r="K1317" s="28"/>
      <c r="L1317" s="31"/>
      <c r="M1317" s="169"/>
      <c r="N1317" s="54"/>
      <c r="O1317" s="54"/>
      <c r="P1317" s="54"/>
      <c r="Q1317" s="54"/>
      <c r="R1317" s="54"/>
      <c r="S1317" s="54"/>
      <c r="T1317" s="55"/>
      <c r="AT1317" s="13" t="s">
        <v>1116</v>
      </c>
      <c r="AU1317" s="13" t="s">
        <v>79</v>
      </c>
    </row>
    <row r="1318" spans="2:65" s="1" customFormat="1" ht="19.5">
      <c r="B1318" s="27"/>
      <c r="C1318" s="28"/>
      <c r="D1318" s="167" t="s">
        <v>1172</v>
      </c>
      <c r="E1318" s="28"/>
      <c r="F1318" s="168" t="s">
        <v>2175</v>
      </c>
      <c r="G1318" s="28"/>
      <c r="H1318" s="28"/>
      <c r="I1318" s="28"/>
      <c r="J1318" s="28"/>
      <c r="K1318" s="28"/>
      <c r="L1318" s="31"/>
      <c r="M1318" s="169"/>
      <c r="N1318" s="54"/>
      <c r="O1318" s="54"/>
      <c r="P1318" s="54"/>
      <c r="Q1318" s="54"/>
      <c r="R1318" s="54"/>
      <c r="S1318" s="54"/>
      <c r="T1318" s="55"/>
      <c r="AT1318" s="13" t="s">
        <v>1172</v>
      </c>
      <c r="AU1318" s="13" t="s">
        <v>79</v>
      </c>
    </row>
    <row r="1319" spans="2:65" s="1" customFormat="1" ht="45" customHeight="1">
      <c r="B1319" s="27"/>
      <c r="C1319" s="160" t="s">
        <v>2680</v>
      </c>
      <c r="D1319" s="160" t="s">
        <v>1111</v>
      </c>
      <c r="E1319" s="161" t="s">
        <v>2681</v>
      </c>
      <c r="F1319" s="162" t="s">
        <v>2682</v>
      </c>
      <c r="G1319" s="163" t="s">
        <v>572</v>
      </c>
      <c r="H1319" s="164">
        <v>1</v>
      </c>
      <c r="I1319" s="165">
        <v>313.69</v>
      </c>
      <c r="J1319" s="165">
        <f>ROUND(I1319*H1319,2)</f>
        <v>313.69</v>
      </c>
      <c r="K1319" s="162" t="s">
        <v>106</v>
      </c>
      <c r="L1319" s="31"/>
      <c r="M1319" s="53" t="s">
        <v>31</v>
      </c>
      <c r="N1319" s="166" t="s">
        <v>43</v>
      </c>
      <c r="O1319" s="142">
        <v>0.28999999999999998</v>
      </c>
      <c r="P1319" s="142">
        <f>O1319*H1319</f>
        <v>0.28999999999999998</v>
      </c>
      <c r="Q1319" s="142">
        <v>0</v>
      </c>
      <c r="R1319" s="142">
        <f>Q1319*H1319</f>
        <v>0</v>
      </c>
      <c r="S1319" s="142">
        <v>0</v>
      </c>
      <c r="T1319" s="143">
        <f>S1319*H1319</f>
        <v>0</v>
      </c>
      <c r="AR1319" s="13" t="s">
        <v>109</v>
      </c>
      <c r="AT1319" s="13" t="s">
        <v>1111</v>
      </c>
      <c r="AU1319" s="13" t="s">
        <v>79</v>
      </c>
      <c r="AY1319" s="13" t="s">
        <v>108</v>
      </c>
      <c r="BE1319" s="144">
        <f>IF(N1319="základní",J1319,0)</f>
        <v>313.69</v>
      </c>
      <c r="BF1319" s="144">
        <f>IF(N1319="snížená",J1319,0)</f>
        <v>0</v>
      </c>
      <c r="BG1319" s="144">
        <f>IF(N1319="zákl. přenesená",J1319,0)</f>
        <v>0</v>
      </c>
      <c r="BH1319" s="144">
        <f>IF(N1319="sníž. přenesená",J1319,0)</f>
        <v>0</v>
      </c>
      <c r="BI1319" s="144">
        <f>IF(N1319="nulová",J1319,0)</f>
        <v>0</v>
      </c>
      <c r="BJ1319" s="13" t="s">
        <v>77</v>
      </c>
      <c r="BK1319" s="144">
        <f>ROUND(I1319*H1319,2)</f>
        <v>313.69</v>
      </c>
      <c r="BL1319" s="13" t="s">
        <v>109</v>
      </c>
      <c r="BM1319" s="13" t="s">
        <v>2683</v>
      </c>
    </row>
    <row r="1320" spans="2:65" s="1" customFormat="1" ht="39">
      <c r="B1320" s="27"/>
      <c r="C1320" s="28"/>
      <c r="D1320" s="167" t="s">
        <v>1116</v>
      </c>
      <c r="E1320" s="28"/>
      <c r="F1320" s="168" t="s">
        <v>2675</v>
      </c>
      <c r="G1320" s="28"/>
      <c r="H1320" s="28"/>
      <c r="I1320" s="28"/>
      <c r="J1320" s="28"/>
      <c r="K1320" s="28"/>
      <c r="L1320" s="31"/>
      <c r="M1320" s="169"/>
      <c r="N1320" s="54"/>
      <c r="O1320" s="54"/>
      <c r="P1320" s="54"/>
      <c r="Q1320" s="54"/>
      <c r="R1320" s="54"/>
      <c r="S1320" s="54"/>
      <c r="T1320" s="55"/>
      <c r="AT1320" s="13" t="s">
        <v>1116</v>
      </c>
      <c r="AU1320" s="13" t="s">
        <v>79</v>
      </c>
    </row>
    <row r="1321" spans="2:65" s="1" customFormat="1" ht="19.5">
      <c r="B1321" s="27"/>
      <c r="C1321" s="28"/>
      <c r="D1321" s="167" t="s">
        <v>1172</v>
      </c>
      <c r="E1321" s="28"/>
      <c r="F1321" s="168" t="s">
        <v>2175</v>
      </c>
      <c r="G1321" s="28"/>
      <c r="H1321" s="28"/>
      <c r="I1321" s="28"/>
      <c r="J1321" s="28"/>
      <c r="K1321" s="28"/>
      <c r="L1321" s="31"/>
      <c r="M1321" s="169"/>
      <c r="N1321" s="54"/>
      <c r="O1321" s="54"/>
      <c r="P1321" s="54"/>
      <c r="Q1321" s="54"/>
      <c r="R1321" s="54"/>
      <c r="S1321" s="54"/>
      <c r="T1321" s="55"/>
      <c r="AT1321" s="13" t="s">
        <v>1172</v>
      </c>
      <c r="AU1321" s="13" t="s">
        <v>79</v>
      </c>
    </row>
    <row r="1322" spans="2:65" s="1" customFormat="1" ht="45" customHeight="1">
      <c r="B1322" s="27"/>
      <c r="C1322" s="160" t="s">
        <v>2684</v>
      </c>
      <c r="D1322" s="160" t="s">
        <v>1111</v>
      </c>
      <c r="E1322" s="161" t="s">
        <v>2685</v>
      </c>
      <c r="F1322" s="162" t="s">
        <v>2686</v>
      </c>
      <c r="G1322" s="163" t="s">
        <v>572</v>
      </c>
      <c r="H1322" s="164">
        <v>1</v>
      </c>
      <c r="I1322" s="165">
        <v>313.69</v>
      </c>
      <c r="J1322" s="165">
        <f>ROUND(I1322*H1322,2)</f>
        <v>313.69</v>
      </c>
      <c r="K1322" s="162" t="s">
        <v>106</v>
      </c>
      <c r="L1322" s="31"/>
      <c r="M1322" s="53" t="s">
        <v>31</v>
      </c>
      <c r="N1322" s="166" t="s">
        <v>43</v>
      </c>
      <c r="O1322" s="142">
        <v>0.28999999999999998</v>
      </c>
      <c r="P1322" s="142">
        <f>O1322*H1322</f>
        <v>0.28999999999999998</v>
      </c>
      <c r="Q1322" s="142">
        <v>0</v>
      </c>
      <c r="R1322" s="142">
        <f>Q1322*H1322</f>
        <v>0</v>
      </c>
      <c r="S1322" s="142">
        <v>0</v>
      </c>
      <c r="T1322" s="143">
        <f>S1322*H1322</f>
        <v>0</v>
      </c>
      <c r="AR1322" s="13" t="s">
        <v>109</v>
      </c>
      <c r="AT1322" s="13" t="s">
        <v>1111</v>
      </c>
      <c r="AU1322" s="13" t="s">
        <v>79</v>
      </c>
      <c r="AY1322" s="13" t="s">
        <v>108</v>
      </c>
      <c r="BE1322" s="144">
        <f>IF(N1322="základní",J1322,0)</f>
        <v>313.69</v>
      </c>
      <c r="BF1322" s="144">
        <f>IF(N1322="snížená",J1322,0)</f>
        <v>0</v>
      </c>
      <c r="BG1322" s="144">
        <f>IF(N1322="zákl. přenesená",J1322,0)</f>
        <v>0</v>
      </c>
      <c r="BH1322" s="144">
        <f>IF(N1322="sníž. přenesená",J1322,0)</f>
        <v>0</v>
      </c>
      <c r="BI1322" s="144">
        <f>IF(N1322="nulová",J1322,0)</f>
        <v>0</v>
      </c>
      <c r="BJ1322" s="13" t="s">
        <v>77</v>
      </c>
      <c r="BK1322" s="144">
        <f>ROUND(I1322*H1322,2)</f>
        <v>313.69</v>
      </c>
      <c r="BL1322" s="13" t="s">
        <v>109</v>
      </c>
      <c r="BM1322" s="13" t="s">
        <v>2687</v>
      </c>
    </row>
    <row r="1323" spans="2:65" s="1" customFormat="1" ht="39">
      <c r="B1323" s="27"/>
      <c r="C1323" s="28"/>
      <c r="D1323" s="167" t="s">
        <v>1116</v>
      </c>
      <c r="E1323" s="28"/>
      <c r="F1323" s="168" t="s">
        <v>2675</v>
      </c>
      <c r="G1323" s="28"/>
      <c r="H1323" s="28"/>
      <c r="I1323" s="28"/>
      <c r="J1323" s="28"/>
      <c r="K1323" s="28"/>
      <c r="L1323" s="31"/>
      <c r="M1323" s="169"/>
      <c r="N1323" s="54"/>
      <c r="O1323" s="54"/>
      <c r="P1323" s="54"/>
      <c r="Q1323" s="54"/>
      <c r="R1323" s="54"/>
      <c r="S1323" s="54"/>
      <c r="T1323" s="55"/>
      <c r="AT1323" s="13" t="s">
        <v>1116</v>
      </c>
      <c r="AU1323" s="13" t="s">
        <v>79</v>
      </c>
    </row>
    <row r="1324" spans="2:65" s="1" customFormat="1" ht="19.5">
      <c r="B1324" s="27"/>
      <c r="C1324" s="28"/>
      <c r="D1324" s="167" t="s">
        <v>1172</v>
      </c>
      <c r="E1324" s="28"/>
      <c r="F1324" s="168" t="s">
        <v>2175</v>
      </c>
      <c r="G1324" s="28"/>
      <c r="H1324" s="28"/>
      <c r="I1324" s="28"/>
      <c r="J1324" s="28"/>
      <c r="K1324" s="28"/>
      <c r="L1324" s="31"/>
      <c r="M1324" s="169"/>
      <c r="N1324" s="54"/>
      <c r="O1324" s="54"/>
      <c r="P1324" s="54"/>
      <c r="Q1324" s="54"/>
      <c r="R1324" s="54"/>
      <c r="S1324" s="54"/>
      <c r="T1324" s="55"/>
      <c r="AT1324" s="13" t="s">
        <v>1172</v>
      </c>
      <c r="AU1324" s="13" t="s">
        <v>79</v>
      </c>
    </row>
    <row r="1325" spans="2:65" s="1" customFormat="1" ht="45" customHeight="1">
      <c r="B1325" s="27"/>
      <c r="C1325" s="160" t="s">
        <v>2688</v>
      </c>
      <c r="D1325" s="160" t="s">
        <v>1111</v>
      </c>
      <c r="E1325" s="161" t="s">
        <v>2689</v>
      </c>
      <c r="F1325" s="162" t="s">
        <v>2690</v>
      </c>
      <c r="G1325" s="163" t="s">
        <v>572</v>
      </c>
      <c r="H1325" s="164">
        <v>1</v>
      </c>
      <c r="I1325" s="165">
        <v>311.3</v>
      </c>
      <c r="J1325" s="165">
        <f>ROUND(I1325*H1325,2)</f>
        <v>311.3</v>
      </c>
      <c r="K1325" s="162" t="s">
        <v>106</v>
      </c>
      <c r="L1325" s="31"/>
      <c r="M1325" s="53" t="s">
        <v>31</v>
      </c>
      <c r="N1325" s="166" t="s">
        <v>43</v>
      </c>
      <c r="O1325" s="142">
        <v>0.28999999999999998</v>
      </c>
      <c r="P1325" s="142">
        <f>O1325*H1325</f>
        <v>0.28999999999999998</v>
      </c>
      <c r="Q1325" s="142">
        <v>0</v>
      </c>
      <c r="R1325" s="142">
        <f>Q1325*H1325</f>
        <v>0</v>
      </c>
      <c r="S1325" s="142">
        <v>0</v>
      </c>
      <c r="T1325" s="143">
        <f>S1325*H1325</f>
        <v>0</v>
      </c>
      <c r="AR1325" s="13" t="s">
        <v>109</v>
      </c>
      <c r="AT1325" s="13" t="s">
        <v>1111</v>
      </c>
      <c r="AU1325" s="13" t="s">
        <v>79</v>
      </c>
      <c r="AY1325" s="13" t="s">
        <v>108</v>
      </c>
      <c r="BE1325" s="144">
        <f>IF(N1325="základní",J1325,0)</f>
        <v>311.3</v>
      </c>
      <c r="BF1325" s="144">
        <f>IF(N1325="snížená",J1325,0)</f>
        <v>0</v>
      </c>
      <c r="BG1325" s="144">
        <f>IF(N1325="zákl. přenesená",J1325,0)</f>
        <v>0</v>
      </c>
      <c r="BH1325" s="144">
        <f>IF(N1325="sníž. přenesená",J1325,0)</f>
        <v>0</v>
      </c>
      <c r="BI1325" s="144">
        <f>IF(N1325="nulová",J1325,0)</f>
        <v>0</v>
      </c>
      <c r="BJ1325" s="13" t="s">
        <v>77</v>
      </c>
      <c r="BK1325" s="144">
        <f>ROUND(I1325*H1325,2)</f>
        <v>311.3</v>
      </c>
      <c r="BL1325" s="13" t="s">
        <v>109</v>
      </c>
      <c r="BM1325" s="13" t="s">
        <v>2691</v>
      </c>
    </row>
    <row r="1326" spans="2:65" s="1" customFormat="1" ht="39">
      <c r="B1326" s="27"/>
      <c r="C1326" s="28"/>
      <c r="D1326" s="167" t="s">
        <v>1116</v>
      </c>
      <c r="E1326" s="28"/>
      <c r="F1326" s="168" t="s">
        <v>2675</v>
      </c>
      <c r="G1326" s="28"/>
      <c r="H1326" s="28"/>
      <c r="I1326" s="28"/>
      <c r="J1326" s="28"/>
      <c r="K1326" s="28"/>
      <c r="L1326" s="31"/>
      <c r="M1326" s="169"/>
      <c r="N1326" s="54"/>
      <c r="O1326" s="54"/>
      <c r="P1326" s="54"/>
      <c r="Q1326" s="54"/>
      <c r="R1326" s="54"/>
      <c r="S1326" s="54"/>
      <c r="T1326" s="55"/>
      <c r="AT1326" s="13" t="s">
        <v>1116</v>
      </c>
      <c r="AU1326" s="13" t="s">
        <v>79</v>
      </c>
    </row>
    <row r="1327" spans="2:65" s="1" customFormat="1" ht="19.5">
      <c r="B1327" s="27"/>
      <c r="C1327" s="28"/>
      <c r="D1327" s="167" t="s">
        <v>1172</v>
      </c>
      <c r="E1327" s="28"/>
      <c r="F1327" s="168" t="s">
        <v>2175</v>
      </c>
      <c r="G1327" s="28"/>
      <c r="H1327" s="28"/>
      <c r="I1327" s="28"/>
      <c r="J1327" s="28"/>
      <c r="K1327" s="28"/>
      <c r="L1327" s="31"/>
      <c r="M1327" s="169"/>
      <c r="N1327" s="54"/>
      <c r="O1327" s="54"/>
      <c r="P1327" s="54"/>
      <c r="Q1327" s="54"/>
      <c r="R1327" s="54"/>
      <c r="S1327" s="54"/>
      <c r="T1327" s="55"/>
      <c r="AT1327" s="13" t="s">
        <v>1172</v>
      </c>
      <c r="AU1327" s="13" t="s">
        <v>79</v>
      </c>
    </row>
    <row r="1328" spans="2:65" s="1" customFormat="1" ht="45" customHeight="1">
      <c r="B1328" s="27"/>
      <c r="C1328" s="160" t="s">
        <v>2692</v>
      </c>
      <c r="D1328" s="160" t="s">
        <v>1111</v>
      </c>
      <c r="E1328" s="161" t="s">
        <v>2693</v>
      </c>
      <c r="F1328" s="162" t="s">
        <v>2694</v>
      </c>
      <c r="G1328" s="163" t="s">
        <v>572</v>
      </c>
      <c r="H1328" s="164">
        <v>1</v>
      </c>
      <c r="I1328" s="165">
        <v>322.77</v>
      </c>
      <c r="J1328" s="165">
        <f>ROUND(I1328*H1328,2)</f>
        <v>322.77</v>
      </c>
      <c r="K1328" s="162" t="s">
        <v>106</v>
      </c>
      <c r="L1328" s="31"/>
      <c r="M1328" s="53" t="s">
        <v>31</v>
      </c>
      <c r="N1328" s="166" t="s">
        <v>43</v>
      </c>
      <c r="O1328" s="142">
        <v>0.3</v>
      </c>
      <c r="P1328" s="142">
        <f>O1328*H1328</f>
        <v>0.3</v>
      </c>
      <c r="Q1328" s="142">
        <v>0</v>
      </c>
      <c r="R1328" s="142">
        <f>Q1328*H1328</f>
        <v>0</v>
      </c>
      <c r="S1328" s="142">
        <v>0</v>
      </c>
      <c r="T1328" s="143">
        <f>S1328*H1328</f>
        <v>0</v>
      </c>
      <c r="AR1328" s="13" t="s">
        <v>109</v>
      </c>
      <c r="AT1328" s="13" t="s">
        <v>1111</v>
      </c>
      <c r="AU1328" s="13" t="s">
        <v>79</v>
      </c>
      <c r="AY1328" s="13" t="s">
        <v>108</v>
      </c>
      <c r="BE1328" s="144">
        <f>IF(N1328="základní",J1328,0)</f>
        <v>322.77</v>
      </c>
      <c r="BF1328" s="144">
        <f>IF(N1328="snížená",J1328,0)</f>
        <v>0</v>
      </c>
      <c r="BG1328" s="144">
        <f>IF(N1328="zákl. přenesená",J1328,0)</f>
        <v>0</v>
      </c>
      <c r="BH1328" s="144">
        <f>IF(N1328="sníž. přenesená",J1328,0)</f>
        <v>0</v>
      </c>
      <c r="BI1328" s="144">
        <f>IF(N1328="nulová",J1328,0)</f>
        <v>0</v>
      </c>
      <c r="BJ1328" s="13" t="s">
        <v>77</v>
      </c>
      <c r="BK1328" s="144">
        <f>ROUND(I1328*H1328,2)</f>
        <v>322.77</v>
      </c>
      <c r="BL1328" s="13" t="s">
        <v>109</v>
      </c>
      <c r="BM1328" s="13" t="s">
        <v>2695</v>
      </c>
    </row>
    <row r="1329" spans="2:65" s="1" customFormat="1" ht="39">
      <c r="B1329" s="27"/>
      <c r="C1329" s="28"/>
      <c r="D1329" s="167" t="s">
        <v>1116</v>
      </c>
      <c r="E1329" s="28"/>
      <c r="F1329" s="168" t="s">
        <v>2675</v>
      </c>
      <c r="G1329" s="28"/>
      <c r="H1329" s="28"/>
      <c r="I1329" s="28"/>
      <c r="J1329" s="28"/>
      <c r="K1329" s="28"/>
      <c r="L1329" s="31"/>
      <c r="M1329" s="169"/>
      <c r="N1329" s="54"/>
      <c r="O1329" s="54"/>
      <c r="P1329" s="54"/>
      <c r="Q1329" s="54"/>
      <c r="R1329" s="54"/>
      <c r="S1329" s="54"/>
      <c r="T1329" s="55"/>
      <c r="AT1329" s="13" t="s">
        <v>1116</v>
      </c>
      <c r="AU1329" s="13" t="s">
        <v>79</v>
      </c>
    </row>
    <row r="1330" spans="2:65" s="1" customFormat="1" ht="19.5">
      <c r="B1330" s="27"/>
      <c r="C1330" s="28"/>
      <c r="D1330" s="167" t="s">
        <v>1172</v>
      </c>
      <c r="E1330" s="28"/>
      <c r="F1330" s="168" t="s">
        <v>2175</v>
      </c>
      <c r="G1330" s="28"/>
      <c r="H1330" s="28"/>
      <c r="I1330" s="28"/>
      <c r="J1330" s="28"/>
      <c r="K1330" s="28"/>
      <c r="L1330" s="31"/>
      <c r="M1330" s="169"/>
      <c r="N1330" s="54"/>
      <c r="O1330" s="54"/>
      <c r="P1330" s="54"/>
      <c r="Q1330" s="54"/>
      <c r="R1330" s="54"/>
      <c r="S1330" s="54"/>
      <c r="T1330" s="55"/>
      <c r="AT1330" s="13" t="s">
        <v>1172</v>
      </c>
      <c r="AU1330" s="13" t="s">
        <v>79</v>
      </c>
    </row>
    <row r="1331" spans="2:65" s="1" customFormat="1" ht="45" customHeight="1">
      <c r="B1331" s="27"/>
      <c r="C1331" s="160" t="s">
        <v>2696</v>
      </c>
      <c r="D1331" s="160" t="s">
        <v>1111</v>
      </c>
      <c r="E1331" s="161" t="s">
        <v>2697</v>
      </c>
      <c r="F1331" s="162" t="s">
        <v>2698</v>
      </c>
      <c r="G1331" s="163" t="s">
        <v>572</v>
      </c>
      <c r="H1331" s="164">
        <v>1</v>
      </c>
      <c r="I1331" s="165">
        <v>334.23</v>
      </c>
      <c r="J1331" s="165">
        <f>ROUND(I1331*H1331,2)</f>
        <v>334.23</v>
      </c>
      <c r="K1331" s="162" t="s">
        <v>106</v>
      </c>
      <c r="L1331" s="31"/>
      <c r="M1331" s="53" t="s">
        <v>31</v>
      </c>
      <c r="N1331" s="166" t="s">
        <v>43</v>
      </c>
      <c r="O1331" s="142">
        <v>0.31</v>
      </c>
      <c r="P1331" s="142">
        <f>O1331*H1331</f>
        <v>0.31</v>
      </c>
      <c r="Q1331" s="142">
        <v>0</v>
      </c>
      <c r="R1331" s="142">
        <f>Q1331*H1331</f>
        <v>0</v>
      </c>
      <c r="S1331" s="142">
        <v>0</v>
      </c>
      <c r="T1331" s="143">
        <f>S1331*H1331</f>
        <v>0</v>
      </c>
      <c r="AR1331" s="13" t="s">
        <v>109</v>
      </c>
      <c r="AT1331" s="13" t="s">
        <v>1111</v>
      </c>
      <c r="AU1331" s="13" t="s">
        <v>79</v>
      </c>
      <c r="AY1331" s="13" t="s">
        <v>108</v>
      </c>
      <c r="BE1331" s="144">
        <f>IF(N1331="základní",J1331,0)</f>
        <v>334.23</v>
      </c>
      <c r="BF1331" s="144">
        <f>IF(N1331="snížená",J1331,0)</f>
        <v>0</v>
      </c>
      <c r="BG1331" s="144">
        <f>IF(N1331="zákl. přenesená",J1331,0)</f>
        <v>0</v>
      </c>
      <c r="BH1331" s="144">
        <f>IF(N1331="sníž. přenesená",J1331,0)</f>
        <v>0</v>
      </c>
      <c r="BI1331" s="144">
        <f>IF(N1331="nulová",J1331,0)</f>
        <v>0</v>
      </c>
      <c r="BJ1331" s="13" t="s">
        <v>77</v>
      </c>
      <c r="BK1331" s="144">
        <f>ROUND(I1331*H1331,2)</f>
        <v>334.23</v>
      </c>
      <c r="BL1331" s="13" t="s">
        <v>109</v>
      </c>
      <c r="BM1331" s="13" t="s">
        <v>2699</v>
      </c>
    </row>
    <row r="1332" spans="2:65" s="1" customFormat="1" ht="39">
      <c r="B1332" s="27"/>
      <c r="C1332" s="28"/>
      <c r="D1332" s="167" t="s">
        <v>1116</v>
      </c>
      <c r="E1332" s="28"/>
      <c r="F1332" s="168" t="s">
        <v>2675</v>
      </c>
      <c r="G1332" s="28"/>
      <c r="H1332" s="28"/>
      <c r="I1332" s="28"/>
      <c r="J1332" s="28"/>
      <c r="K1332" s="28"/>
      <c r="L1332" s="31"/>
      <c r="M1332" s="169"/>
      <c r="N1332" s="54"/>
      <c r="O1332" s="54"/>
      <c r="P1332" s="54"/>
      <c r="Q1332" s="54"/>
      <c r="R1332" s="54"/>
      <c r="S1332" s="54"/>
      <c r="T1332" s="55"/>
      <c r="AT1332" s="13" t="s">
        <v>1116</v>
      </c>
      <c r="AU1332" s="13" t="s">
        <v>79</v>
      </c>
    </row>
    <row r="1333" spans="2:65" s="1" customFormat="1" ht="19.5">
      <c r="B1333" s="27"/>
      <c r="C1333" s="28"/>
      <c r="D1333" s="167" t="s">
        <v>1172</v>
      </c>
      <c r="E1333" s="28"/>
      <c r="F1333" s="168" t="s">
        <v>2175</v>
      </c>
      <c r="G1333" s="28"/>
      <c r="H1333" s="28"/>
      <c r="I1333" s="28"/>
      <c r="J1333" s="28"/>
      <c r="K1333" s="28"/>
      <c r="L1333" s="31"/>
      <c r="M1333" s="169"/>
      <c r="N1333" s="54"/>
      <c r="O1333" s="54"/>
      <c r="P1333" s="54"/>
      <c r="Q1333" s="54"/>
      <c r="R1333" s="54"/>
      <c r="S1333" s="54"/>
      <c r="T1333" s="55"/>
      <c r="AT1333" s="13" t="s">
        <v>1172</v>
      </c>
      <c r="AU1333" s="13" t="s">
        <v>79</v>
      </c>
    </row>
    <row r="1334" spans="2:65" s="1" customFormat="1" ht="45" customHeight="1">
      <c r="B1334" s="27"/>
      <c r="C1334" s="160" t="s">
        <v>2700</v>
      </c>
      <c r="D1334" s="160" t="s">
        <v>1111</v>
      </c>
      <c r="E1334" s="161" t="s">
        <v>2701</v>
      </c>
      <c r="F1334" s="162" t="s">
        <v>2702</v>
      </c>
      <c r="G1334" s="163" t="s">
        <v>572</v>
      </c>
      <c r="H1334" s="164">
        <v>1</v>
      </c>
      <c r="I1334" s="165">
        <v>334.23</v>
      </c>
      <c r="J1334" s="165">
        <f>ROUND(I1334*H1334,2)</f>
        <v>334.23</v>
      </c>
      <c r="K1334" s="162" t="s">
        <v>106</v>
      </c>
      <c r="L1334" s="31"/>
      <c r="M1334" s="53" t="s">
        <v>31</v>
      </c>
      <c r="N1334" s="166" t="s">
        <v>43</v>
      </c>
      <c r="O1334" s="142">
        <v>0.31</v>
      </c>
      <c r="P1334" s="142">
        <f>O1334*H1334</f>
        <v>0.31</v>
      </c>
      <c r="Q1334" s="142">
        <v>0</v>
      </c>
      <c r="R1334" s="142">
        <f>Q1334*H1334</f>
        <v>0</v>
      </c>
      <c r="S1334" s="142">
        <v>0</v>
      </c>
      <c r="T1334" s="143">
        <f>S1334*H1334</f>
        <v>0</v>
      </c>
      <c r="AR1334" s="13" t="s">
        <v>109</v>
      </c>
      <c r="AT1334" s="13" t="s">
        <v>1111</v>
      </c>
      <c r="AU1334" s="13" t="s">
        <v>79</v>
      </c>
      <c r="AY1334" s="13" t="s">
        <v>108</v>
      </c>
      <c r="BE1334" s="144">
        <f>IF(N1334="základní",J1334,0)</f>
        <v>334.23</v>
      </c>
      <c r="BF1334" s="144">
        <f>IF(N1334="snížená",J1334,0)</f>
        <v>0</v>
      </c>
      <c r="BG1334" s="144">
        <f>IF(N1334="zákl. přenesená",J1334,0)</f>
        <v>0</v>
      </c>
      <c r="BH1334" s="144">
        <f>IF(N1334="sníž. přenesená",J1334,0)</f>
        <v>0</v>
      </c>
      <c r="BI1334" s="144">
        <f>IF(N1334="nulová",J1334,0)</f>
        <v>0</v>
      </c>
      <c r="BJ1334" s="13" t="s">
        <v>77</v>
      </c>
      <c r="BK1334" s="144">
        <f>ROUND(I1334*H1334,2)</f>
        <v>334.23</v>
      </c>
      <c r="BL1334" s="13" t="s">
        <v>109</v>
      </c>
      <c r="BM1334" s="13" t="s">
        <v>2703</v>
      </c>
    </row>
    <row r="1335" spans="2:65" s="1" customFormat="1" ht="39">
      <c r="B1335" s="27"/>
      <c r="C1335" s="28"/>
      <c r="D1335" s="167" t="s">
        <v>1116</v>
      </c>
      <c r="E1335" s="28"/>
      <c r="F1335" s="168" t="s">
        <v>2675</v>
      </c>
      <c r="G1335" s="28"/>
      <c r="H1335" s="28"/>
      <c r="I1335" s="28"/>
      <c r="J1335" s="28"/>
      <c r="K1335" s="28"/>
      <c r="L1335" s="31"/>
      <c r="M1335" s="169"/>
      <c r="N1335" s="54"/>
      <c r="O1335" s="54"/>
      <c r="P1335" s="54"/>
      <c r="Q1335" s="54"/>
      <c r="R1335" s="54"/>
      <c r="S1335" s="54"/>
      <c r="T1335" s="55"/>
      <c r="AT1335" s="13" t="s">
        <v>1116</v>
      </c>
      <c r="AU1335" s="13" t="s">
        <v>79</v>
      </c>
    </row>
    <row r="1336" spans="2:65" s="1" customFormat="1" ht="19.5">
      <c r="B1336" s="27"/>
      <c r="C1336" s="28"/>
      <c r="D1336" s="167" t="s">
        <v>1172</v>
      </c>
      <c r="E1336" s="28"/>
      <c r="F1336" s="168" t="s">
        <v>2175</v>
      </c>
      <c r="G1336" s="28"/>
      <c r="H1336" s="28"/>
      <c r="I1336" s="28"/>
      <c r="J1336" s="28"/>
      <c r="K1336" s="28"/>
      <c r="L1336" s="31"/>
      <c r="M1336" s="169"/>
      <c r="N1336" s="54"/>
      <c r="O1336" s="54"/>
      <c r="P1336" s="54"/>
      <c r="Q1336" s="54"/>
      <c r="R1336" s="54"/>
      <c r="S1336" s="54"/>
      <c r="T1336" s="55"/>
      <c r="AT1336" s="13" t="s">
        <v>1172</v>
      </c>
      <c r="AU1336" s="13" t="s">
        <v>79</v>
      </c>
    </row>
    <row r="1337" spans="2:65" s="1" customFormat="1" ht="45" customHeight="1">
      <c r="B1337" s="27"/>
      <c r="C1337" s="160" t="s">
        <v>2704</v>
      </c>
      <c r="D1337" s="160" t="s">
        <v>1111</v>
      </c>
      <c r="E1337" s="161" t="s">
        <v>2705</v>
      </c>
      <c r="F1337" s="162" t="s">
        <v>2706</v>
      </c>
      <c r="G1337" s="163" t="s">
        <v>572</v>
      </c>
      <c r="H1337" s="164">
        <v>1</v>
      </c>
      <c r="I1337" s="165">
        <v>295.52999999999997</v>
      </c>
      <c r="J1337" s="165">
        <f>ROUND(I1337*H1337,2)</f>
        <v>295.52999999999997</v>
      </c>
      <c r="K1337" s="162" t="s">
        <v>106</v>
      </c>
      <c r="L1337" s="31"/>
      <c r="M1337" s="53" t="s">
        <v>31</v>
      </c>
      <c r="N1337" s="166" t="s">
        <v>43</v>
      </c>
      <c r="O1337" s="142">
        <v>0.27</v>
      </c>
      <c r="P1337" s="142">
        <f>O1337*H1337</f>
        <v>0.27</v>
      </c>
      <c r="Q1337" s="142">
        <v>0</v>
      </c>
      <c r="R1337" s="142">
        <f>Q1337*H1337</f>
        <v>0</v>
      </c>
      <c r="S1337" s="142">
        <v>0</v>
      </c>
      <c r="T1337" s="143">
        <f>S1337*H1337</f>
        <v>0</v>
      </c>
      <c r="AR1337" s="13" t="s">
        <v>109</v>
      </c>
      <c r="AT1337" s="13" t="s">
        <v>1111</v>
      </c>
      <c r="AU1337" s="13" t="s">
        <v>79</v>
      </c>
      <c r="AY1337" s="13" t="s">
        <v>108</v>
      </c>
      <c r="BE1337" s="144">
        <f>IF(N1337="základní",J1337,0)</f>
        <v>295.52999999999997</v>
      </c>
      <c r="BF1337" s="144">
        <f>IF(N1337="snížená",J1337,0)</f>
        <v>0</v>
      </c>
      <c r="BG1337" s="144">
        <f>IF(N1337="zákl. přenesená",J1337,0)</f>
        <v>0</v>
      </c>
      <c r="BH1337" s="144">
        <f>IF(N1337="sníž. přenesená",J1337,0)</f>
        <v>0</v>
      </c>
      <c r="BI1337" s="144">
        <f>IF(N1337="nulová",J1337,0)</f>
        <v>0</v>
      </c>
      <c r="BJ1337" s="13" t="s">
        <v>77</v>
      </c>
      <c r="BK1337" s="144">
        <f>ROUND(I1337*H1337,2)</f>
        <v>295.52999999999997</v>
      </c>
      <c r="BL1337" s="13" t="s">
        <v>109</v>
      </c>
      <c r="BM1337" s="13" t="s">
        <v>2707</v>
      </c>
    </row>
    <row r="1338" spans="2:65" s="1" customFormat="1" ht="39">
      <c r="B1338" s="27"/>
      <c r="C1338" s="28"/>
      <c r="D1338" s="167" t="s">
        <v>1116</v>
      </c>
      <c r="E1338" s="28"/>
      <c r="F1338" s="168" t="s">
        <v>2675</v>
      </c>
      <c r="G1338" s="28"/>
      <c r="H1338" s="28"/>
      <c r="I1338" s="28"/>
      <c r="J1338" s="28"/>
      <c r="K1338" s="28"/>
      <c r="L1338" s="31"/>
      <c r="M1338" s="169"/>
      <c r="N1338" s="54"/>
      <c r="O1338" s="54"/>
      <c r="P1338" s="54"/>
      <c r="Q1338" s="54"/>
      <c r="R1338" s="54"/>
      <c r="S1338" s="54"/>
      <c r="T1338" s="55"/>
      <c r="AT1338" s="13" t="s">
        <v>1116</v>
      </c>
      <c r="AU1338" s="13" t="s">
        <v>79</v>
      </c>
    </row>
    <row r="1339" spans="2:65" s="1" customFormat="1" ht="19.5">
      <c r="B1339" s="27"/>
      <c r="C1339" s="28"/>
      <c r="D1339" s="167" t="s">
        <v>1172</v>
      </c>
      <c r="E1339" s="28"/>
      <c r="F1339" s="168" t="s">
        <v>2175</v>
      </c>
      <c r="G1339" s="28"/>
      <c r="H1339" s="28"/>
      <c r="I1339" s="28"/>
      <c r="J1339" s="28"/>
      <c r="K1339" s="28"/>
      <c r="L1339" s="31"/>
      <c r="M1339" s="169"/>
      <c r="N1339" s="54"/>
      <c r="O1339" s="54"/>
      <c r="P1339" s="54"/>
      <c r="Q1339" s="54"/>
      <c r="R1339" s="54"/>
      <c r="S1339" s="54"/>
      <c r="T1339" s="55"/>
      <c r="AT1339" s="13" t="s">
        <v>1172</v>
      </c>
      <c r="AU1339" s="13" t="s">
        <v>79</v>
      </c>
    </row>
    <row r="1340" spans="2:65" s="1" customFormat="1" ht="45" customHeight="1">
      <c r="B1340" s="27"/>
      <c r="C1340" s="160" t="s">
        <v>2708</v>
      </c>
      <c r="D1340" s="160" t="s">
        <v>1111</v>
      </c>
      <c r="E1340" s="161" t="s">
        <v>2709</v>
      </c>
      <c r="F1340" s="162" t="s">
        <v>2710</v>
      </c>
      <c r="G1340" s="163" t="s">
        <v>572</v>
      </c>
      <c r="H1340" s="164">
        <v>1</v>
      </c>
      <c r="I1340" s="165">
        <v>307</v>
      </c>
      <c r="J1340" s="165">
        <f>ROUND(I1340*H1340,2)</f>
        <v>307</v>
      </c>
      <c r="K1340" s="162" t="s">
        <v>106</v>
      </c>
      <c r="L1340" s="31"/>
      <c r="M1340" s="53" t="s">
        <v>31</v>
      </c>
      <c r="N1340" s="166" t="s">
        <v>43</v>
      </c>
      <c r="O1340" s="142">
        <v>0.28000000000000003</v>
      </c>
      <c r="P1340" s="142">
        <f>O1340*H1340</f>
        <v>0.28000000000000003</v>
      </c>
      <c r="Q1340" s="142">
        <v>0</v>
      </c>
      <c r="R1340" s="142">
        <f>Q1340*H1340</f>
        <v>0</v>
      </c>
      <c r="S1340" s="142">
        <v>0</v>
      </c>
      <c r="T1340" s="143">
        <f>S1340*H1340</f>
        <v>0</v>
      </c>
      <c r="AR1340" s="13" t="s">
        <v>109</v>
      </c>
      <c r="AT1340" s="13" t="s">
        <v>1111</v>
      </c>
      <c r="AU1340" s="13" t="s">
        <v>79</v>
      </c>
      <c r="AY1340" s="13" t="s">
        <v>108</v>
      </c>
      <c r="BE1340" s="144">
        <f>IF(N1340="základní",J1340,0)</f>
        <v>307</v>
      </c>
      <c r="BF1340" s="144">
        <f>IF(N1340="snížená",J1340,0)</f>
        <v>0</v>
      </c>
      <c r="BG1340" s="144">
        <f>IF(N1340="zákl. přenesená",J1340,0)</f>
        <v>0</v>
      </c>
      <c r="BH1340" s="144">
        <f>IF(N1340="sníž. přenesená",J1340,0)</f>
        <v>0</v>
      </c>
      <c r="BI1340" s="144">
        <f>IF(N1340="nulová",J1340,0)</f>
        <v>0</v>
      </c>
      <c r="BJ1340" s="13" t="s">
        <v>77</v>
      </c>
      <c r="BK1340" s="144">
        <f>ROUND(I1340*H1340,2)</f>
        <v>307</v>
      </c>
      <c r="BL1340" s="13" t="s">
        <v>109</v>
      </c>
      <c r="BM1340" s="13" t="s">
        <v>2711</v>
      </c>
    </row>
    <row r="1341" spans="2:65" s="1" customFormat="1" ht="39">
      <c r="B1341" s="27"/>
      <c r="C1341" s="28"/>
      <c r="D1341" s="167" t="s">
        <v>1116</v>
      </c>
      <c r="E1341" s="28"/>
      <c r="F1341" s="168" t="s">
        <v>2675</v>
      </c>
      <c r="G1341" s="28"/>
      <c r="H1341" s="28"/>
      <c r="I1341" s="28"/>
      <c r="J1341" s="28"/>
      <c r="K1341" s="28"/>
      <c r="L1341" s="31"/>
      <c r="M1341" s="169"/>
      <c r="N1341" s="54"/>
      <c r="O1341" s="54"/>
      <c r="P1341" s="54"/>
      <c r="Q1341" s="54"/>
      <c r="R1341" s="54"/>
      <c r="S1341" s="54"/>
      <c r="T1341" s="55"/>
      <c r="AT1341" s="13" t="s">
        <v>1116</v>
      </c>
      <c r="AU1341" s="13" t="s">
        <v>79</v>
      </c>
    </row>
    <row r="1342" spans="2:65" s="1" customFormat="1" ht="19.5">
      <c r="B1342" s="27"/>
      <c r="C1342" s="28"/>
      <c r="D1342" s="167" t="s">
        <v>1172</v>
      </c>
      <c r="E1342" s="28"/>
      <c r="F1342" s="168" t="s">
        <v>2175</v>
      </c>
      <c r="G1342" s="28"/>
      <c r="H1342" s="28"/>
      <c r="I1342" s="28"/>
      <c r="J1342" s="28"/>
      <c r="K1342" s="28"/>
      <c r="L1342" s="31"/>
      <c r="M1342" s="169"/>
      <c r="N1342" s="54"/>
      <c r="O1342" s="54"/>
      <c r="P1342" s="54"/>
      <c r="Q1342" s="54"/>
      <c r="R1342" s="54"/>
      <c r="S1342" s="54"/>
      <c r="T1342" s="55"/>
      <c r="AT1342" s="13" t="s">
        <v>1172</v>
      </c>
      <c r="AU1342" s="13" t="s">
        <v>79</v>
      </c>
    </row>
    <row r="1343" spans="2:65" s="1" customFormat="1" ht="45" customHeight="1">
      <c r="B1343" s="27"/>
      <c r="C1343" s="160" t="s">
        <v>2712</v>
      </c>
      <c r="D1343" s="160" t="s">
        <v>1111</v>
      </c>
      <c r="E1343" s="161" t="s">
        <v>2713</v>
      </c>
      <c r="F1343" s="162" t="s">
        <v>2714</v>
      </c>
      <c r="G1343" s="163" t="s">
        <v>572</v>
      </c>
      <c r="H1343" s="164">
        <v>1</v>
      </c>
      <c r="I1343" s="165">
        <v>322.22000000000003</v>
      </c>
      <c r="J1343" s="165">
        <f>ROUND(I1343*H1343,2)</f>
        <v>322.22000000000003</v>
      </c>
      <c r="K1343" s="162" t="s">
        <v>106</v>
      </c>
      <c r="L1343" s="31"/>
      <c r="M1343" s="53" t="s">
        <v>31</v>
      </c>
      <c r="N1343" s="166" t="s">
        <v>43</v>
      </c>
      <c r="O1343" s="142">
        <v>0.3</v>
      </c>
      <c r="P1343" s="142">
        <f>O1343*H1343</f>
        <v>0.3</v>
      </c>
      <c r="Q1343" s="142">
        <v>0</v>
      </c>
      <c r="R1343" s="142">
        <f>Q1343*H1343</f>
        <v>0</v>
      </c>
      <c r="S1343" s="142">
        <v>0</v>
      </c>
      <c r="T1343" s="143">
        <f>S1343*H1343</f>
        <v>0</v>
      </c>
      <c r="AR1343" s="13" t="s">
        <v>109</v>
      </c>
      <c r="AT1343" s="13" t="s">
        <v>1111</v>
      </c>
      <c r="AU1343" s="13" t="s">
        <v>79</v>
      </c>
      <c r="AY1343" s="13" t="s">
        <v>108</v>
      </c>
      <c r="BE1343" s="144">
        <f>IF(N1343="základní",J1343,0)</f>
        <v>322.22000000000003</v>
      </c>
      <c r="BF1343" s="144">
        <f>IF(N1343="snížená",J1343,0)</f>
        <v>0</v>
      </c>
      <c r="BG1343" s="144">
        <f>IF(N1343="zákl. přenesená",J1343,0)</f>
        <v>0</v>
      </c>
      <c r="BH1343" s="144">
        <f>IF(N1343="sníž. přenesená",J1343,0)</f>
        <v>0</v>
      </c>
      <c r="BI1343" s="144">
        <f>IF(N1343="nulová",J1343,0)</f>
        <v>0</v>
      </c>
      <c r="BJ1343" s="13" t="s">
        <v>77</v>
      </c>
      <c r="BK1343" s="144">
        <f>ROUND(I1343*H1343,2)</f>
        <v>322.22000000000003</v>
      </c>
      <c r="BL1343" s="13" t="s">
        <v>109</v>
      </c>
      <c r="BM1343" s="13" t="s">
        <v>2715</v>
      </c>
    </row>
    <row r="1344" spans="2:65" s="1" customFormat="1" ht="39">
      <c r="B1344" s="27"/>
      <c r="C1344" s="28"/>
      <c r="D1344" s="167" t="s">
        <v>1116</v>
      </c>
      <c r="E1344" s="28"/>
      <c r="F1344" s="168" t="s">
        <v>2675</v>
      </c>
      <c r="G1344" s="28"/>
      <c r="H1344" s="28"/>
      <c r="I1344" s="28"/>
      <c r="J1344" s="28"/>
      <c r="K1344" s="28"/>
      <c r="L1344" s="31"/>
      <c r="M1344" s="169"/>
      <c r="N1344" s="54"/>
      <c r="O1344" s="54"/>
      <c r="P1344" s="54"/>
      <c r="Q1344" s="54"/>
      <c r="R1344" s="54"/>
      <c r="S1344" s="54"/>
      <c r="T1344" s="55"/>
      <c r="AT1344" s="13" t="s">
        <v>1116</v>
      </c>
      <c r="AU1344" s="13" t="s">
        <v>79</v>
      </c>
    </row>
    <row r="1345" spans="2:65" s="1" customFormat="1" ht="19.5">
      <c r="B1345" s="27"/>
      <c r="C1345" s="28"/>
      <c r="D1345" s="167" t="s">
        <v>1172</v>
      </c>
      <c r="E1345" s="28"/>
      <c r="F1345" s="168" t="s">
        <v>2175</v>
      </c>
      <c r="G1345" s="28"/>
      <c r="H1345" s="28"/>
      <c r="I1345" s="28"/>
      <c r="J1345" s="28"/>
      <c r="K1345" s="28"/>
      <c r="L1345" s="31"/>
      <c r="M1345" s="169"/>
      <c r="N1345" s="54"/>
      <c r="O1345" s="54"/>
      <c r="P1345" s="54"/>
      <c r="Q1345" s="54"/>
      <c r="R1345" s="54"/>
      <c r="S1345" s="54"/>
      <c r="T1345" s="55"/>
      <c r="AT1345" s="13" t="s">
        <v>1172</v>
      </c>
      <c r="AU1345" s="13" t="s">
        <v>79</v>
      </c>
    </row>
    <row r="1346" spans="2:65" s="1" customFormat="1" ht="45" customHeight="1">
      <c r="B1346" s="27"/>
      <c r="C1346" s="160" t="s">
        <v>2716</v>
      </c>
      <c r="D1346" s="160" t="s">
        <v>1111</v>
      </c>
      <c r="E1346" s="161" t="s">
        <v>2717</v>
      </c>
      <c r="F1346" s="162" t="s">
        <v>2718</v>
      </c>
      <c r="G1346" s="163" t="s">
        <v>572</v>
      </c>
      <c r="H1346" s="164">
        <v>1</v>
      </c>
      <c r="I1346" s="165">
        <v>322.22000000000003</v>
      </c>
      <c r="J1346" s="165">
        <f>ROUND(I1346*H1346,2)</f>
        <v>322.22000000000003</v>
      </c>
      <c r="K1346" s="162" t="s">
        <v>106</v>
      </c>
      <c r="L1346" s="31"/>
      <c r="M1346" s="53" t="s">
        <v>31</v>
      </c>
      <c r="N1346" s="166" t="s">
        <v>43</v>
      </c>
      <c r="O1346" s="142">
        <v>0.3</v>
      </c>
      <c r="P1346" s="142">
        <f>O1346*H1346</f>
        <v>0.3</v>
      </c>
      <c r="Q1346" s="142">
        <v>0</v>
      </c>
      <c r="R1346" s="142">
        <f>Q1346*H1346</f>
        <v>0</v>
      </c>
      <c r="S1346" s="142">
        <v>0</v>
      </c>
      <c r="T1346" s="143">
        <f>S1346*H1346</f>
        <v>0</v>
      </c>
      <c r="AR1346" s="13" t="s">
        <v>109</v>
      </c>
      <c r="AT1346" s="13" t="s">
        <v>1111</v>
      </c>
      <c r="AU1346" s="13" t="s">
        <v>79</v>
      </c>
      <c r="AY1346" s="13" t="s">
        <v>108</v>
      </c>
      <c r="BE1346" s="144">
        <f>IF(N1346="základní",J1346,0)</f>
        <v>322.22000000000003</v>
      </c>
      <c r="BF1346" s="144">
        <f>IF(N1346="snížená",J1346,0)</f>
        <v>0</v>
      </c>
      <c r="BG1346" s="144">
        <f>IF(N1346="zákl. přenesená",J1346,0)</f>
        <v>0</v>
      </c>
      <c r="BH1346" s="144">
        <f>IF(N1346="sníž. přenesená",J1346,0)</f>
        <v>0</v>
      </c>
      <c r="BI1346" s="144">
        <f>IF(N1346="nulová",J1346,0)</f>
        <v>0</v>
      </c>
      <c r="BJ1346" s="13" t="s">
        <v>77</v>
      </c>
      <c r="BK1346" s="144">
        <f>ROUND(I1346*H1346,2)</f>
        <v>322.22000000000003</v>
      </c>
      <c r="BL1346" s="13" t="s">
        <v>109</v>
      </c>
      <c r="BM1346" s="13" t="s">
        <v>2719</v>
      </c>
    </row>
    <row r="1347" spans="2:65" s="1" customFormat="1" ht="39">
      <c r="B1347" s="27"/>
      <c r="C1347" s="28"/>
      <c r="D1347" s="167" t="s">
        <v>1116</v>
      </c>
      <c r="E1347" s="28"/>
      <c r="F1347" s="168" t="s">
        <v>2675</v>
      </c>
      <c r="G1347" s="28"/>
      <c r="H1347" s="28"/>
      <c r="I1347" s="28"/>
      <c r="J1347" s="28"/>
      <c r="K1347" s="28"/>
      <c r="L1347" s="31"/>
      <c r="M1347" s="169"/>
      <c r="N1347" s="54"/>
      <c r="O1347" s="54"/>
      <c r="P1347" s="54"/>
      <c r="Q1347" s="54"/>
      <c r="R1347" s="54"/>
      <c r="S1347" s="54"/>
      <c r="T1347" s="55"/>
      <c r="AT1347" s="13" t="s">
        <v>1116</v>
      </c>
      <c r="AU1347" s="13" t="s">
        <v>79</v>
      </c>
    </row>
    <row r="1348" spans="2:65" s="1" customFormat="1" ht="19.5">
      <c r="B1348" s="27"/>
      <c r="C1348" s="28"/>
      <c r="D1348" s="167" t="s">
        <v>1172</v>
      </c>
      <c r="E1348" s="28"/>
      <c r="F1348" s="168" t="s">
        <v>2175</v>
      </c>
      <c r="G1348" s="28"/>
      <c r="H1348" s="28"/>
      <c r="I1348" s="28"/>
      <c r="J1348" s="28"/>
      <c r="K1348" s="28"/>
      <c r="L1348" s="31"/>
      <c r="M1348" s="169"/>
      <c r="N1348" s="54"/>
      <c r="O1348" s="54"/>
      <c r="P1348" s="54"/>
      <c r="Q1348" s="54"/>
      <c r="R1348" s="54"/>
      <c r="S1348" s="54"/>
      <c r="T1348" s="55"/>
      <c r="AT1348" s="13" t="s">
        <v>1172</v>
      </c>
      <c r="AU1348" s="13" t="s">
        <v>79</v>
      </c>
    </row>
    <row r="1349" spans="2:65" s="1" customFormat="1" ht="45" customHeight="1">
      <c r="B1349" s="27"/>
      <c r="C1349" s="160" t="s">
        <v>2720</v>
      </c>
      <c r="D1349" s="160" t="s">
        <v>1111</v>
      </c>
      <c r="E1349" s="161" t="s">
        <v>2721</v>
      </c>
      <c r="F1349" s="162" t="s">
        <v>2722</v>
      </c>
      <c r="G1349" s="163" t="s">
        <v>572</v>
      </c>
      <c r="H1349" s="164">
        <v>1</v>
      </c>
      <c r="I1349" s="165">
        <v>311.3</v>
      </c>
      <c r="J1349" s="165">
        <f>ROUND(I1349*H1349,2)</f>
        <v>311.3</v>
      </c>
      <c r="K1349" s="162" t="s">
        <v>106</v>
      </c>
      <c r="L1349" s="31"/>
      <c r="M1349" s="53" t="s">
        <v>31</v>
      </c>
      <c r="N1349" s="166" t="s">
        <v>43</v>
      </c>
      <c r="O1349" s="142">
        <v>0.28999999999999998</v>
      </c>
      <c r="P1349" s="142">
        <f>O1349*H1349</f>
        <v>0.28999999999999998</v>
      </c>
      <c r="Q1349" s="142">
        <v>0</v>
      </c>
      <c r="R1349" s="142">
        <f>Q1349*H1349</f>
        <v>0</v>
      </c>
      <c r="S1349" s="142">
        <v>0</v>
      </c>
      <c r="T1349" s="143">
        <f>S1349*H1349</f>
        <v>0</v>
      </c>
      <c r="AR1349" s="13" t="s">
        <v>109</v>
      </c>
      <c r="AT1349" s="13" t="s">
        <v>1111</v>
      </c>
      <c r="AU1349" s="13" t="s">
        <v>79</v>
      </c>
      <c r="AY1349" s="13" t="s">
        <v>108</v>
      </c>
      <c r="BE1349" s="144">
        <f>IF(N1349="základní",J1349,0)</f>
        <v>311.3</v>
      </c>
      <c r="BF1349" s="144">
        <f>IF(N1349="snížená",J1349,0)</f>
        <v>0</v>
      </c>
      <c r="BG1349" s="144">
        <f>IF(N1349="zákl. přenesená",J1349,0)</f>
        <v>0</v>
      </c>
      <c r="BH1349" s="144">
        <f>IF(N1349="sníž. přenesená",J1349,0)</f>
        <v>0</v>
      </c>
      <c r="BI1349" s="144">
        <f>IF(N1349="nulová",J1349,0)</f>
        <v>0</v>
      </c>
      <c r="BJ1349" s="13" t="s">
        <v>77</v>
      </c>
      <c r="BK1349" s="144">
        <f>ROUND(I1349*H1349,2)</f>
        <v>311.3</v>
      </c>
      <c r="BL1349" s="13" t="s">
        <v>109</v>
      </c>
      <c r="BM1349" s="13" t="s">
        <v>2723</v>
      </c>
    </row>
    <row r="1350" spans="2:65" s="1" customFormat="1" ht="39">
      <c r="B1350" s="27"/>
      <c r="C1350" s="28"/>
      <c r="D1350" s="167" t="s">
        <v>1116</v>
      </c>
      <c r="E1350" s="28"/>
      <c r="F1350" s="168" t="s">
        <v>2675</v>
      </c>
      <c r="G1350" s="28"/>
      <c r="H1350" s="28"/>
      <c r="I1350" s="28"/>
      <c r="J1350" s="28"/>
      <c r="K1350" s="28"/>
      <c r="L1350" s="31"/>
      <c r="M1350" s="169"/>
      <c r="N1350" s="54"/>
      <c r="O1350" s="54"/>
      <c r="P1350" s="54"/>
      <c r="Q1350" s="54"/>
      <c r="R1350" s="54"/>
      <c r="S1350" s="54"/>
      <c r="T1350" s="55"/>
      <c r="AT1350" s="13" t="s">
        <v>1116</v>
      </c>
      <c r="AU1350" s="13" t="s">
        <v>79</v>
      </c>
    </row>
    <row r="1351" spans="2:65" s="1" customFormat="1" ht="19.5">
      <c r="B1351" s="27"/>
      <c r="C1351" s="28"/>
      <c r="D1351" s="167" t="s">
        <v>1172</v>
      </c>
      <c r="E1351" s="28"/>
      <c r="F1351" s="168" t="s">
        <v>2175</v>
      </c>
      <c r="G1351" s="28"/>
      <c r="H1351" s="28"/>
      <c r="I1351" s="28"/>
      <c r="J1351" s="28"/>
      <c r="K1351" s="28"/>
      <c r="L1351" s="31"/>
      <c r="M1351" s="169"/>
      <c r="N1351" s="54"/>
      <c r="O1351" s="54"/>
      <c r="P1351" s="54"/>
      <c r="Q1351" s="54"/>
      <c r="R1351" s="54"/>
      <c r="S1351" s="54"/>
      <c r="T1351" s="55"/>
      <c r="AT1351" s="13" t="s">
        <v>1172</v>
      </c>
      <c r="AU1351" s="13" t="s">
        <v>79</v>
      </c>
    </row>
    <row r="1352" spans="2:65" s="1" customFormat="1" ht="45" customHeight="1">
      <c r="B1352" s="27"/>
      <c r="C1352" s="160" t="s">
        <v>2724</v>
      </c>
      <c r="D1352" s="160" t="s">
        <v>1111</v>
      </c>
      <c r="E1352" s="161" t="s">
        <v>2725</v>
      </c>
      <c r="F1352" s="162" t="s">
        <v>2726</v>
      </c>
      <c r="G1352" s="163" t="s">
        <v>572</v>
      </c>
      <c r="H1352" s="164">
        <v>1</v>
      </c>
      <c r="I1352" s="165">
        <v>322.77</v>
      </c>
      <c r="J1352" s="165">
        <f>ROUND(I1352*H1352,2)</f>
        <v>322.77</v>
      </c>
      <c r="K1352" s="162" t="s">
        <v>106</v>
      </c>
      <c r="L1352" s="31"/>
      <c r="M1352" s="53" t="s">
        <v>31</v>
      </c>
      <c r="N1352" s="166" t="s">
        <v>43</v>
      </c>
      <c r="O1352" s="142">
        <v>0.3</v>
      </c>
      <c r="P1352" s="142">
        <f>O1352*H1352</f>
        <v>0.3</v>
      </c>
      <c r="Q1352" s="142">
        <v>0</v>
      </c>
      <c r="R1352" s="142">
        <f>Q1352*H1352</f>
        <v>0</v>
      </c>
      <c r="S1352" s="142">
        <v>0</v>
      </c>
      <c r="T1352" s="143">
        <f>S1352*H1352</f>
        <v>0</v>
      </c>
      <c r="AR1352" s="13" t="s">
        <v>109</v>
      </c>
      <c r="AT1352" s="13" t="s">
        <v>1111</v>
      </c>
      <c r="AU1352" s="13" t="s">
        <v>79</v>
      </c>
      <c r="AY1352" s="13" t="s">
        <v>108</v>
      </c>
      <c r="BE1352" s="144">
        <f>IF(N1352="základní",J1352,0)</f>
        <v>322.77</v>
      </c>
      <c r="BF1352" s="144">
        <f>IF(N1352="snížená",J1352,0)</f>
        <v>0</v>
      </c>
      <c r="BG1352" s="144">
        <f>IF(N1352="zákl. přenesená",J1352,0)</f>
        <v>0</v>
      </c>
      <c r="BH1352" s="144">
        <f>IF(N1352="sníž. přenesená",J1352,0)</f>
        <v>0</v>
      </c>
      <c r="BI1352" s="144">
        <f>IF(N1352="nulová",J1352,0)</f>
        <v>0</v>
      </c>
      <c r="BJ1352" s="13" t="s">
        <v>77</v>
      </c>
      <c r="BK1352" s="144">
        <f>ROUND(I1352*H1352,2)</f>
        <v>322.77</v>
      </c>
      <c r="BL1352" s="13" t="s">
        <v>109</v>
      </c>
      <c r="BM1352" s="13" t="s">
        <v>2727</v>
      </c>
    </row>
    <row r="1353" spans="2:65" s="1" customFormat="1" ht="39">
      <c r="B1353" s="27"/>
      <c r="C1353" s="28"/>
      <c r="D1353" s="167" t="s">
        <v>1116</v>
      </c>
      <c r="E1353" s="28"/>
      <c r="F1353" s="168" t="s">
        <v>2675</v>
      </c>
      <c r="G1353" s="28"/>
      <c r="H1353" s="28"/>
      <c r="I1353" s="28"/>
      <c r="J1353" s="28"/>
      <c r="K1353" s="28"/>
      <c r="L1353" s="31"/>
      <c r="M1353" s="169"/>
      <c r="N1353" s="54"/>
      <c r="O1353" s="54"/>
      <c r="P1353" s="54"/>
      <c r="Q1353" s="54"/>
      <c r="R1353" s="54"/>
      <c r="S1353" s="54"/>
      <c r="T1353" s="55"/>
      <c r="AT1353" s="13" t="s">
        <v>1116</v>
      </c>
      <c r="AU1353" s="13" t="s">
        <v>79</v>
      </c>
    </row>
    <row r="1354" spans="2:65" s="1" customFormat="1" ht="19.5">
      <c r="B1354" s="27"/>
      <c r="C1354" s="28"/>
      <c r="D1354" s="167" t="s">
        <v>1172</v>
      </c>
      <c r="E1354" s="28"/>
      <c r="F1354" s="168" t="s">
        <v>2175</v>
      </c>
      <c r="G1354" s="28"/>
      <c r="H1354" s="28"/>
      <c r="I1354" s="28"/>
      <c r="J1354" s="28"/>
      <c r="K1354" s="28"/>
      <c r="L1354" s="31"/>
      <c r="M1354" s="169"/>
      <c r="N1354" s="54"/>
      <c r="O1354" s="54"/>
      <c r="P1354" s="54"/>
      <c r="Q1354" s="54"/>
      <c r="R1354" s="54"/>
      <c r="S1354" s="54"/>
      <c r="T1354" s="55"/>
      <c r="AT1354" s="13" t="s">
        <v>1172</v>
      </c>
      <c r="AU1354" s="13" t="s">
        <v>79</v>
      </c>
    </row>
    <row r="1355" spans="2:65" s="1" customFormat="1" ht="45" customHeight="1">
      <c r="B1355" s="27"/>
      <c r="C1355" s="160" t="s">
        <v>2728</v>
      </c>
      <c r="D1355" s="160" t="s">
        <v>1111</v>
      </c>
      <c r="E1355" s="161" t="s">
        <v>2729</v>
      </c>
      <c r="F1355" s="162" t="s">
        <v>2730</v>
      </c>
      <c r="G1355" s="163" t="s">
        <v>572</v>
      </c>
      <c r="H1355" s="164">
        <v>1</v>
      </c>
      <c r="I1355" s="165">
        <v>334.23</v>
      </c>
      <c r="J1355" s="165">
        <f>ROUND(I1355*H1355,2)</f>
        <v>334.23</v>
      </c>
      <c r="K1355" s="162" t="s">
        <v>106</v>
      </c>
      <c r="L1355" s="31"/>
      <c r="M1355" s="53" t="s">
        <v>31</v>
      </c>
      <c r="N1355" s="166" t="s">
        <v>43</v>
      </c>
      <c r="O1355" s="142">
        <v>0.31</v>
      </c>
      <c r="P1355" s="142">
        <f>O1355*H1355</f>
        <v>0.31</v>
      </c>
      <c r="Q1355" s="142">
        <v>0</v>
      </c>
      <c r="R1355" s="142">
        <f>Q1355*H1355</f>
        <v>0</v>
      </c>
      <c r="S1355" s="142">
        <v>0</v>
      </c>
      <c r="T1355" s="143">
        <f>S1355*H1355</f>
        <v>0</v>
      </c>
      <c r="AR1355" s="13" t="s">
        <v>109</v>
      </c>
      <c r="AT1355" s="13" t="s">
        <v>1111</v>
      </c>
      <c r="AU1355" s="13" t="s">
        <v>79</v>
      </c>
      <c r="AY1355" s="13" t="s">
        <v>108</v>
      </c>
      <c r="BE1355" s="144">
        <f>IF(N1355="základní",J1355,0)</f>
        <v>334.23</v>
      </c>
      <c r="BF1355" s="144">
        <f>IF(N1355="snížená",J1355,0)</f>
        <v>0</v>
      </c>
      <c r="BG1355" s="144">
        <f>IF(N1355="zákl. přenesená",J1355,0)</f>
        <v>0</v>
      </c>
      <c r="BH1355" s="144">
        <f>IF(N1355="sníž. přenesená",J1355,0)</f>
        <v>0</v>
      </c>
      <c r="BI1355" s="144">
        <f>IF(N1355="nulová",J1355,0)</f>
        <v>0</v>
      </c>
      <c r="BJ1355" s="13" t="s">
        <v>77</v>
      </c>
      <c r="BK1355" s="144">
        <f>ROUND(I1355*H1355,2)</f>
        <v>334.23</v>
      </c>
      <c r="BL1355" s="13" t="s">
        <v>109</v>
      </c>
      <c r="BM1355" s="13" t="s">
        <v>2731</v>
      </c>
    </row>
    <row r="1356" spans="2:65" s="1" customFormat="1" ht="39">
      <c r="B1356" s="27"/>
      <c r="C1356" s="28"/>
      <c r="D1356" s="167" t="s">
        <v>1116</v>
      </c>
      <c r="E1356" s="28"/>
      <c r="F1356" s="168" t="s">
        <v>2675</v>
      </c>
      <c r="G1356" s="28"/>
      <c r="H1356" s="28"/>
      <c r="I1356" s="28"/>
      <c r="J1356" s="28"/>
      <c r="K1356" s="28"/>
      <c r="L1356" s="31"/>
      <c r="M1356" s="169"/>
      <c r="N1356" s="54"/>
      <c r="O1356" s="54"/>
      <c r="P1356" s="54"/>
      <c r="Q1356" s="54"/>
      <c r="R1356" s="54"/>
      <c r="S1356" s="54"/>
      <c r="T1356" s="55"/>
      <c r="AT1356" s="13" t="s">
        <v>1116</v>
      </c>
      <c r="AU1356" s="13" t="s">
        <v>79</v>
      </c>
    </row>
    <row r="1357" spans="2:65" s="1" customFormat="1" ht="19.5">
      <c r="B1357" s="27"/>
      <c r="C1357" s="28"/>
      <c r="D1357" s="167" t="s">
        <v>1172</v>
      </c>
      <c r="E1357" s="28"/>
      <c r="F1357" s="168" t="s">
        <v>2175</v>
      </c>
      <c r="G1357" s="28"/>
      <c r="H1357" s="28"/>
      <c r="I1357" s="28"/>
      <c r="J1357" s="28"/>
      <c r="K1357" s="28"/>
      <c r="L1357" s="31"/>
      <c r="M1357" s="169"/>
      <c r="N1357" s="54"/>
      <c r="O1357" s="54"/>
      <c r="P1357" s="54"/>
      <c r="Q1357" s="54"/>
      <c r="R1357" s="54"/>
      <c r="S1357" s="54"/>
      <c r="T1357" s="55"/>
      <c r="AT1357" s="13" t="s">
        <v>1172</v>
      </c>
      <c r="AU1357" s="13" t="s">
        <v>79</v>
      </c>
    </row>
    <row r="1358" spans="2:65" s="1" customFormat="1" ht="45" customHeight="1">
      <c r="B1358" s="27"/>
      <c r="C1358" s="160" t="s">
        <v>2732</v>
      </c>
      <c r="D1358" s="160" t="s">
        <v>1111</v>
      </c>
      <c r="E1358" s="161" t="s">
        <v>2733</v>
      </c>
      <c r="F1358" s="162" t="s">
        <v>2734</v>
      </c>
      <c r="G1358" s="163" t="s">
        <v>572</v>
      </c>
      <c r="H1358" s="164">
        <v>1</v>
      </c>
      <c r="I1358" s="165">
        <v>334.23</v>
      </c>
      <c r="J1358" s="165">
        <f>ROUND(I1358*H1358,2)</f>
        <v>334.23</v>
      </c>
      <c r="K1358" s="162" t="s">
        <v>106</v>
      </c>
      <c r="L1358" s="31"/>
      <c r="M1358" s="53" t="s">
        <v>31</v>
      </c>
      <c r="N1358" s="166" t="s">
        <v>43</v>
      </c>
      <c r="O1358" s="142">
        <v>0.31</v>
      </c>
      <c r="P1358" s="142">
        <f>O1358*H1358</f>
        <v>0.31</v>
      </c>
      <c r="Q1358" s="142">
        <v>0</v>
      </c>
      <c r="R1358" s="142">
        <f>Q1358*H1358</f>
        <v>0</v>
      </c>
      <c r="S1358" s="142">
        <v>0</v>
      </c>
      <c r="T1358" s="143">
        <f>S1358*H1358</f>
        <v>0</v>
      </c>
      <c r="AR1358" s="13" t="s">
        <v>109</v>
      </c>
      <c r="AT1358" s="13" t="s">
        <v>1111</v>
      </c>
      <c r="AU1358" s="13" t="s">
        <v>79</v>
      </c>
      <c r="AY1358" s="13" t="s">
        <v>108</v>
      </c>
      <c r="BE1358" s="144">
        <f>IF(N1358="základní",J1358,0)</f>
        <v>334.23</v>
      </c>
      <c r="BF1358" s="144">
        <f>IF(N1358="snížená",J1358,0)</f>
        <v>0</v>
      </c>
      <c r="BG1358" s="144">
        <f>IF(N1358="zákl. přenesená",J1358,0)</f>
        <v>0</v>
      </c>
      <c r="BH1358" s="144">
        <f>IF(N1358="sníž. přenesená",J1358,0)</f>
        <v>0</v>
      </c>
      <c r="BI1358" s="144">
        <f>IF(N1358="nulová",J1358,0)</f>
        <v>0</v>
      </c>
      <c r="BJ1358" s="13" t="s">
        <v>77</v>
      </c>
      <c r="BK1358" s="144">
        <f>ROUND(I1358*H1358,2)</f>
        <v>334.23</v>
      </c>
      <c r="BL1358" s="13" t="s">
        <v>109</v>
      </c>
      <c r="BM1358" s="13" t="s">
        <v>2735</v>
      </c>
    </row>
    <row r="1359" spans="2:65" s="1" customFormat="1" ht="39">
      <c r="B1359" s="27"/>
      <c r="C1359" s="28"/>
      <c r="D1359" s="167" t="s">
        <v>1116</v>
      </c>
      <c r="E1359" s="28"/>
      <c r="F1359" s="168" t="s">
        <v>2675</v>
      </c>
      <c r="G1359" s="28"/>
      <c r="H1359" s="28"/>
      <c r="I1359" s="28"/>
      <c r="J1359" s="28"/>
      <c r="K1359" s="28"/>
      <c r="L1359" s="31"/>
      <c r="M1359" s="169"/>
      <c r="N1359" s="54"/>
      <c r="O1359" s="54"/>
      <c r="P1359" s="54"/>
      <c r="Q1359" s="54"/>
      <c r="R1359" s="54"/>
      <c r="S1359" s="54"/>
      <c r="T1359" s="55"/>
      <c r="AT1359" s="13" t="s">
        <v>1116</v>
      </c>
      <c r="AU1359" s="13" t="s">
        <v>79</v>
      </c>
    </row>
    <row r="1360" spans="2:65" s="1" customFormat="1" ht="19.5">
      <c r="B1360" s="27"/>
      <c r="C1360" s="28"/>
      <c r="D1360" s="167" t="s">
        <v>1172</v>
      </c>
      <c r="E1360" s="28"/>
      <c r="F1360" s="168" t="s">
        <v>2175</v>
      </c>
      <c r="G1360" s="28"/>
      <c r="H1360" s="28"/>
      <c r="I1360" s="28"/>
      <c r="J1360" s="28"/>
      <c r="K1360" s="28"/>
      <c r="L1360" s="31"/>
      <c r="M1360" s="169"/>
      <c r="N1360" s="54"/>
      <c r="O1360" s="54"/>
      <c r="P1360" s="54"/>
      <c r="Q1360" s="54"/>
      <c r="R1360" s="54"/>
      <c r="S1360" s="54"/>
      <c r="T1360" s="55"/>
      <c r="AT1360" s="13" t="s">
        <v>1172</v>
      </c>
      <c r="AU1360" s="13" t="s">
        <v>79</v>
      </c>
    </row>
    <row r="1361" spans="2:65" s="1" customFormat="1" ht="45" customHeight="1">
      <c r="B1361" s="27"/>
      <c r="C1361" s="160" t="s">
        <v>2736</v>
      </c>
      <c r="D1361" s="160" t="s">
        <v>1111</v>
      </c>
      <c r="E1361" s="161" t="s">
        <v>2737</v>
      </c>
      <c r="F1361" s="162" t="s">
        <v>2738</v>
      </c>
      <c r="G1361" s="163" t="s">
        <v>572</v>
      </c>
      <c r="H1361" s="164">
        <v>1</v>
      </c>
      <c r="I1361" s="165">
        <v>322.83999999999997</v>
      </c>
      <c r="J1361" s="165">
        <f>ROUND(I1361*H1361,2)</f>
        <v>322.83999999999997</v>
      </c>
      <c r="K1361" s="162" t="s">
        <v>106</v>
      </c>
      <c r="L1361" s="31"/>
      <c r="M1361" s="53" t="s">
        <v>31</v>
      </c>
      <c r="N1361" s="166" t="s">
        <v>43</v>
      </c>
      <c r="O1361" s="142">
        <v>0.3</v>
      </c>
      <c r="P1361" s="142">
        <f>O1361*H1361</f>
        <v>0.3</v>
      </c>
      <c r="Q1361" s="142">
        <v>0</v>
      </c>
      <c r="R1361" s="142">
        <f>Q1361*H1361</f>
        <v>0</v>
      </c>
      <c r="S1361" s="142">
        <v>0</v>
      </c>
      <c r="T1361" s="143">
        <f>S1361*H1361</f>
        <v>0</v>
      </c>
      <c r="AR1361" s="13" t="s">
        <v>109</v>
      </c>
      <c r="AT1361" s="13" t="s">
        <v>1111</v>
      </c>
      <c r="AU1361" s="13" t="s">
        <v>79</v>
      </c>
      <c r="AY1361" s="13" t="s">
        <v>108</v>
      </c>
      <c r="BE1361" s="144">
        <f>IF(N1361="základní",J1361,0)</f>
        <v>322.83999999999997</v>
      </c>
      <c r="BF1361" s="144">
        <f>IF(N1361="snížená",J1361,0)</f>
        <v>0</v>
      </c>
      <c r="BG1361" s="144">
        <f>IF(N1361="zákl. přenesená",J1361,0)</f>
        <v>0</v>
      </c>
      <c r="BH1361" s="144">
        <f>IF(N1361="sníž. přenesená",J1361,0)</f>
        <v>0</v>
      </c>
      <c r="BI1361" s="144">
        <f>IF(N1361="nulová",J1361,0)</f>
        <v>0</v>
      </c>
      <c r="BJ1361" s="13" t="s">
        <v>77</v>
      </c>
      <c r="BK1361" s="144">
        <f>ROUND(I1361*H1361,2)</f>
        <v>322.83999999999997</v>
      </c>
      <c r="BL1361" s="13" t="s">
        <v>109</v>
      </c>
      <c r="BM1361" s="13" t="s">
        <v>2739</v>
      </c>
    </row>
    <row r="1362" spans="2:65" s="1" customFormat="1" ht="39">
      <c r="B1362" s="27"/>
      <c r="C1362" s="28"/>
      <c r="D1362" s="167" t="s">
        <v>1116</v>
      </c>
      <c r="E1362" s="28"/>
      <c r="F1362" s="168" t="s">
        <v>2675</v>
      </c>
      <c r="G1362" s="28"/>
      <c r="H1362" s="28"/>
      <c r="I1362" s="28"/>
      <c r="J1362" s="28"/>
      <c r="K1362" s="28"/>
      <c r="L1362" s="31"/>
      <c r="M1362" s="169"/>
      <c r="N1362" s="54"/>
      <c r="O1362" s="54"/>
      <c r="P1362" s="54"/>
      <c r="Q1362" s="54"/>
      <c r="R1362" s="54"/>
      <c r="S1362" s="54"/>
      <c r="T1362" s="55"/>
      <c r="AT1362" s="13" t="s">
        <v>1116</v>
      </c>
      <c r="AU1362" s="13" t="s">
        <v>79</v>
      </c>
    </row>
    <row r="1363" spans="2:65" s="1" customFormat="1" ht="19.5">
      <c r="B1363" s="27"/>
      <c r="C1363" s="28"/>
      <c r="D1363" s="167" t="s">
        <v>1172</v>
      </c>
      <c r="E1363" s="28"/>
      <c r="F1363" s="168" t="s">
        <v>2175</v>
      </c>
      <c r="G1363" s="28"/>
      <c r="H1363" s="28"/>
      <c r="I1363" s="28"/>
      <c r="J1363" s="28"/>
      <c r="K1363" s="28"/>
      <c r="L1363" s="31"/>
      <c r="M1363" s="169"/>
      <c r="N1363" s="54"/>
      <c r="O1363" s="54"/>
      <c r="P1363" s="54"/>
      <c r="Q1363" s="54"/>
      <c r="R1363" s="54"/>
      <c r="S1363" s="54"/>
      <c r="T1363" s="55"/>
      <c r="AT1363" s="13" t="s">
        <v>1172</v>
      </c>
      <c r="AU1363" s="13" t="s">
        <v>79</v>
      </c>
    </row>
    <row r="1364" spans="2:65" s="1" customFormat="1" ht="45" customHeight="1">
      <c r="B1364" s="27"/>
      <c r="C1364" s="160" t="s">
        <v>2740</v>
      </c>
      <c r="D1364" s="160" t="s">
        <v>1111</v>
      </c>
      <c r="E1364" s="161" t="s">
        <v>2741</v>
      </c>
      <c r="F1364" s="162" t="s">
        <v>2742</v>
      </c>
      <c r="G1364" s="163" t="s">
        <v>572</v>
      </c>
      <c r="H1364" s="164">
        <v>1</v>
      </c>
      <c r="I1364" s="165">
        <v>334.84</v>
      </c>
      <c r="J1364" s="165">
        <f>ROUND(I1364*H1364,2)</f>
        <v>334.84</v>
      </c>
      <c r="K1364" s="162" t="s">
        <v>106</v>
      </c>
      <c r="L1364" s="31"/>
      <c r="M1364" s="53" t="s">
        <v>31</v>
      </c>
      <c r="N1364" s="166" t="s">
        <v>43</v>
      </c>
      <c r="O1364" s="142">
        <v>0.31</v>
      </c>
      <c r="P1364" s="142">
        <f>O1364*H1364</f>
        <v>0.31</v>
      </c>
      <c r="Q1364" s="142">
        <v>0</v>
      </c>
      <c r="R1364" s="142">
        <f>Q1364*H1364</f>
        <v>0</v>
      </c>
      <c r="S1364" s="142">
        <v>0</v>
      </c>
      <c r="T1364" s="143">
        <f>S1364*H1364</f>
        <v>0</v>
      </c>
      <c r="AR1364" s="13" t="s">
        <v>109</v>
      </c>
      <c r="AT1364" s="13" t="s">
        <v>1111</v>
      </c>
      <c r="AU1364" s="13" t="s">
        <v>79</v>
      </c>
      <c r="AY1364" s="13" t="s">
        <v>108</v>
      </c>
      <c r="BE1364" s="144">
        <f>IF(N1364="základní",J1364,0)</f>
        <v>334.84</v>
      </c>
      <c r="BF1364" s="144">
        <f>IF(N1364="snížená",J1364,0)</f>
        <v>0</v>
      </c>
      <c r="BG1364" s="144">
        <f>IF(N1364="zákl. přenesená",J1364,0)</f>
        <v>0</v>
      </c>
      <c r="BH1364" s="144">
        <f>IF(N1364="sníž. přenesená",J1364,0)</f>
        <v>0</v>
      </c>
      <c r="BI1364" s="144">
        <f>IF(N1364="nulová",J1364,0)</f>
        <v>0</v>
      </c>
      <c r="BJ1364" s="13" t="s">
        <v>77</v>
      </c>
      <c r="BK1364" s="144">
        <f>ROUND(I1364*H1364,2)</f>
        <v>334.84</v>
      </c>
      <c r="BL1364" s="13" t="s">
        <v>109</v>
      </c>
      <c r="BM1364" s="13" t="s">
        <v>2743</v>
      </c>
    </row>
    <row r="1365" spans="2:65" s="1" customFormat="1" ht="39">
      <c r="B1365" s="27"/>
      <c r="C1365" s="28"/>
      <c r="D1365" s="167" t="s">
        <v>1116</v>
      </c>
      <c r="E1365" s="28"/>
      <c r="F1365" s="168" t="s">
        <v>2675</v>
      </c>
      <c r="G1365" s="28"/>
      <c r="H1365" s="28"/>
      <c r="I1365" s="28"/>
      <c r="J1365" s="28"/>
      <c r="K1365" s="28"/>
      <c r="L1365" s="31"/>
      <c r="M1365" s="169"/>
      <c r="N1365" s="54"/>
      <c r="O1365" s="54"/>
      <c r="P1365" s="54"/>
      <c r="Q1365" s="54"/>
      <c r="R1365" s="54"/>
      <c r="S1365" s="54"/>
      <c r="T1365" s="55"/>
      <c r="AT1365" s="13" t="s">
        <v>1116</v>
      </c>
      <c r="AU1365" s="13" t="s">
        <v>79</v>
      </c>
    </row>
    <row r="1366" spans="2:65" s="1" customFormat="1" ht="19.5">
      <c r="B1366" s="27"/>
      <c r="C1366" s="28"/>
      <c r="D1366" s="167" t="s">
        <v>1172</v>
      </c>
      <c r="E1366" s="28"/>
      <c r="F1366" s="168" t="s">
        <v>2175</v>
      </c>
      <c r="G1366" s="28"/>
      <c r="H1366" s="28"/>
      <c r="I1366" s="28"/>
      <c r="J1366" s="28"/>
      <c r="K1366" s="28"/>
      <c r="L1366" s="31"/>
      <c r="M1366" s="169"/>
      <c r="N1366" s="54"/>
      <c r="O1366" s="54"/>
      <c r="P1366" s="54"/>
      <c r="Q1366" s="54"/>
      <c r="R1366" s="54"/>
      <c r="S1366" s="54"/>
      <c r="T1366" s="55"/>
      <c r="AT1366" s="13" t="s">
        <v>1172</v>
      </c>
      <c r="AU1366" s="13" t="s">
        <v>79</v>
      </c>
    </row>
    <row r="1367" spans="2:65" s="1" customFormat="1" ht="45" customHeight="1">
      <c r="B1367" s="27"/>
      <c r="C1367" s="160" t="s">
        <v>2744</v>
      </c>
      <c r="D1367" s="160" t="s">
        <v>1111</v>
      </c>
      <c r="E1367" s="161" t="s">
        <v>2745</v>
      </c>
      <c r="F1367" s="162" t="s">
        <v>2746</v>
      </c>
      <c r="G1367" s="163" t="s">
        <v>572</v>
      </c>
      <c r="H1367" s="164">
        <v>1</v>
      </c>
      <c r="I1367" s="165">
        <v>346.3</v>
      </c>
      <c r="J1367" s="165">
        <f>ROUND(I1367*H1367,2)</f>
        <v>346.3</v>
      </c>
      <c r="K1367" s="162" t="s">
        <v>106</v>
      </c>
      <c r="L1367" s="31"/>
      <c r="M1367" s="53" t="s">
        <v>31</v>
      </c>
      <c r="N1367" s="166" t="s">
        <v>43</v>
      </c>
      <c r="O1367" s="142">
        <v>0.32</v>
      </c>
      <c r="P1367" s="142">
        <f>O1367*H1367</f>
        <v>0.32</v>
      </c>
      <c r="Q1367" s="142">
        <v>0</v>
      </c>
      <c r="R1367" s="142">
        <f>Q1367*H1367</f>
        <v>0</v>
      </c>
      <c r="S1367" s="142">
        <v>0</v>
      </c>
      <c r="T1367" s="143">
        <f>S1367*H1367</f>
        <v>0</v>
      </c>
      <c r="AR1367" s="13" t="s">
        <v>109</v>
      </c>
      <c r="AT1367" s="13" t="s">
        <v>1111</v>
      </c>
      <c r="AU1367" s="13" t="s">
        <v>79</v>
      </c>
      <c r="AY1367" s="13" t="s">
        <v>108</v>
      </c>
      <c r="BE1367" s="144">
        <f>IF(N1367="základní",J1367,0)</f>
        <v>346.3</v>
      </c>
      <c r="BF1367" s="144">
        <f>IF(N1367="snížená",J1367,0)</f>
        <v>0</v>
      </c>
      <c r="BG1367" s="144">
        <f>IF(N1367="zákl. přenesená",J1367,0)</f>
        <v>0</v>
      </c>
      <c r="BH1367" s="144">
        <f>IF(N1367="sníž. přenesená",J1367,0)</f>
        <v>0</v>
      </c>
      <c r="BI1367" s="144">
        <f>IF(N1367="nulová",J1367,0)</f>
        <v>0</v>
      </c>
      <c r="BJ1367" s="13" t="s">
        <v>77</v>
      </c>
      <c r="BK1367" s="144">
        <f>ROUND(I1367*H1367,2)</f>
        <v>346.3</v>
      </c>
      <c r="BL1367" s="13" t="s">
        <v>109</v>
      </c>
      <c r="BM1367" s="13" t="s">
        <v>2747</v>
      </c>
    </row>
    <row r="1368" spans="2:65" s="1" customFormat="1" ht="39">
      <c r="B1368" s="27"/>
      <c r="C1368" s="28"/>
      <c r="D1368" s="167" t="s">
        <v>1116</v>
      </c>
      <c r="E1368" s="28"/>
      <c r="F1368" s="168" t="s">
        <v>2675</v>
      </c>
      <c r="G1368" s="28"/>
      <c r="H1368" s="28"/>
      <c r="I1368" s="28"/>
      <c r="J1368" s="28"/>
      <c r="K1368" s="28"/>
      <c r="L1368" s="31"/>
      <c r="M1368" s="169"/>
      <c r="N1368" s="54"/>
      <c r="O1368" s="54"/>
      <c r="P1368" s="54"/>
      <c r="Q1368" s="54"/>
      <c r="R1368" s="54"/>
      <c r="S1368" s="54"/>
      <c r="T1368" s="55"/>
      <c r="AT1368" s="13" t="s">
        <v>1116</v>
      </c>
      <c r="AU1368" s="13" t="s">
        <v>79</v>
      </c>
    </row>
    <row r="1369" spans="2:65" s="1" customFormat="1" ht="19.5">
      <c r="B1369" s="27"/>
      <c r="C1369" s="28"/>
      <c r="D1369" s="167" t="s">
        <v>1172</v>
      </c>
      <c r="E1369" s="28"/>
      <c r="F1369" s="168" t="s">
        <v>2175</v>
      </c>
      <c r="G1369" s="28"/>
      <c r="H1369" s="28"/>
      <c r="I1369" s="28"/>
      <c r="J1369" s="28"/>
      <c r="K1369" s="28"/>
      <c r="L1369" s="31"/>
      <c r="M1369" s="169"/>
      <c r="N1369" s="54"/>
      <c r="O1369" s="54"/>
      <c r="P1369" s="54"/>
      <c r="Q1369" s="54"/>
      <c r="R1369" s="54"/>
      <c r="S1369" s="54"/>
      <c r="T1369" s="55"/>
      <c r="AT1369" s="13" t="s">
        <v>1172</v>
      </c>
      <c r="AU1369" s="13" t="s">
        <v>79</v>
      </c>
    </row>
    <row r="1370" spans="2:65" s="1" customFormat="1" ht="45" customHeight="1">
      <c r="B1370" s="27"/>
      <c r="C1370" s="160" t="s">
        <v>2748</v>
      </c>
      <c r="D1370" s="160" t="s">
        <v>1111</v>
      </c>
      <c r="E1370" s="161" t="s">
        <v>2749</v>
      </c>
      <c r="F1370" s="162" t="s">
        <v>2750</v>
      </c>
      <c r="G1370" s="163" t="s">
        <v>572</v>
      </c>
      <c r="H1370" s="164">
        <v>1</v>
      </c>
      <c r="I1370" s="165">
        <v>346.3</v>
      </c>
      <c r="J1370" s="165">
        <f>ROUND(I1370*H1370,2)</f>
        <v>346.3</v>
      </c>
      <c r="K1370" s="162" t="s">
        <v>106</v>
      </c>
      <c r="L1370" s="31"/>
      <c r="M1370" s="53" t="s">
        <v>31</v>
      </c>
      <c r="N1370" s="166" t="s">
        <v>43</v>
      </c>
      <c r="O1370" s="142">
        <v>0.32</v>
      </c>
      <c r="P1370" s="142">
        <f>O1370*H1370</f>
        <v>0.32</v>
      </c>
      <c r="Q1370" s="142">
        <v>0</v>
      </c>
      <c r="R1370" s="142">
        <f>Q1370*H1370</f>
        <v>0</v>
      </c>
      <c r="S1370" s="142">
        <v>0</v>
      </c>
      <c r="T1370" s="143">
        <f>S1370*H1370</f>
        <v>0</v>
      </c>
      <c r="AR1370" s="13" t="s">
        <v>109</v>
      </c>
      <c r="AT1370" s="13" t="s">
        <v>1111</v>
      </c>
      <c r="AU1370" s="13" t="s">
        <v>79</v>
      </c>
      <c r="AY1370" s="13" t="s">
        <v>108</v>
      </c>
      <c r="BE1370" s="144">
        <f>IF(N1370="základní",J1370,0)</f>
        <v>346.3</v>
      </c>
      <c r="BF1370" s="144">
        <f>IF(N1370="snížená",J1370,0)</f>
        <v>0</v>
      </c>
      <c r="BG1370" s="144">
        <f>IF(N1370="zákl. přenesená",J1370,0)</f>
        <v>0</v>
      </c>
      <c r="BH1370" s="144">
        <f>IF(N1370="sníž. přenesená",J1370,0)</f>
        <v>0</v>
      </c>
      <c r="BI1370" s="144">
        <f>IF(N1370="nulová",J1370,0)</f>
        <v>0</v>
      </c>
      <c r="BJ1370" s="13" t="s">
        <v>77</v>
      </c>
      <c r="BK1370" s="144">
        <f>ROUND(I1370*H1370,2)</f>
        <v>346.3</v>
      </c>
      <c r="BL1370" s="13" t="s">
        <v>109</v>
      </c>
      <c r="BM1370" s="13" t="s">
        <v>2751</v>
      </c>
    </row>
    <row r="1371" spans="2:65" s="1" customFormat="1" ht="39">
      <c r="B1371" s="27"/>
      <c r="C1371" s="28"/>
      <c r="D1371" s="167" t="s">
        <v>1116</v>
      </c>
      <c r="E1371" s="28"/>
      <c r="F1371" s="168" t="s">
        <v>2675</v>
      </c>
      <c r="G1371" s="28"/>
      <c r="H1371" s="28"/>
      <c r="I1371" s="28"/>
      <c r="J1371" s="28"/>
      <c r="K1371" s="28"/>
      <c r="L1371" s="31"/>
      <c r="M1371" s="169"/>
      <c r="N1371" s="54"/>
      <c r="O1371" s="54"/>
      <c r="P1371" s="54"/>
      <c r="Q1371" s="54"/>
      <c r="R1371" s="54"/>
      <c r="S1371" s="54"/>
      <c r="T1371" s="55"/>
      <c r="AT1371" s="13" t="s">
        <v>1116</v>
      </c>
      <c r="AU1371" s="13" t="s">
        <v>79</v>
      </c>
    </row>
    <row r="1372" spans="2:65" s="1" customFormat="1" ht="19.5">
      <c r="B1372" s="27"/>
      <c r="C1372" s="28"/>
      <c r="D1372" s="167" t="s">
        <v>1172</v>
      </c>
      <c r="E1372" s="28"/>
      <c r="F1372" s="168" t="s">
        <v>2175</v>
      </c>
      <c r="G1372" s="28"/>
      <c r="H1372" s="28"/>
      <c r="I1372" s="28"/>
      <c r="J1372" s="28"/>
      <c r="K1372" s="28"/>
      <c r="L1372" s="31"/>
      <c r="M1372" s="169"/>
      <c r="N1372" s="54"/>
      <c r="O1372" s="54"/>
      <c r="P1372" s="54"/>
      <c r="Q1372" s="54"/>
      <c r="R1372" s="54"/>
      <c r="S1372" s="54"/>
      <c r="T1372" s="55"/>
      <c r="AT1372" s="13" t="s">
        <v>1172</v>
      </c>
      <c r="AU1372" s="13" t="s">
        <v>79</v>
      </c>
    </row>
    <row r="1373" spans="2:65" s="1" customFormat="1" ht="45" customHeight="1">
      <c r="B1373" s="27"/>
      <c r="C1373" s="160" t="s">
        <v>2752</v>
      </c>
      <c r="D1373" s="160" t="s">
        <v>1111</v>
      </c>
      <c r="E1373" s="161" t="s">
        <v>2753</v>
      </c>
      <c r="F1373" s="162" t="s">
        <v>2754</v>
      </c>
      <c r="G1373" s="163" t="s">
        <v>572</v>
      </c>
      <c r="H1373" s="164">
        <v>1</v>
      </c>
      <c r="I1373" s="165">
        <v>311.3</v>
      </c>
      <c r="J1373" s="165">
        <f>ROUND(I1373*H1373,2)</f>
        <v>311.3</v>
      </c>
      <c r="K1373" s="162" t="s">
        <v>106</v>
      </c>
      <c r="L1373" s="31"/>
      <c r="M1373" s="53" t="s">
        <v>31</v>
      </c>
      <c r="N1373" s="166" t="s">
        <v>43</v>
      </c>
      <c r="O1373" s="142">
        <v>0.28999999999999998</v>
      </c>
      <c r="P1373" s="142">
        <f>O1373*H1373</f>
        <v>0.28999999999999998</v>
      </c>
      <c r="Q1373" s="142">
        <v>0</v>
      </c>
      <c r="R1373" s="142">
        <f>Q1373*H1373</f>
        <v>0</v>
      </c>
      <c r="S1373" s="142">
        <v>0</v>
      </c>
      <c r="T1373" s="143">
        <f>S1373*H1373</f>
        <v>0</v>
      </c>
      <c r="AR1373" s="13" t="s">
        <v>109</v>
      </c>
      <c r="AT1373" s="13" t="s">
        <v>1111</v>
      </c>
      <c r="AU1373" s="13" t="s">
        <v>79</v>
      </c>
      <c r="AY1373" s="13" t="s">
        <v>108</v>
      </c>
      <c r="BE1373" s="144">
        <f>IF(N1373="základní",J1373,0)</f>
        <v>311.3</v>
      </c>
      <c r="BF1373" s="144">
        <f>IF(N1373="snížená",J1373,0)</f>
        <v>0</v>
      </c>
      <c r="BG1373" s="144">
        <f>IF(N1373="zákl. přenesená",J1373,0)</f>
        <v>0</v>
      </c>
      <c r="BH1373" s="144">
        <f>IF(N1373="sníž. přenesená",J1373,0)</f>
        <v>0</v>
      </c>
      <c r="BI1373" s="144">
        <f>IF(N1373="nulová",J1373,0)</f>
        <v>0</v>
      </c>
      <c r="BJ1373" s="13" t="s">
        <v>77</v>
      </c>
      <c r="BK1373" s="144">
        <f>ROUND(I1373*H1373,2)</f>
        <v>311.3</v>
      </c>
      <c r="BL1373" s="13" t="s">
        <v>109</v>
      </c>
      <c r="BM1373" s="13" t="s">
        <v>2755</v>
      </c>
    </row>
    <row r="1374" spans="2:65" s="1" customFormat="1" ht="39">
      <c r="B1374" s="27"/>
      <c r="C1374" s="28"/>
      <c r="D1374" s="167" t="s">
        <v>1116</v>
      </c>
      <c r="E1374" s="28"/>
      <c r="F1374" s="168" t="s">
        <v>2675</v>
      </c>
      <c r="G1374" s="28"/>
      <c r="H1374" s="28"/>
      <c r="I1374" s="28"/>
      <c r="J1374" s="28"/>
      <c r="K1374" s="28"/>
      <c r="L1374" s="31"/>
      <c r="M1374" s="169"/>
      <c r="N1374" s="54"/>
      <c r="O1374" s="54"/>
      <c r="P1374" s="54"/>
      <c r="Q1374" s="54"/>
      <c r="R1374" s="54"/>
      <c r="S1374" s="54"/>
      <c r="T1374" s="55"/>
      <c r="AT1374" s="13" t="s">
        <v>1116</v>
      </c>
      <c r="AU1374" s="13" t="s">
        <v>79</v>
      </c>
    </row>
    <row r="1375" spans="2:65" s="1" customFormat="1" ht="19.5">
      <c r="B1375" s="27"/>
      <c r="C1375" s="28"/>
      <c r="D1375" s="167" t="s">
        <v>1172</v>
      </c>
      <c r="E1375" s="28"/>
      <c r="F1375" s="168" t="s">
        <v>2175</v>
      </c>
      <c r="G1375" s="28"/>
      <c r="H1375" s="28"/>
      <c r="I1375" s="28"/>
      <c r="J1375" s="28"/>
      <c r="K1375" s="28"/>
      <c r="L1375" s="31"/>
      <c r="M1375" s="169"/>
      <c r="N1375" s="54"/>
      <c r="O1375" s="54"/>
      <c r="P1375" s="54"/>
      <c r="Q1375" s="54"/>
      <c r="R1375" s="54"/>
      <c r="S1375" s="54"/>
      <c r="T1375" s="55"/>
      <c r="AT1375" s="13" t="s">
        <v>1172</v>
      </c>
      <c r="AU1375" s="13" t="s">
        <v>79</v>
      </c>
    </row>
    <row r="1376" spans="2:65" s="1" customFormat="1" ht="45" customHeight="1">
      <c r="B1376" s="27"/>
      <c r="C1376" s="160" t="s">
        <v>2756</v>
      </c>
      <c r="D1376" s="160" t="s">
        <v>1111</v>
      </c>
      <c r="E1376" s="161" t="s">
        <v>2757</v>
      </c>
      <c r="F1376" s="162" t="s">
        <v>2758</v>
      </c>
      <c r="G1376" s="163" t="s">
        <v>572</v>
      </c>
      <c r="H1376" s="164">
        <v>1</v>
      </c>
      <c r="I1376" s="165">
        <v>322.77</v>
      </c>
      <c r="J1376" s="165">
        <f>ROUND(I1376*H1376,2)</f>
        <v>322.77</v>
      </c>
      <c r="K1376" s="162" t="s">
        <v>106</v>
      </c>
      <c r="L1376" s="31"/>
      <c r="M1376" s="53" t="s">
        <v>31</v>
      </c>
      <c r="N1376" s="166" t="s">
        <v>43</v>
      </c>
      <c r="O1376" s="142">
        <v>0.3</v>
      </c>
      <c r="P1376" s="142">
        <f>O1376*H1376</f>
        <v>0.3</v>
      </c>
      <c r="Q1376" s="142">
        <v>0</v>
      </c>
      <c r="R1376" s="142">
        <f>Q1376*H1376</f>
        <v>0</v>
      </c>
      <c r="S1376" s="142">
        <v>0</v>
      </c>
      <c r="T1376" s="143">
        <f>S1376*H1376</f>
        <v>0</v>
      </c>
      <c r="AR1376" s="13" t="s">
        <v>109</v>
      </c>
      <c r="AT1376" s="13" t="s">
        <v>1111</v>
      </c>
      <c r="AU1376" s="13" t="s">
        <v>79</v>
      </c>
      <c r="AY1376" s="13" t="s">
        <v>108</v>
      </c>
      <c r="BE1376" s="144">
        <f>IF(N1376="základní",J1376,0)</f>
        <v>322.77</v>
      </c>
      <c r="BF1376" s="144">
        <f>IF(N1376="snížená",J1376,0)</f>
        <v>0</v>
      </c>
      <c r="BG1376" s="144">
        <f>IF(N1376="zákl. přenesená",J1376,0)</f>
        <v>0</v>
      </c>
      <c r="BH1376" s="144">
        <f>IF(N1376="sníž. přenesená",J1376,0)</f>
        <v>0</v>
      </c>
      <c r="BI1376" s="144">
        <f>IF(N1376="nulová",J1376,0)</f>
        <v>0</v>
      </c>
      <c r="BJ1376" s="13" t="s">
        <v>77</v>
      </c>
      <c r="BK1376" s="144">
        <f>ROUND(I1376*H1376,2)</f>
        <v>322.77</v>
      </c>
      <c r="BL1376" s="13" t="s">
        <v>109</v>
      </c>
      <c r="BM1376" s="13" t="s">
        <v>2759</v>
      </c>
    </row>
    <row r="1377" spans="2:65" s="1" customFormat="1" ht="39">
      <c r="B1377" s="27"/>
      <c r="C1377" s="28"/>
      <c r="D1377" s="167" t="s">
        <v>1116</v>
      </c>
      <c r="E1377" s="28"/>
      <c r="F1377" s="168" t="s">
        <v>2675</v>
      </c>
      <c r="G1377" s="28"/>
      <c r="H1377" s="28"/>
      <c r="I1377" s="28"/>
      <c r="J1377" s="28"/>
      <c r="K1377" s="28"/>
      <c r="L1377" s="31"/>
      <c r="M1377" s="169"/>
      <c r="N1377" s="54"/>
      <c r="O1377" s="54"/>
      <c r="P1377" s="54"/>
      <c r="Q1377" s="54"/>
      <c r="R1377" s="54"/>
      <c r="S1377" s="54"/>
      <c r="T1377" s="55"/>
      <c r="AT1377" s="13" t="s">
        <v>1116</v>
      </c>
      <c r="AU1377" s="13" t="s">
        <v>79</v>
      </c>
    </row>
    <row r="1378" spans="2:65" s="1" customFormat="1" ht="19.5">
      <c r="B1378" s="27"/>
      <c r="C1378" s="28"/>
      <c r="D1378" s="167" t="s">
        <v>1172</v>
      </c>
      <c r="E1378" s="28"/>
      <c r="F1378" s="168" t="s">
        <v>2175</v>
      </c>
      <c r="G1378" s="28"/>
      <c r="H1378" s="28"/>
      <c r="I1378" s="28"/>
      <c r="J1378" s="28"/>
      <c r="K1378" s="28"/>
      <c r="L1378" s="31"/>
      <c r="M1378" s="169"/>
      <c r="N1378" s="54"/>
      <c r="O1378" s="54"/>
      <c r="P1378" s="54"/>
      <c r="Q1378" s="54"/>
      <c r="R1378" s="54"/>
      <c r="S1378" s="54"/>
      <c r="T1378" s="55"/>
      <c r="AT1378" s="13" t="s">
        <v>1172</v>
      </c>
      <c r="AU1378" s="13" t="s">
        <v>79</v>
      </c>
    </row>
    <row r="1379" spans="2:65" s="1" customFormat="1" ht="45" customHeight="1">
      <c r="B1379" s="27"/>
      <c r="C1379" s="160" t="s">
        <v>2760</v>
      </c>
      <c r="D1379" s="160" t="s">
        <v>1111</v>
      </c>
      <c r="E1379" s="161" t="s">
        <v>2761</v>
      </c>
      <c r="F1379" s="162" t="s">
        <v>2762</v>
      </c>
      <c r="G1379" s="163" t="s">
        <v>572</v>
      </c>
      <c r="H1379" s="164">
        <v>1</v>
      </c>
      <c r="I1379" s="165">
        <v>334.23</v>
      </c>
      <c r="J1379" s="165">
        <f>ROUND(I1379*H1379,2)</f>
        <v>334.23</v>
      </c>
      <c r="K1379" s="162" t="s">
        <v>106</v>
      </c>
      <c r="L1379" s="31"/>
      <c r="M1379" s="53" t="s">
        <v>31</v>
      </c>
      <c r="N1379" s="166" t="s">
        <v>43</v>
      </c>
      <c r="O1379" s="142">
        <v>0.31</v>
      </c>
      <c r="P1379" s="142">
        <f>O1379*H1379</f>
        <v>0.31</v>
      </c>
      <c r="Q1379" s="142">
        <v>0</v>
      </c>
      <c r="R1379" s="142">
        <f>Q1379*H1379</f>
        <v>0</v>
      </c>
      <c r="S1379" s="142">
        <v>0</v>
      </c>
      <c r="T1379" s="143">
        <f>S1379*H1379</f>
        <v>0</v>
      </c>
      <c r="AR1379" s="13" t="s">
        <v>109</v>
      </c>
      <c r="AT1379" s="13" t="s">
        <v>1111</v>
      </c>
      <c r="AU1379" s="13" t="s">
        <v>79</v>
      </c>
      <c r="AY1379" s="13" t="s">
        <v>108</v>
      </c>
      <c r="BE1379" s="144">
        <f>IF(N1379="základní",J1379,0)</f>
        <v>334.23</v>
      </c>
      <c r="BF1379" s="144">
        <f>IF(N1379="snížená",J1379,0)</f>
        <v>0</v>
      </c>
      <c r="BG1379" s="144">
        <f>IF(N1379="zákl. přenesená",J1379,0)</f>
        <v>0</v>
      </c>
      <c r="BH1379" s="144">
        <f>IF(N1379="sníž. přenesená",J1379,0)</f>
        <v>0</v>
      </c>
      <c r="BI1379" s="144">
        <f>IF(N1379="nulová",J1379,0)</f>
        <v>0</v>
      </c>
      <c r="BJ1379" s="13" t="s">
        <v>77</v>
      </c>
      <c r="BK1379" s="144">
        <f>ROUND(I1379*H1379,2)</f>
        <v>334.23</v>
      </c>
      <c r="BL1379" s="13" t="s">
        <v>109</v>
      </c>
      <c r="BM1379" s="13" t="s">
        <v>2763</v>
      </c>
    </row>
    <row r="1380" spans="2:65" s="1" customFormat="1" ht="39">
      <c r="B1380" s="27"/>
      <c r="C1380" s="28"/>
      <c r="D1380" s="167" t="s">
        <v>1116</v>
      </c>
      <c r="E1380" s="28"/>
      <c r="F1380" s="168" t="s">
        <v>2675</v>
      </c>
      <c r="G1380" s="28"/>
      <c r="H1380" s="28"/>
      <c r="I1380" s="28"/>
      <c r="J1380" s="28"/>
      <c r="K1380" s="28"/>
      <c r="L1380" s="31"/>
      <c r="M1380" s="169"/>
      <c r="N1380" s="54"/>
      <c r="O1380" s="54"/>
      <c r="P1380" s="54"/>
      <c r="Q1380" s="54"/>
      <c r="R1380" s="54"/>
      <c r="S1380" s="54"/>
      <c r="T1380" s="55"/>
      <c r="AT1380" s="13" t="s">
        <v>1116</v>
      </c>
      <c r="AU1380" s="13" t="s">
        <v>79</v>
      </c>
    </row>
    <row r="1381" spans="2:65" s="1" customFormat="1" ht="19.5">
      <c r="B1381" s="27"/>
      <c r="C1381" s="28"/>
      <c r="D1381" s="167" t="s">
        <v>1172</v>
      </c>
      <c r="E1381" s="28"/>
      <c r="F1381" s="168" t="s">
        <v>2175</v>
      </c>
      <c r="G1381" s="28"/>
      <c r="H1381" s="28"/>
      <c r="I1381" s="28"/>
      <c r="J1381" s="28"/>
      <c r="K1381" s="28"/>
      <c r="L1381" s="31"/>
      <c r="M1381" s="169"/>
      <c r="N1381" s="54"/>
      <c r="O1381" s="54"/>
      <c r="P1381" s="54"/>
      <c r="Q1381" s="54"/>
      <c r="R1381" s="54"/>
      <c r="S1381" s="54"/>
      <c r="T1381" s="55"/>
      <c r="AT1381" s="13" t="s">
        <v>1172</v>
      </c>
      <c r="AU1381" s="13" t="s">
        <v>79</v>
      </c>
    </row>
    <row r="1382" spans="2:65" s="1" customFormat="1" ht="45" customHeight="1">
      <c r="B1382" s="27"/>
      <c r="C1382" s="160" t="s">
        <v>2764</v>
      </c>
      <c r="D1382" s="160" t="s">
        <v>1111</v>
      </c>
      <c r="E1382" s="161" t="s">
        <v>2765</v>
      </c>
      <c r="F1382" s="162" t="s">
        <v>2766</v>
      </c>
      <c r="G1382" s="163" t="s">
        <v>572</v>
      </c>
      <c r="H1382" s="164">
        <v>1</v>
      </c>
      <c r="I1382" s="165">
        <v>334.23</v>
      </c>
      <c r="J1382" s="165">
        <f>ROUND(I1382*H1382,2)</f>
        <v>334.23</v>
      </c>
      <c r="K1382" s="162" t="s">
        <v>106</v>
      </c>
      <c r="L1382" s="31"/>
      <c r="M1382" s="53" t="s">
        <v>31</v>
      </c>
      <c r="N1382" s="166" t="s">
        <v>43</v>
      </c>
      <c r="O1382" s="142">
        <v>0.31</v>
      </c>
      <c r="P1382" s="142">
        <f>O1382*H1382</f>
        <v>0.31</v>
      </c>
      <c r="Q1382" s="142">
        <v>0</v>
      </c>
      <c r="R1382" s="142">
        <f>Q1382*H1382</f>
        <v>0</v>
      </c>
      <c r="S1382" s="142">
        <v>0</v>
      </c>
      <c r="T1382" s="143">
        <f>S1382*H1382</f>
        <v>0</v>
      </c>
      <c r="AR1382" s="13" t="s">
        <v>109</v>
      </c>
      <c r="AT1382" s="13" t="s">
        <v>1111</v>
      </c>
      <c r="AU1382" s="13" t="s">
        <v>79</v>
      </c>
      <c r="AY1382" s="13" t="s">
        <v>108</v>
      </c>
      <c r="BE1382" s="144">
        <f>IF(N1382="základní",J1382,0)</f>
        <v>334.23</v>
      </c>
      <c r="BF1382" s="144">
        <f>IF(N1382="snížená",J1382,0)</f>
        <v>0</v>
      </c>
      <c r="BG1382" s="144">
        <f>IF(N1382="zákl. přenesená",J1382,0)</f>
        <v>0</v>
      </c>
      <c r="BH1382" s="144">
        <f>IF(N1382="sníž. přenesená",J1382,0)</f>
        <v>0</v>
      </c>
      <c r="BI1382" s="144">
        <f>IF(N1382="nulová",J1382,0)</f>
        <v>0</v>
      </c>
      <c r="BJ1382" s="13" t="s">
        <v>77</v>
      </c>
      <c r="BK1382" s="144">
        <f>ROUND(I1382*H1382,2)</f>
        <v>334.23</v>
      </c>
      <c r="BL1382" s="13" t="s">
        <v>109</v>
      </c>
      <c r="BM1382" s="13" t="s">
        <v>2767</v>
      </c>
    </row>
    <row r="1383" spans="2:65" s="1" customFormat="1" ht="39">
      <c r="B1383" s="27"/>
      <c r="C1383" s="28"/>
      <c r="D1383" s="167" t="s">
        <v>1116</v>
      </c>
      <c r="E1383" s="28"/>
      <c r="F1383" s="168" t="s">
        <v>2675</v>
      </c>
      <c r="G1383" s="28"/>
      <c r="H1383" s="28"/>
      <c r="I1383" s="28"/>
      <c r="J1383" s="28"/>
      <c r="K1383" s="28"/>
      <c r="L1383" s="31"/>
      <c r="M1383" s="169"/>
      <c r="N1383" s="54"/>
      <c r="O1383" s="54"/>
      <c r="P1383" s="54"/>
      <c r="Q1383" s="54"/>
      <c r="R1383" s="54"/>
      <c r="S1383" s="54"/>
      <c r="T1383" s="55"/>
      <c r="AT1383" s="13" t="s">
        <v>1116</v>
      </c>
      <c r="AU1383" s="13" t="s">
        <v>79</v>
      </c>
    </row>
    <row r="1384" spans="2:65" s="1" customFormat="1" ht="19.5">
      <c r="B1384" s="27"/>
      <c r="C1384" s="28"/>
      <c r="D1384" s="167" t="s">
        <v>1172</v>
      </c>
      <c r="E1384" s="28"/>
      <c r="F1384" s="168" t="s">
        <v>2175</v>
      </c>
      <c r="G1384" s="28"/>
      <c r="H1384" s="28"/>
      <c r="I1384" s="28"/>
      <c r="J1384" s="28"/>
      <c r="K1384" s="28"/>
      <c r="L1384" s="31"/>
      <c r="M1384" s="169"/>
      <c r="N1384" s="54"/>
      <c r="O1384" s="54"/>
      <c r="P1384" s="54"/>
      <c r="Q1384" s="54"/>
      <c r="R1384" s="54"/>
      <c r="S1384" s="54"/>
      <c r="T1384" s="55"/>
      <c r="AT1384" s="13" t="s">
        <v>1172</v>
      </c>
      <c r="AU1384" s="13" t="s">
        <v>79</v>
      </c>
    </row>
    <row r="1385" spans="2:65" s="1" customFormat="1" ht="22.5" customHeight="1">
      <c r="B1385" s="27"/>
      <c r="C1385" s="160" t="s">
        <v>2768</v>
      </c>
      <c r="D1385" s="160" t="s">
        <v>1111</v>
      </c>
      <c r="E1385" s="161" t="s">
        <v>2769</v>
      </c>
      <c r="F1385" s="162" t="s">
        <v>2770</v>
      </c>
      <c r="G1385" s="163" t="s">
        <v>572</v>
      </c>
      <c r="H1385" s="164">
        <v>1</v>
      </c>
      <c r="I1385" s="165">
        <v>82.42</v>
      </c>
      <c r="J1385" s="165">
        <f>ROUND(I1385*H1385,2)</f>
        <v>82.42</v>
      </c>
      <c r="K1385" s="162" t="s">
        <v>106</v>
      </c>
      <c r="L1385" s="31"/>
      <c r="M1385" s="53" t="s">
        <v>31</v>
      </c>
      <c r="N1385" s="166" t="s">
        <v>43</v>
      </c>
      <c r="O1385" s="142">
        <v>0.14000000000000001</v>
      </c>
      <c r="P1385" s="142">
        <f>O1385*H1385</f>
        <v>0.14000000000000001</v>
      </c>
      <c r="Q1385" s="142">
        <v>0</v>
      </c>
      <c r="R1385" s="142">
        <f>Q1385*H1385</f>
        <v>0</v>
      </c>
      <c r="S1385" s="142">
        <v>0</v>
      </c>
      <c r="T1385" s="143">
        <f>S1385*H1385</f>
        <v>0</v>
      </c>
      <c r="AR1385" s="13" t="s">
        <v>109</v>
      </c>
      <c r="AT1385" s="13" t="s">
        <v>1111</v>
      </c>
      <c r="AU1385" s="13" t="s">
        <v>79</v>
      </c>
      <c r="AY1385" s="13" t="s">
        <v>108</v>
      </c>
      <c r="BE1385" s="144">
        <f>IF(N1385="základní",J1385,0)</f>
        <v>82.42</v>
      </c>
      <c r="BF1385" s="144">
        <f>IF(N1385="snížená",J1385,0)</f>
        <v>0</v>
      </c>
      <c r="BG1385" s="144">
        <f>IF(N1385="zákl. přenesená",J1385,0)</f>
        <v>0</v>
      </c>
      <c r="BH1385" s="144">
        <f>IF(N1385="sníž. přenesená",J1385,0)</f>
        <v>0</v>
      </c>
      <c r="BI1385" s="144">
        <f>IF(N1385="nulová",J1385,0)</f>
        <v>0</v>
      </c>
      <c r="BJ1385" s="13" t="s">
        <v>77</v>
      </c>
      <c r="BK1385" s="144">
        <f>ROUND(I1385*H1385,2)</f>
        <v>82.42</v>
      </c>
      <c r="BL1385" s="13" t="s">
        <v>109</v>
      </c>
      <c r="BM1385" s="13" t="s">
        <v>2771</v>
      </c>
    </row>
    <row r="1386" spans="2:65" s="1" customFormat="1" ht="29.25">
      <c r="B1386" s="27"/>
      <c r="C1386" s="28"/>
      <c r="D1386" s="167" t="s">
        <v>1116</v>
      </c>
      <c r="E1386" s="28"/>
      <c r="F1386" s="168" t="s">
        <v>2772</v>
      </c>
      <c r="G1386" s="28"/>
      <c r="H1386" s="28"/>
      <c r="I1386" s="28"/>
      <c r="J1386" s="28"/>
      <c r="K1386" s="28"/>
      <c r="L1386" s="31"/>
      <c r="M1386" s="169"/>
      <c r="N1386" s="54"/>
      <c r="O1386" s="54"/>
      <c r="P1386" s="54"/>
      <c r="Q1386" s="54"/>
      <c r="R1386" s="54"/>
      <c r="S1386" s="54"/>
      <c r="T1386" s="55"/>
      <c r="AT1386" s="13" t="s">
        <v>1116</v>
      </c>
      <c r="AU1386" s="13" t="s">
        <v>79</v>
      </c>
    </row>
    <row r="1387" spans="2:65" s="1" customFormat="1" ht="19.5">
      <c r="B1387" s="27"/>
      <c r="C1387" s="28"/>
      <c r="D1387" s="167" t="s">
        <v>1172</v>
      </c>
      <c r="E1387" s="28"/>
      <c r="F1387" s="168" t="s">
        <v>2175</v>
      </c>
      <c r="G1387" s="28"/>
      <c r="H1387" s="28"/>
      <c r="I1387" s="28"/>
      <c r="J1387" s="28"/>
      <c r="K1387" s="28"/>
      <c r="L1387" s="31"/>
      <c r="M1387" s="169"/>
      <c r="N1387" s="54"/>
      <c r="O1387" s="54"/>
      <c r="P1387" s="54"/>
      <c r="Q1387" s="54"/>
      <c r="R1387" s="54"/>
      <c r="S1387" s="54"/>
      <c r="T1387" s="55"/>
      <c r="AT1387" s="13" t="s">
        <v>1172</v>
      </c>
      <c r="AU1387" s="13" t="s">
        <v>79</v>
      </c>
    </row>
    <row r="1388" spans="2:65" s="1" customFormat="1" ht="22.5" customHeight="1">
      <c r="B1388" s="27"/>
      <c r="C1388" s="160" t="s">
        <v>2773</v>
      </c>
      <c r="D1388" s="160" t="s">
        <v>1111</v>
      </c>
      <c r="E1388" s="161" t="s">
        <v>2774</v>
      </c>
      <c r="F1388" s="162" t="s">
        <v>2775</v>
      </c>
      <c r="G1388" s="163" t="s">
        <v>572</v>
      </c>
      <c r="H1388" s="164">
        <v>1</v>
      </c>
      <c r="I1388" s="165">
        <v>83.54</v>
      </c>
      <c r="J1388" s="165">
        <f>ROUND(I1388*H1388,2)</f>
        <v>83.54</v>
      </c>
      <c r="K1388" s="162" t="s">
        <v>106</v>
      </c>
      <c r="L1388" s="31"/>
      <c r="M1388" s="53" t="s">
        <v>31</v>
      </c>
      <c r="N1388" s="166" t="s">
        <v>43</v>
      </c>
      <c r="O1388" s="142">
        <v>0.14000000000000001</v>
      </c>
      <c r="P1388" s="142">
        <f>O1388*H1388</f>
        <v>0.14000000000000001</v>
      </c>
      <c r="Q1388" s="142">
        <v>0</v>
      </c>
      <c r="R1388" s="142">
        <f>Q1388*H1388</f>
        <v>0</v>
      </c>
      <c r="S1388" s="142">
        <v>0</v>
      </c>
      <c r="T1388" s="143">
        <f>S1388*H1388</f>
        <v>0</v>
      </c>
      <c r="AR1388" s="13" t="s">
        <v>109</v>
      </c>
      <c r="AT1388" s="13" t="s">
        <v>1111</v>
      </c>
      <c r="AU1388" s="13" t="s">
        <v>79</v>
      </c>
      <c r="AY1388" s="13" t="s">
        <v>108</v>
      </c>
      <c r="BE1388" s="144">
        <f>IF(N1388="základní",J1388,0)</f>
        <v>83.54</v>
      </c>
      <c r="BF1388" s="144">
        <f>IF(N1388="snížená",J1388,0)</f>
        <v>0</v>
      </c>
      <c r="BG1388" s="144">
        <f>IF(N1388="zákl. přenesená",J1388,0)</f>
        <v>0</v>
      </c>
      <c r="BH1388" s="144">
        <f>IF(N1388="sníž. přenesená",J1388,0)</f>
        <v>0</v>
      </c>
      <c r="BI1388" s="144">
        <f>IF(N1388="nulová",J1388,0)</f>
        <v>0</v>
      </c>
      <c r="BJ1388" s="13" t="s">
        <v>77</v>
      </c>
      <c r="BK1388" s="144">
        <f>ROUND(I1388*H1388,2)</f>
        <v>83.54</v>
      </c>
      <c r="BL1388" s="13" t="s">
        <v>109</v>
      </c>
      <c r="BM1388" s="13" t="s">
        <v>2776</v>
      </c>
    </row>
    <row r="1389" spans="2:65" s="1" customFormat="1" ht="29.25">
      <c r="B1389" s="27"/>
      <c r="C1389" s="28"/>
      <c r="D1389" s="167" t="s">
        <v>1116</v>
      </c>
      <c r="E1389" s="28"/>
      <c r="F1389" s="168" t="s">
        <v>2772</v>
      </c>
      <c r="G1389" s="28"/>
      <c r="H1389" s="28"/>
      <c r="I1389" s="28"/>
      <c r="J1389" s="28"/>
      <c r="K1389" s="28"/>
      <c r="L1389" s="31"/>
      <c r="M1389" s="169"/>
      <c r="N1389" s="54"/>
      <c r="O1389" s="54"/>
      <c r="P1389" s="54"/>
      <c r="Q1389" s="54"/>
      <c r="R1389" s="54"/>
      <c r="S1389" s="54"/>
      <c r="T1389" s="55"/>
      <c r="AT1389" s="13" t="s">
        <v>1116</v>
      </c>
      <c r="AU1389" s="13" t="s">
        <v>79</v>
      </c>
    </row>
    <row r="1390" spans="2:65" s="1" customFormat="1" ht="19.5">
      <c r="B1390" s="27"/>
      <c r="C1390" s="28"/>
      <c r="D1390" s="167" t="s">
        <v>1172</v>
      </c>
      <c r="E1390" s="28"/>
      <c r="F1390" s="168" t="s">
        <v>2175</v>
      </c>
      <c r="G1390" s="28"/>
      <c r="H1390" s="28"/>
      <c r="I1390" s="28"/>
      <c r="J1390" s="28"/>
      <c r="K1390" s="28"/>
      <c r="L1390" s="31"/>
      <c r="M1390" s="169"/>
      <c r="N1390" s="54"/>
      <c r="O1390" s="54"/>
      <c r="P1390" s="54"/>
      <c r="Q1390" s="54"/>
      <c r="R1390" s="54"/>
      <c r="S1390" s="54"/>
      <c r="T1390" s="55"/>
      <c r="AT1390" s="13" t="s">
        <v>1172</v>
      </c>
      <c r="AU1390" s="13" t="s">
        <v>79</v>
      </c>
    </row>
    <row r="1391" spans="2:65" s="1" customFormat="1" ht="22.5" customHeight="1">
      <c r="B1391" s="27"/>
      <c r="C1391" s="160" t="s">
        <v>2777</v>
      </c>
      <c r="D1391" s="160" t="s">
        <v>1111</v>
      </c>
      <c r="E1391" s="161" t="s">
        <v>2778</v>
      </c>
      <c r="F1391" s="162" t="s">
        <v>2779</v>
      </c>
      <c r="G1391" s="163" t="s">
        <v>572</v>
      </c>
      <c r="H1391" s="164">
        <v>1</v>
      </c>
      <c r="I1391" s="165">
        <v>89.04</v>
      </c>
      <c r="J1391" s="165">
        <f>ROUND(I1391*H1391,2)</f>
        <v>89.04</v>
      </c>
      <c r="K1391" s="162" t="s">
        <v>106</v>
      </c>
      <c r="L1391" s="31"/>
      <c r="M1391" s="53" t="s">
        <v>31</v>
      </c>
      <c r="N1391" s="166" t="s">
        <v>43</v>
      </c>
      <c r="O1391" s="142">
        <v>0.15</v>
      </c>
      <c r="P1391" s="142">
        <f>O1391*H1391</f>
        <v>0.15</v>
      </c>
      <c r="Q1391" s="142">
        <v>0</v>
      </c>
      <c r="R1391" s="142">
        <f>Q1391*H1391</f>
        <v>0</v>
      </c>
      <c r="S1391" s="142">
        <v>0</v>
      </c>
      <c r="T1391" s="143">
        <f>S1391*H1391</f>
        <v>0</v>
      </c>
      <c r="AR1391" s="13" t="s">
        <v>109</v>
      </c>
      <c r="AT1391" s="13" t="s">
        <v>1111</v>
      </c>
      <c r="AU1391" s="13" t="s">
        <v>79</v>
      </c>
      <c r="AY1391" s="13" t="s">
        <v>108</v>
      </c>
      <c r="BE1391" s="144">
        <f>IF(N1391="základní",J1391,0)</f>
        <v>89.04</v>
      </c>
      <c r="BF1391" s="144">
        <f>IF(N1391="snížená",J1391,0)</f>
        <v>0</v>
      </c>
      <c r="BG1391" s="144">
        <f>IF(N1391="zákl. přenesená",J1391,0)</f>
        <v>0</v>
      </c>
      <c r="BH1391" s="144">
        <f>IF(N1391="sníž. přenesená",J1391,0)</f>
        <v>0</v>
      </c>
      <c r="BI1391" s="144">
        <f>IF(N1391="nulová",J1391,0)</f>
        <v>0</v>
      </c>
      <c r="BJ1391" s="13" t="s">
        <v>77</v>
      </c>
      <c r="BK1391" s="144">
        <f>ROUND(I1391*H1391,2)</f>
        <v>89.04</v>
      </c>
      <c r="BL1391" s="13" t="s">
        <v>109</v>
      </c>
      <c r="BM1391" s="13" t="s">
        <v>2780</v>
      </c>
    </row>
    <row r="1392" spans="2:65" s="1" customFormat="1" ht="29.25">
      <c r="B1392" s="27"/>
      <c r="C1392" s="28"/>
      <c r="D1392" s="167" t="s">
        <v>1116</v>
      </c>
      <c r="E1392" s="28"/>
      <c r="F1392" s="168" t="s">
        <v>2772</v>
      </c>
      <c r="G1392" s="28"/>
      <c r="H1392" s="28"/>
      <c r="I1392" s="28"/>
      <c r="J1392" s="28"/>
      <c r="K1392" s="28"/>
      <c r="L1392" s="31"/>
      <c r="M1392" s="169"/>
      <c r="N1392" s="54"/>
      <c r="O1392" s="54"/>
      <c r="P1392" s="54"/>
      <c r="Q1392" s="54"/>
      <c r="R1392" s="54"/>
      <c r="S1392" s="54"/>
      <c r="T1392" s="55"/>
      <c r="AT1392" s="13" t="s">
        <v>1116</v>
      </c>
      <c r="AU1392" s="13" t="s">
        <v>79</v>
      </c>
    </row>
    <row r="1393" spans="2:65" s="1" customFormat="1" ht="19.5">
      <c r="B1393" s="27"/>
      <c r="C1393" s="28"/>
      <c r="D1393" s="167" t="s">
        <v>1172</v>
      </c>
      <c r="E1393" s="28"/>
      <c r="F1393" s="168" t="s">
        <v>2175</v>
      </c>
      <c r="G1393" s="28"/>
      <c r="H1393" s="28"/>
      <c r="I1393" s="28"/>
      <c r="J1393" s="28"/>
      <c r="K1393" s="28"/>
      <c r="L1393" s="31"/>
      <c r="M1393" s="169"/>
      <c r="N1393" s="54"/>
      <c r="O1393" s="54"/>
      <c r="P1393" s="54"/>
      <c r="Q1393" s="54"/>
      <c r="R1393" s="54"/>
      <c r="S1393" s="54"/>
      <c r="T1393" s="55"/>
      <c r="AT1393" s="13" t="s">
        <v>1172</v>
      </c>
      <c r="AU1393" s="13" t="s">
        <v>79</v>
      </c>
    </row>
    <row r="1394" spans="2:65" s="1" customFormat="1" ht="22.5" customHeight="1">
      <c r="B1394" s="27"/>
      <c r="C1394" s="160" t="s">
        <v>2781</v>
      </c>
      <c r="D1394" s="160" t="s">
        <v>1111</v>
      </c>
      <c r="E1394" s="161" t="s">
        <v>2782</v>
      </c>
      <c r="F1394" s="162" t="s">
        <v>2783</v>
      </c>
      <c r="G1394" s="163" t="s">
        <v>572</v>
      </c>
      <c r="H1394" s="164">
        <v>1</v>
      </c>
      <c r="I1394" s="165">
        <v>94.54</v>
      </c>
      <c r="J1394" s="165">
        <f>ROUND(I1394*H1394,2)</f>
        <v>94.54</v>
      </c>
      <c r="K1394" s="162" t="s">
        <v>106</v>
      </c>
      <c r="L1394" s="31"/>
      <c r="M1394" s="53" t="s">
        <v>31</v>
      </c>
      <c r="N1394" s="166" t="s">
        <v>43</v>
      </c>
      <c r="O1394" s="142">
        <v>0.16</v>
      </c>
      <c r="P1394" s="142">
        <f>O1394*H1394</f>
        <v>0.16</v>
      </c>
      <c r="Q1394" s="142">
        <v>0</v>
      </c>
      <c r="R1394" s="142">
        <f>Q1394*H1394</f>
        <v>0</v>
      </c>
      <c r="S1394" s="142">
        <v>0</v>
      </c>
      <c r="T1394" s="143">
        <f>S1394*H1394</f>
        <v>0</v>
      </c>
      <c r="AR1394" s="13" t="s">
        <v>109</v>
      </c>
      <c r="AT1394" s="13" t="s">
        <v>1111</v>
      </c>
      <c r="AU1394" s="13" t="s">
        <v>79</v>
      </c>
      <c r="AY1394" s="13" t="s">
        <v>108</v>
      </c>
      <c r="BE1394" s="144">
        <f>IF(N1394="základní",J1394,0)</f>
        <v>94.54</v>
      </c>
      <c r="BF1394" s="144">
        <f>IF(N1394="snížená",J1394,0)</f>
        <v>0</v>
      </c>
      <c r="BG1394" s="144">
        <f>IF(N1394="zákl. přenesená",J1394,0)</f>
        <v>0</v>
      </c>
      <c r="BH1394" s="144">
        <f>IF(N1394="sníž. přenesená",J1394,0)</f>
        <v>0</v>
      </c>
      <c r="BI1394" s="144">
        <f>IF(N1394="nulová",J1394,0)</f>
        <v>0</v>
      </c>
      <c r="BJ1394" s="13" t="s">
        <v>77</v>
      </c>
      <c r="BK1394" s="144">
        <f>ROUND(I1394*H1394,2)</f>
        <v>94.54</v>
      </c>
      <c r="BL1394" s="13" t="s">
        <v>109</v>
      </c>
      <c r="BM1394" s="13" t="s">
        <v>2784</v>
      </c>
    </row>
    <row r="1395" spans="2:65" s="1" customFormat="1" ht="29.25">
      <c r="B1395" s="27"/>
      <c r="C1395" s="28"/>
      <c r="D1395" s="167" t="s">
        <v>1116</v>
      </c>
      <c r="E1395" s="28"/>
      <c r="F1395" s="168" t="s">
        <v>2772</v>
      </c>
      <c r="G1395" s="28"/>
      <c r="H1395" s="28"/>
      <c r="I1395" s="28"/>
      <c r="J1395" s="28"/>
      <c r="K1395" s="28"/>
      <c r="L1395" s="31"/>
      <c r="M1395" s="169"/>
      <c r="N1395" s="54"/>
      <c r="O1395" s="54"/>
      <c r="P1395" s="54"/>
      <c r="Q1395" s="54"/>
      <c r="R1395" s="54"/>
      <c r="S1395" s="54"/>
      <c r="T1395" s="55"/>
      <c r="AT1395" s="13" t="s">
        <v>1116</v>
      </c>
      <c r="AU1395" s="13" t="s">
        <v>79</v>
      </c>
    </row>
    <row r="1396" spans="2:65" s="1" customFormat="1" ht="19.5">
      <c r="B1396" s="27"/>
      <c r="C1396" s="28"/>
      <c r="D1396" s="167" t="s">
        <v>1172</v>
      </c>
      <c r="E1396" s="28"/>
      <c r="F1396" s="168" t="s">
        <v>2175</v>
      </c>
      <c r="G1396" s="28"/>
      <c r="H1396" s="28"/>
      <c r="I1396" s="28"/>
      <c r="J1396" s="28"/>
      <c r="K1396" s="28"/>
      <c r="L1396" s="31"/>
      <c r="M1396" s="169"/>
      <c r="N1396" s="54"/>
      <c r="O1396" s="54"/>
      <c r="P1396" s="54"/>
      <c r="Q1396" s="54"/>
      <c r="R1396" s="54"/>
      <c r="S1396" s="54"/>
      <c r="T1396" s="55"/>
      <c r="AT1396" s="13" t="s">
        <v>1172</v>
      </c>
      <c r="AU1396" s="13" t="s">
        <v>79</v>
      </c>
    </row>
    <row r="1397" spans="2:65" s="1" customFormat="1" ht="33.75" customHeight="1">
      <c r="B1397" s="27"/>
      <c r="C1397" s="160" t="s">
        <v>2785</v>
      </c>
      <c r="D1397" s="160" t="s">
        <v>1111</v>
      </c>
      <c r="E1397" s="161" t="s">
        <v>2786</v>
      </c>
      <c r="F1397" s="162" t="s">
        <v>2787</v>
      </c>
      <c r="G1397" s="163" t="s">
        <v>572</v>
      </c>
      <c r="H1397" s="164">
        <v>1</v>
      </c>
      <c r="I1397" s="165">
        <v>76.849999999999994</v>
      </c>
      <c r="J1397" s="165">
        <f>ROUND(I1397*H1397,2)</f>
        <v>76.849999999999994</v>
      </c>
      <c r="K1397" s="162" t="s">
        <v>106</v>
      </c>
      <c r="L1397" s="31"/>
      <c r="M1397" s="53" t="s">
        <v>31</v>
      </c>
      <c r="N1397" s="166" t="s">
        <v>43</v>
      </c>
      <c r="O1397" s="142">
        <v>0.13</v>
      </c>
      <c r="P1397" s="142">
        <f>O1397*H1397</f>
        <v>0.13</v>
      </c>
      <c r="Q1397" s="142">
        <v>0</v>
      </c>
      <c r="R1397" s="142">
        <f>Q1397*H1397</f>
        <v>0</v>
      </c>
      <c r="S1397" s="142">
        <v>0</v>
      </c>
      <c r="T1397" s="143">
        <f>S1397*H1397</f>
        <v>0</v>
      </c>
      <c r="AR1397" s="13" t="s">
        <v>109</v>
      </c>
      <c r="AT1397" s="13" t="s">
        <v>1111</v>
      </c>
      <c r="AU1397" s="13" t="s">
        <v>79</v>
      </c>
      <c r="AY1397" s="13" t="s">
        <v>108</v>
      </c>
      <c r="BE1397" s="144">
        <f>IF(N1397="základní",J1397,0)</f>
        <v>76.849999999999994</v>
      </c>
      <c r="BF1397" s="144">
        <f>IF(N1397="snížená",J1397,0)</f>
        <v>0</v>
      </c>
      <c r="BG1397" s="144">
        <f>IF(N1397="zákl. přenesená",J1397,0)</f>
        <v>0</v>
      </c>
      <c r="BH1397" s="144">
        <f>IF(N1397="sníž. přenesená",J1397,0)</f>
        <v>0</v>
      </c>
      <c r="BI1397" s="144">
        <f>IF(N1397="nulová",J1397,0)</f>
        <v>0</v>
      </c>
      <c r="BJ1397" s="13" t="s">
        <v>77</v>
      </c>
      <c r="BK1397" s="144">
        <f>ROUND(I1397*H1397,2)</f>
        <v>76.849999999999994</v>
      </c>
      <c r="BL1397" s="13" t="s">
        <v>109</v>
      </c>
      <c r="BM1397" s="13" t="s">
        <v>2788</v>
      </c>
    </row>
    <row r="1398" spans="2:65" s="1" customFormat="1" ht="48.75">
      <c r="B1398" s="27"/>
      <c r="C1398" s="28"/>
      <c r="D1398" s="167" t="s">
        <v>1116</v>
      </c>
      <c r="E1398" s="28"/>
      <c r="F1398" s="168" t="s">
        <v>2789</v>
      </c>
      <c r="G1398" s="28"/>
      <c r="H1398" s="28"/>
      <c r="I1398" s="28"/>
      <c r="J1398" s="28"/>
      <c r="K1398" s="28"/>
      <c r="L1398" s="31"/>
      <c r="M1398" s="169"/>
      <c r="N1398" s="54"/>
      <c r="O1398" s="54"/>
      <c r="P1398" s="54"/>
      <c r="Q1398" s="54"/>
      <c r="R1398" s="54"/>
      <c r="S1398" s="54"/>
      <c r="T1398" s="55"/>
      <c r="AT1398" s="13" t="s">
        <v>1116</v>
      </c>
      <c r="AU1398" s="13" t="s">
        <v>79</v>
      </c>
    </row>
    <row r="1399" spans="2:65" s="1" customFormat="1" ht="19.5">
      <c r="B1399" s="27"/>
      <c r="C1399" s="28"/>
      <c r="D1399" s="167" t="s">
        <v>1172</v>
      </c>
      <c r="E1399" s="28"/>
      <c r="F1399" s="168" t="s">
        <v>2175</v>
      </c>
      <c r="G1399" s="28"/>
      <c r="H1399" s="28"/>
      <c r="I1399" s="28"/>
      <c r="J1399" s="28"/>
      <c r="K1399" s="28"/>
      <c r="L1399" s="31"/>
      <c r="M1399" s="169"/>
      <c r="N1399" s="54"/>
      <c r="O1399" s="54"/>
      <c r="P1399" s="54"/>
      <c r="Q1399" s="54"/>
      <c r="R1399" s="54"/>
      <c r="S1399" s="54"/>
      <c r="T1399" s="55"/>
      <c r="AT1399" s="13" t="s">
        <v>1172</v>
      </c>
      <c r="AU1399" s="13" t="s">
        <v>79</v>
      </c>
    </row>
    <row r="1400" spans="2:65" s="1" customFormat="1" ht="22.5" customHeight="1">
      <c r="B1400" s="27"/>
      <c r="C1400" s="160" t="s">
        <v>2790</v>
      </c>
      <c r="D1400" s="160" t="s">
        <v>1111</v>
      </c>
      <c r="E1400" s="161" t="s">
        <v>2791</v>
      </c>
      <c r="F1400" s="162" t="s">
        <v>2792</v>
      </c>
      <c r="G1400" s="163" t="s">
        <v>572</v>
      </c>
      <c r="H1400" s="164">
        <v>1</v>
      </c>
      <c r="I1400" s="165">
        <v>4.3099999999999996</v>
      </c>
      <c r="J1400" s="165">
        <f>ROUND(I1400*H1400,2)</f>
        <v>4.3099999999999996</v>
      </c>
      <c r="K1400" s="162" t="s">
        <v>106</v>
      </c>
      <c r="L1400" s="31"/>
      <c r="M1400" s="53" t="s">
        <v>31</v>
      </c>
      <c r="N1400" s="166" t="s">
        <v>43</v>
      </c>
      <c r="O1400" s="142">
        <v>0.01</v>
      </c>
      <c r="P1400" s="142">
        <f>O1400*H1400</f>
        <v>0.01</v>
      </c>
      <c r="Q1400" s="142">
        <v>0</v>
      </c>
      <c r="R1400" s="142">
        <f>Q1400*H1400</f>
        <v>0</v>
      </c>
      <c r="S1400" s="142">
        <v>0</v>
      </c>
      <c r="T1400" s="143">
        <f>S1400*H1400</f>
        <v>0</v>
      </c>
      <c r="AR1400" s="13" t="s">
        <v>109</v>
      </c>
      <c r="AT1400" s="13" t="s">
        <v>1111</v>
      </c>
      <c r="AU1400" s="13" t="s">
        <v>79</v>
      </c>
      <c r="AY1400" s="13" t="s">
        <v>108</v>
      </c>
      <c r="BE1400" s="144">
        <f>IF(N1400="základní",J1400,0)</f>
        <v>4.3099999999999996</v>
      </c>
      <c r="BF1400" s="144">
        <f>IF(N1400="snížená",J1400,0)</f>
        <v>0</v>
      </c>
      <c r="BG1400" s="144">
        <f>IF(N1400="zákl. přenesená",J1400,0)</f>
        <v>0</v>
      </c>
      <c r="BH1400" s="144">
        <f>IF(N1400="sníž. přenesená",J1400,0)</f>
        <v>0</v>
      </c>
      <c r="BI1400" s="144">
        <f>IF(N1400="nulová",J1400,0)</f>
        <v>0</v>
      </c>
      <c r="BJ1400" s="13" t="s">
        <v>77</v>
      </c>
      <c r="BK1400" s="144">
        <f>ROUND(I1400*H1400,2)</f>
        <v>4.3099999999999996</v>
      </c>
      <c r="BL1400" s="13" t="s">
        <v>109</v>
      </c>
      <c r="BM1400" s="13" t="s">
        <v>2793</v>
      </c>
    </row>
    <row r="1401" spans="2:65" s="1" customFormat="1" ht="29.25">
      <c r="B1401" s="27"/>
      <c r="C1401" s="28"/>
      <c r="D1401" s="167" t="s">
        <v>1116</v>
      </c>
      <c r="E1401" s="28"/>
      <c r="F1401" s="168" t="s">
        <v>2794</v>
      </c>
      <c r="G1401" s="28"/>
      <c r="H1401" s="28"/>
      <c r="I1401" s="28"/>
      <c r="J1401" s="28"/>
      <c r="K1401" s="28"/>
      <c r="L1401" s="31"/>
      <c r="M1401" s="169"/>
      <c r="N1401" s="54"/>
      <c r="O1401" s="54"/>
      <c r="P1401" s="54"/>
      <c r="Q1401" s="54"/>
      <c r="R1401" s="54"/>
      <c r="S1401" s="54"/>
      <c r="T1401" s="55"/>
      <c r="AT1401" s="13" t="s">
        <v>1116</v>
      </c>
      <c r="AU1401" s="13" t="s">
        <v>79</v>
      </c>
    </row>
    <row r="1402" spans="2:65" s="1" customFormat="1" ht="19.5">
      <c r="B1402" s="27"/>
      <c r="C1402" s="28"/>
      <c r="D1402" s="167" t="s">
        <v>1172</v>
      </c>
      <c r="E1402" s="28"/>
      <c r="F1402" s="168" t="s">
        <v>2175</v>
      </c>
      <c r="G1402" s="28"/>
      <c r="H1402" s="28"/>
      <c r="I1402" s="28"/>
      <c r="J1402" s="28"/>
      <c r="K1402" s="28"/>
      <c r="L1402" s="31"/>
      <c r="M1402" s="169"/>
      <c r="N1402" s="54"/>
      <c r="O1402" s="54"/>
      <c r="P1402" s="54"/>
      <c r="Q1402" s="54"/>
      <c r="R1402" s="54"/>
      <c r="S1402" s="54"/>
      <c r="T1402" s="55"/>
      <c r="AT1402" s="13" t="s">
        <v>1172</v>
      </c>
      <c r="AU1402" s="13" t="s">
        <v>79</v>
      </c>
    </row>
    <row r="1403" spans="2:65" s="1" customFormat="1" ht="22.5" customHeight="1">
      <c r="B1403" s="27"/>
      <c r="C1403" s="160" t="s">
        <v>2795</v>
      </c>
      <c r="D1403" s="160" t="s">
        <v>1111</v>
      </c>
      <c r="E1403" s="161" t="s">
        <v>2796</v>
      </c>
      <c r="F1403" s="162" t="s">
        <v>2797</v>
      </c>
      <c r="G1403" s="163" t="s">
        <v>572</v>
      </c>
      <c r="H1403" s="164">
        <v>1</v>
      </c>
      <c r="I1403" s="165">
        <v>4.3099999999999996</v>
      </c>
      <c r="J1403" s="165">
        <f>ROUND(I1403*H1403,2)</f>
        <v>4.3099999999999996</v>
      </c>
      <c r="K1403" s="162" t="s">
        <v>106</v>
      </c>
      <c r="L1403" s="31"/>
      <c r="M1403" s="53" t="s">
        <v>31</v>
      </c>
      <c r="N1403" s="166" t="s">
        <v>43</v>
      </c>
      <c r="O1403" s="142">
        <v>0.01</v>
      </c>
      <c r="P1403" s="142">
        <f>O1403*H1403</f>
        <v>0.01</v>
      </c>
      <c r="Q1403" s="142">
        <v>0</v>
      </c>
      <c r="R1403" s="142">
        <f>Q1403*H1403</f>
        <v>0</v>
      </c>
      <c r="S1403" s="142">
        <v>0</v>
      </c>
      <c r="T1403" s="143">
        <f>S1403*H1403</f>
        <v>0</v>
      </c>
      <c r="AR1403" s="13" t="s">
        <v>109</v>
      </c>
      <c r="AT1403" s="13" t="s">
        <v>1111</v>
      </c>
      <c r="AU1403" s="13" t="s">
        <v>79</v>
      </c>
      <c r="AY1403" s="13" t="s">
        <v>108</v>
      </c>
      <c r="BE1403" s="144">
        <f>IF(N1403="základní",J1403,0)</f>
        <v>4.3099999999999996</v>
      </c>
      <c r="BF1403" s="144">
        <f>IF(N1403="snížená",J1403,0)</f>
        <v>0</v>
      </c>
      <c r="BG1403" s="144">
        <f>IF(N1403="zákl. přenesená",J1403,0)</f>
        <v>0</v>
      </c>
      <c r="BH1403" s="144">
        <f>IF(N1403="sníž. přenesená",J1403,0)</f>
        <v>0</v>
      </c>
      <c r="BI1403" s="144">
        <f>IF(N1403="nulová",J1403,0)</f>
        <v>0</v>
      </c>
      <c r="BJ1403" s="13" t="s">
        <v>77</v>
      </c>
      <c r="BK1403" s="144">
        <f>ROUND(I1403*H1403,2)</f>
        <v>4.3099999999999996</v>
      </c>
      <c r="BL1403" s="13" t="s">
        <v>109</v>
      </c>
      <c r="BM1403" s="13" t="s">
        <v>2798</v>
      </c>
    </row>
    <row r="1404" spans="2:65" s="1" customFormat="1" ht="29.25">
      <c r="B1404" s="27"/>
      <c r="C1404" s="28"/>
      <c r="D1404" s="167" t="s">
        <v>1116</v>
      </c>
      <c r="E1404" s="28"/>
      <c r="F1404" s="168" t="s">
        <v>2794</v>
      </c>
      <c r="G1404" s="28"/>
      <c r="H1404" s="28"/>
      <c r="I1404" s="28"/>
      <c r="J1404" s="28"/>
      <c r="K1404" s="28"/>
      <c r="L1404" s="31"/>
      <c r="M1404" s="169"/>
      <c r="N1404" s="54"/>
      <c r="O1404" s="54"/>
      <c r="P1404" s="54"/>
      <c r="Q1404" s="54"/>
      <c r="R1404" s="54"/>
      <c r="S1404" s="54"/>
      <c r="T1404" s="55"/>
      <c r="AT1404" s="13" t="s">
        <v>1116</v>
      </c>
      <c r="AU1404" s="13" t="s">
        <v>79</v>
      </c>
    </row>
    <row r="1405" spans="2:65" s="1" customFormat="1" ht="19.5">
      <c r="B1405" s="27"/>
      <c r="C1405" s="28"/>
      <c r="D1405" s="167" t="s">
        <v>1172</v>
      </c>
      <c r="E1405" s="28"/>
      <c r="F1405" s="168" t="s">
        <v>2175</v>
      </c>
      <c r="G1405" s="28"/>
      <c r="H1405" s="28"/>
      <c r="I1405" s="28"/>
      <c r="J1405" s="28"/>
      <c r="K1405" s="28"/>
      <c r="L1405" s="31"/>
      <c r="M1405" s="169"/>
      <c r="N1405" s="54"/>
      <c r="O1405" s="54"/>
      <c r="P1405" s="54"/>
      <c r="Q1405" s="54"/>
      <c r="R1405" s="54"/>
      <c r="S1405" s="54"/>
      <c r="T1405" s="55"/>
      <c r="AT1405" s="13" t="s">
        <v>1172</v>
      </c>
      <c r="AU1405" s="13" t="s">
        <v>79</v>
      </c>
    </row>
    <row r="1406" spans="2:65" s="1" customFormat="1" ht="22.5" customHeight="1">
      <c r="B1406" s="27"/>
      <c r="C1406" s="160" t="s">
        <v>2799</v>
      </c>
      <c r="D1406" s="160" t="s">
        <v>1111</v>
      </c>
      <c r="E1406" s="161" t="s">
        <v>2800</v>
      </c>
      <c r="F1406" s="162" t="s">
        <v>2801</v>
      </c>
      <c r="G1406" s="163" t="s">
        <v>144</v>
      </c>
      <c r="H1406" s="164">
        <v>1</v>
      </c>
      <c r="I1406" s="165">
        <v>331.6</v>
      </c>
      <c r="J1406" s="165">
        <f>ROUND(I1406*H1406,2)</f>
        <v>331.6</v>
      </c>
      <c r="K1406" s="162" t="s">
        <v>106</v>
      </c>
      <c r="L1406" s="31"/>
      <c r="M1406" s="53" t="s">
        <v>31</v>
      </c>
      <c r="N1406" s="166" t="s">
        <v>43</v>
      </c>
      <c r="O1406" s="142">
        <v>0.77</v>
      </c>
      <c r="P1406" s="142">
        <f>O1406*H1406</f>
        <v>0.77</v>
      </c>
      <c r="Q1406" s="142">
        <v>0</v>
      </c>
      <c r="R1406" s="142">
        <f>Q1406*H1406</f>
        <v>0</v>
      </c>
      <c r="S1406" s="142">
        <v>0</v>
      </c>
      <c r="T1406" s="143">
        <f>S1406*H1406</f>
        <v>0</v>
      </c>
      <c r="AR1406" s="13" t="s">
        <v>109</v>
      </c>
      <c r="AT1406" s="13" t="s">
        <v>1111</v>
      </c>
      <c r="AU1406" s="13" t="s">
        <v>79</v>
      </c>
      <c r="AY1406" s="13" t="s">
        <v>108</v>
      </c>
      <c r="BE1406" s="144">
        <f>IF(N1406="základní",J1406,0)</f>
        <v>331.6</v>
      </c>
      <c r="BF1406" s="144">
        <f>IF(N1406="snížená",J1406,0)</f>
        <v>0</v>
      </c>
      <c r="BG1406" s="144">
        <f>IF(N1406="zákl. přenesená",J1406,0)</f>
        <v>0</v>
      </c>
      <c r="BH1406" s="144">
        <f>IF(N1406="sníž. přenesená",J1406,0)</f>
        <v>0</v>
      </c>
      <c r="BI1406" s="144">
        <f>IF(N1406="nulová",J1406,0)</f>
        <v>0</v>
      </c>
      <c r="BJ1406" s="13" t="s">
        <v>77</v>
      </c>
      <c r="BK1406" s="144">
        <f>ROUND(I1406*H1406,2)</f>
        <v>331.6</v>
      </c>
      <c r="BL1406" s="13" t="s">
        <v>109</v>
      </c>
      <c r="BM1406" s="13" t="s">
        <v>2802</v>
      </c>
    </row>
    <row r="1407" spans="2:65" s="1" customFormat="1" ht="19.5">
      <c r="B1407" s="27"/>
      <c r="C1407" s="28"/>
      <c r="D1407" s="167" t="s">
        <v>1116</v>
      </c>
      <c r="E1407" s="28"/>
      <c r="F1407" s="168" t="s">
        <v>2803</v>
      </c>
      <c r="G1407" s="28"/>
      <c r="H1407" s="28"/>
      <c r="I1407" s="28"/>
      <c r="J1407" s="28"/>
      <c r="K1407" s="28"/>
      <c r="L1407" s="31"/>
      <c r="M1407" s="169"/>
      <c r="N1407" s="54"/>
      <c r="O1407" s="54"/>
      <c r="P1407" s="54"/>
      <c r="Q1407" s="54"/>
      <c r="R1407" s="54"/>
      <c r="S1407" s="54"/>
      <c r="T1407" s="55"/>
      <c r="AT1407" s="13" t="s">
        <v>1116</v>
      </c>
      <c r="AU1407" s="13" t="s">
        <v>79</v>
      </c>
    </row>
    <row r="1408" spans="2:65" s="1" customFormat="1" ht="19.5">
      <c r="B1408" s="27"/>
      <c r="C1408" s="28"/>
      <c r="D1408" s="167" t="s">
        <v>1172</v>
      </c>
      <c r="E1408" s="28"/>
      <c r="F1408" s="168" t="s">
        <v>2804</v>
      </c>
      <c r="G1408" s="28"/>
      <c r="H1408" s="28"/>
      <c r="I1408" s="28"/>
      <c r="J1408" s="28"/>
      <c r="K1408" s="28"/>
      <c r="L1408" s="31"/>
      <c r="M1408" s="169"/>
      <c r="N1408" s="54"/>
      <c r="O1408" s="54"/>
      <c r="P1408" s="54"/>
      <c r="Q1408" s="54"/>
      <c r="R1408" s="54"/>
      <c r="S1408" s="54"/>
      <c r="T1408" s="55"/>
      <c r="AT1408" s="13" t="s">
        <v>1172</v>
      </c>
      <c r="AU1408" s="13" t="s">
        <v>79</v>
      </c>
    </row>
    <row r="1409" spans="2:65" s="1" customFormat="1" ht="22.5" customHeight="1">
      <c r="B1409" s="27"/>
      <c r="C1409" s="160" t="s">
        <v>2805</v>
      </c>
      <c r="D1409" s="160" t="s">
        <v>1111</v>
      </c>
      <c r="E1409" s="161" t="s">
        <v>2806</v>
      </c>
      <c r="F1409" s="162" t="s">
        <v>2807</v>
      </c>
      <c r="G1409" s="163" t="s">
        <v>144</v>
      </c>
      <c r="H1409" s="164">
        <v>1</v>
      </c>
      <c r="I1409" s="165">
        <v>297.14999999999998</v>
      </c>
      <c r="J1409" s="165">
        <f>ROUND(I1409*H1409,2)</f>
        <v>297.14999999999998</v>
      </c>
      <c r="K1409" s="162" t="s">
        <v>106</v>
      </c>
      <c r="L1409" s="31"/>
      <c r="M1409" s="53" t="s">
        <v>31</v>
      </c>
      <c r="N1409" s="166" t="s">
        <v>43</v>
      </c>
      <c r="O1409" s="142">
        <v>0.69</v>
      </c>
      <c r="P1409" s="142">
        <f>O1409*H1409</f>
        <v>0.69</v>
      </c>
      <c r="Q1409" s="142">
        <v>0</v>
      </c>
      <c r="R1409" s="142">
        <f>Q1409*H1409</f>
        <v>0</v>
      </c>
      <c r="S1409" s="142">
        <v>0</v>
      </c>
      <c r="T1409" s="143">
        <f>S1409*H1409</f>
        <v>0</v>
      </c>
      <c r="AR1409" s="13" t="s">
        <v>109</v>
      </c>
      <c r="AT1409" s="13" t="s">
        <v>1111</v>
      </c>
      <c r="AU1409" s="13" t="s">
        <v>79</v>
      </c>
      <c r="AY1409" s="13" t="s">
        <v>108</v>
      </c>
      <c r="BE1409" s="144">
        <f>IF(N1409="základní",J1409,0)</f>
        <v>297.14999999999998</v>
      </c>
      <c r="BF1409" s="144">
        <f>IF(N1409="snížená",J1409,0)</f>
        <v>0</v>
      </c>
      <c r="BG1409" s="144">
        <f>IF(N1409="zákl. přenesená",J1409,0)</f>
        <v>0</v>
      </c>
      <c r="BH1409" s="144">
        <f>IF(N1409="sníž. přenesená",J1409,0)</f>
        <v>0</v>
      </c>
      <c r="BI1409" s="144">
        <f>IF(N1409="nulová",J1409,0)</f>
        <v>0</v>
      </c>
      <c r="BJ1409" s="13" t="s">
        <v>77</v>
      </c>
      <c r="BK1409" s="144">
        <f>ROUND(I1409*H1409,2)</f>
        <v>297.14999999999998</v>
      </c>
      <c r="BL1409" s="13" t="s">
        <v>109</v>
      </c>
      <c r="BM1409" s="13" t="s">
        <v>2808</v>
      </c>
    </row>
    <row r="1410" spans="2:65" s="1" customFormat="1" ht="19.5">
      <c r="B1410" s="27"/>
      <c r="C1410" s="28"/>
      <c r="D1410" s="167" t="s">
        <v>1116</v>
      </c>
      <c r="E1410" s="28"/>
      <c r="F1410" s="168" t="s">
        <v>2803</v>
      </c>
      <c r="G1410" s="28"/>
      <c r="H1410" s="28"/>
      <c r="I1410" s="28"/>
      <c r="J1410" s="28"/>
      <c r="K1410" s="28"/>
      <c r="L1410" s="31"/>
      <c r="M1410" s="169"/>
      <c r="N1410" s="54"/>
      <c r="O1410" s="54"/>
      <c r="P1410" s="54"/>
      <c r="Q1410" s="54"/>
      <c r="R1410" s="54"/>
      <c r="S1410" s="54"/>
      <c r="T1410" s="55"/>
      <c r="AT1410" s="13" t="s">
        <v>1116</v>
      </c>
      <c r="AU1410" s="13" t="s">
        <v>79</v>
      </c>
    </row>
    <row r="1411" spans="2:65" s="1" customFormat="1" ht="19.5">
      <c r="B1411" s="27"/>
      <c r="C1411" s="28"/>
      <c r="D1411" s="167" t="s">
        <v>1172</v>
      </c>
      <c r="E1411" s="28"/>
      <c r="F1411" s="168" t="s">
        <v>2804</v>
      </c>
      <c r="G1411" s="28"/>
      <c r="H1411" s="28"/>
      <c r="I1411" s="28"/>
      <c r="J1411" s="28"/>
      <c r="K1411" s="28"/>
      <c r="L1411" s="31"/>
      <c r="M1411" s="169"/>
      <c r="N1411" s="54"/>
      <c r="O1411" s="54"/>
      <c r="P1411" s="54"/>
      <c r="Q1411" s="54"/>
      <c r="R1411" s="54"/>
      <c r="S1411" s="54"/>
      <c r="T1411" s="55"/>
      <c r="AT1411" s="13" t="s">
        <v>1172</v>
      </c>
      <c r="AU1411" s="13" t="s">
        <v>79</v>
      </c>
    </row>
    <row r="1412" spans="2:65" s="1" customFormat="1" ht="22.5" customHeight="1">
      <c r="B1412" s="27"/>
      <c r="C1412" s="160" t="s">
        <v>2809</v>
      </c>
      <c r="D1412" s="160" t="s">
        <v>1111</v>
      </c>
      <c r="E1412" s="161" t="s">
        <v>2810</v>
      </c>
      <c r="F1412" s="162" t="s">
        <v>2811</v>
      </c>
      <c r="G1412" s="163" t="s">
        <v>144</v>
      </c>
      <c r="H1412" s="164">
        <v>1</v>
      </c>
      <c r="I1412" s="165">
        <v>258.39</v>
      </c>
      <c r="J1412" s="165">
        <f>ROUND(I1412*H1412,2)</f>
        <v>258.39</v>
      </c>
      <c r="K1412" s="162" t="s">
        <v>106</v>
      </c>
      <c r="L1412" s="31"/>
      <c r="M1412" s="53" t="s">
        <v>31</v>
      </c>
      <c r="N1412" s="166" t="s">
        <v>43</v>
      </c>
      <c r="O1412" s="142">
        <v>0.6</v>
      </c>
      <c r="P1412" s="142">
        <f>O1412*H1412</f>
        <v>0.6</v>
      </c>
      <c r="Q1412" s="142">
        <v>0</v>
      </c>
      <c r="R1412" s="142">
        <f>Q1412*H1412</f>
        <v>0</v>
      </c>
      <c r="S1412" s="142">
        <v>0</v>
      </c>
      <c r="T1412" s="143">
        <f>S1412*H1412</f>
        <v>0</v>
      </c>
      <c r="AR1412" s="13" t="s">
        <v>109</v>
      </c>
      <c r="AT1412" s="13" t="s">
        <v>1111</v>
      </c>
      <c r="AU1412" s="13" t="s">
        <v>79</v>
      </c>
      <c r="AY1412" s="13" t="s">
        <v>108</v>
      </c>
      <c r="BE1412" s="144">
        <f>IF(N1412="základní",J1412,0)</f>
        <v>258.39</v>
      </c>
      <c r="BF1412" s="144">
        <f>IF(N1412="snížená",J1412,0)</f>
        <v>0</v>
      </c>
      <c r="BG1412" s="144">
        <f>IF(N1412="zákl. přenesená",J1412,0)</f>
        <v>0</v>
      </c>
      <c r="BH1412" s="144">
        <f>IF(N1412="sníž. přenesená",J1412,0)</f>
        <v>0</v>
      </c>
      <c r="BI1412" s="144">
        <f>IF(N1412="nulová",J1412,0)</f>
        <v>0</v>
      </c>
      <c r="BJ1412" s="13" t="s">
        <v>77</v>
      </c>
      <c r="BK1412" s="144">
        <f>ROUND(I1412*H1412,2)</f>
        <v>258.39</v>
      </c>
      <c r="BL1412" s="13" t="s">
        <v>109</v>
      </c>
      <c r="BM1412" s="13" t="s">
        <v>2812</v>
      </c>
    </row>
    <row r="1413" spans="2:65" s="1" customFormat="1" ht="19.5">
      <c r="B1413" s="27"/>
      <c r="C1413" s="28"/>
      <c r="D1413" s="167" t="s">
        <v>1116</v>
      </c>
      <c r="E1413" s="28"/>
      <c r="F1413" s="168" t="s">
        <v>2803</v>
      </c>
      <c r="G1413" s="28"/>
      <c r="H1413" s="28"/>
      <c r="I1413" s="28"/>
      <c r="J1413" s="28"/>
      <c r="K1413" s="28"/>
      <c r="L1413" s="31"/>
      <c r="M1413" s="169"/>
      <c r="N1413" s="54"/>
      <c r="O1413" s="54"/>
      <c r="P1413" s="54"/>
      <c r="Q1413" s="54"/>
      <c r="R1413" s="54"/>
      <c r="S1413" s="54"/>
      <c r="T1413" s="55"/>
      <c r="AT1413" s="13" t="s">
        <v>1116</v>
      </c>
      <c r="AU1413" s="13" t="s">
        <v>79</v>
      </c>
    </row>
    <row r="1414" spans="2:65" s="1" customFormat="1" ht="19.5">
      <c r="B1414" s="27"/>
      <c r="C1414" s="28"/>
      <c r="D1414" s="167" t="s">
        <v>1172</v>
      </c>
      <c r="E1414" s="28"/>
      <c r="F1414" s="168" t="s">
        <v>2804</v>
      </c>
      <c r="G1414" s="28"/>
      <c r="H1414" s="28"/>
      <c r="I1414" s="28"/>
      <c r="J1414" s="28"/>
      <c r="K1414" s="28"/>
      <c r="L1414" s="31"/>
      <c r="M1414" s="169"/>
      <c r="N1414" s="54"/>
      <c r="O1414" s="54"/>
      <c r="P1414" s="54"/>
      <c r="Q1414" s="54"/>
      <c r="R1414" s="54"/>
      <c r="S1414" s="54"/>
      <c r="T1414" s="55"/>
      <c r="AT1414" s="13" t="s">
        <v>1172</v>
      </c>
      <c r="AU1414" s="13" t="s">
        <v>79</v>
      </c>
    </row>
    <row r="1415" spans="2:65" s="1" customFormat="1" ht="22.5" customHeight="1">
      <c r="B1415" s="27"/>
      <c r="C1415" s="160" t="s">
        <v>2813</v>
      </c>
      <c r="D1415" s="160" t="s">
        <v>1111</v>
      </c>
      <c r="E1415" s="161" t="s">
        <v>2814</v>
      </c>
      <c r="F1415" s="162" t="s">
        <v>2815</v>
      </c>
      <c r="G1415" s="163" t="s">
        <v>144</v>
      </c>
      <c r="H1415" s="164">
        <v>1</v>
      </c>
      <c r="I1415" s="165">
        <v>64.599999999999994</v>
      </c>
      <c r="J1415" s="165">
        <f>ROUND(I1415*H1415,2)</f>
        <v>64.599999999999994</v>
      </c>
      <c r="K1415" s="162" t="s">
        <v>106</v>
      </c>
      <c r="L1415" s="31"/>
      <c r="M1415" s="53" t="s">
        <v>31</v>
      </c>
      <c r="N1415" s="166" t="s">
        <v>43</v>
      </c>
      <c r="O1415" s="142">
        <v>0.15</v>
      </c>
      <c r="P1415" s="142">
        <f>O1415*H1415</f>
        <v>0.15</v>
      </c>
      <c r="Q1415" s="142">
        <v>0</v>
      </c>
      <c r="R1415" s="142">
        <f>Q1415*H1415</f>
        <v>0</v>
      </c>
      <c r="S1415" s="142">
        <v>0</v>
      </c>
      <c r="T1415" s="143">
        <f>S1415*H1415</f>
        <v>0</v>
      </c>
      <c r="AR1415" s="13" t="s">
        <v>109</v>
      </c>
      <c r="AT1415" s="13" t="s">
        <v>1111</v>
      </c>
      <c r="AU1415" s="13" t="s">
        <v>79</v>
      </c>
      <c r="AY1415" s="13" t="s">
        <v>108</v>
      </c>
      <c r="BE1415" s="144">
        <f>IF(N1415="základní",J1415,0)</f>
        <v>64.599999999999994</v>
      </c>
      <c r="BF1415" s="144">
        <f>IF(N1415="snížená",J1415,0)</f>
        <v>0</v>
      </c>
      <c r="BG1415" s="144">
        <f>IF(N1415="zákl. přenesená",J1415,0)</f>
        <v>0</v>
      </c>
      <c r="BH1415" s="144">
        <f>IF(N1415="sníž. přenesená",J1415,0)</f>
        <v>0</v>
      </c>
      <c r="BI1415" s="144">
        <f>IF(N1415="nulová",J1415,0)</f>
        <v>0</v>
      </c>
      <c r="BJ1415" s="13" t="s">
        <v>77</v>
      </c>
      <c r="BK1415" s="144">
        <f>ROUND(I1415*H1415,2)</f>
        <v>64.599999999999994</v>
      </c>
      <c r="BL1415" s="13" t="s">
        <v>109</v>
      </c>
      <c r="BM1415" s="13" t="s">
        <v>2816</v>
      </c>
    </row>
    <row r="1416" spans="2:65" s="1" customFormat="1" ht="19.5">
      <c r="B1416" s="27"/>
      <c r="C1416" s="28"/>
      <c r="D1416" s="167" t="s">
        <v>1116</v>
      </c>
      <c r="E1416" s="28"/>
      <c r="F1416" s="168" t="s">
        <v>2803</v>
      </c>
      <c r="G1416" s="28"/>
      <c r="H1416" s="28"/>
      <c r="I1416" s="28"/>
      <c r="J1416" s="28"/>
      <c r="K1416" s="28"/>
      <c r="L1416" s="31"/>
      <c r="M1416" s="169"/>
      <c r="N1416" s="54"/>
      <c r="O1416" s="54"/>
      <c r="P1416" s="54"/>
      <c r="Q1416" s="54"/>
      <c r="R1416" s="54"/>
      <c r="S1416" s="54"/>
      <c r="T1416" s="55"/>
      <c r="AT1416" s="13" t="s">
        <v>1116</v>
      </c>
      <c r="AU1416" s="13" t="s">
        <v>79</v>
      </c>
    </row>
    <row r="1417" spans="2:65" s="1" customFormat="1" ht="19.5">
      <c r="B1417" s="27"/>
      <c r="C1417" s="28"/>
      <c r="D1417" s="167" t="s">
        <v>1172</v>
      </c>
      <c r="E1417" s="28"/>
      <c r="F1417" s="168" t="s">
        <v>2804</v>
      </c>
      <c r="G1417" s="28"/>
      <c r="H1417" s="28"/>
      <c r="I1417" s="28"/>
      <c r="J1417" s="28"/>
      <c r="K1417" s="28"/>
      <c r="L1417" s="31"/>
      <c r="M1417" s="169"/>
      <c r="N1417" s="54"/>
      <c r="O1417" s="54"/>
      <c r="P1417" s="54"/>
      <c r="Q1417" s="54"/>
      <c r="R1417" s="54"/>
      <c r="S1417" s="54"/>
      <c r="T1417" s="55"/>
      <c r="AT1417" s="13" t="s">
        <v>1172</v>
      </c>
      <c r="AU1417" s="13" t="s">
        <v>79</v>
      </c>
    </row>
    <row r="1418" spans="2:65" s="1" customFormat="1" ht="22.5" customHeight="1">
      <c r="B1418" s="27"/>
      <c r="C1418" s="160" t="s">
        <v>2817</v>
      </c>
      <c r="D1418" s="160" t="s">
        <v>1111</v>
      </c>
      <c r="E1418" s="161" t="s">
        <v>2818</v>
      </c>
      <c r="F1418" s="162" t="s">
        <v>2819</v>
      </c>
      <c r="G1418" s="163" t="s">
        <v>144</v>
      </c>
      <c r="H1418" s="164">
        <v>1</v>
      </c>
      <c r="I1418" s="165">
        <v>60.29</v>
      </c>
      <c r="J1418" s="165">
        <f>ROUND(I1418*H1418,2)</f>
        <v>60.29</v>
      </c>
      <c r="K1418" s="162" t="s">
        <v>106</v>
      </c>
      <c r="L1418" s="31"/>
      <c r="M1418" s="53" t="s">
        <v>31</v>
      </c>
      <c r="N1418" s="166" t="s">
        <v>43</v>
      </c>
      <c r="O1418" s="142">
        <v>0.14000000000000001</v>
      </c>
      <c r="P1418" s="142">
        <f>O1418*H1418</f>
        <v>0.14000000000000001</v>
      </c>
      <c r="Q1418" s="142">
        <v>0</v>
      </c>
      <c r="R1418" s="142">
        <f>Q1418*H1418</f>
        <v>0</v>
      </c>
      <c r="S1418" s="142">
        <v>0</v>
      </c>
      <c r="T1418" s="143">
        <f>S1418*H1418</f>
        <v>0</v>
      </c>
      <c r="AR1418" s="13" t="s">
        <v>109</v>
      </c>
      <c r="AT1418" s="13" t="s">
        <v>1111</v>
      </c>
      <c r="AU1418" s="13" t="s">
        <v>79</v>
      </c>
      <c r="AY1418" s="13" t="s">
        <v>108</v>
      </c>
      <c r="BE1418" s="144">
        <f>IF(N1418="základní",J1418,0)</f>
        <v>60.29</v>
      </c>
      <c r="BF1418" s="144">
        <f>IF(N1418="snížená",J1418,0)</f>
        <v>0</v>
      </c>
      <c r="BG1418" s="144">
        <f>IF(N1418="zákl. přenesená",J1418,0)</f>
        <v>0</v>
      </c>
      <c r="BH1418" s="144">
        <f>IF(N1418="sníž. přenesená",J1418,0)</f>
        <v>0</v>
      </c>
      <c r="BI1418" s="144">
        <f>IF(N1418="nulová",J1418,0)</f>
        <v>0</v>
      </c>
      <c r="BJ1418" s="13" t="s">
        <v>77</v>
      </c>
      <c r="BK1418" s="144">
        <f>ROUND(I1418*H1418,2)</f>
        <v>60.29</v>
      </c>
      <c r="BL1418" s="13" t="s">
        <v>109</v>
      </c>
      <c r="BM1418" s="13" t="s">
        <v>2820</v>
      </c>
    </row>
    <row r="1419" spans="2:65" s="1" customFormat="1" ht="19.5">
      <c r="B1419" s="27"/>
      <c r="C1419" s="28"/>
      <c r="D1419" s="167" t="s">
        <v>1116</v>
      </c>
      <c r="E1419" s="28"/>
      <c r="F1419" s="168" t="s">
        <v>2803</v>
      </c>
      <c r="G1419" s="28"/>
      <c r="H1419" s="28"/>
      <c r="I1419" s="28"/>
      <c r="J1419" s="28"/>
      <c r="K1419" s="28"/>
      <c r="L1419" s="31"/>
      <c r="M1419" s="169"/>
      <c r="N1419" s="54"/>
      <c r="O1419" s="54"/>
      <c r="P1419" s="54"/>
      <c r="Q1419" s="54"/>
      <c r="R1419" s="54"/>
      <c r="S1419" s="54"/>
      <c r="T1419" s="55"/>
      <c r="AT1419" s="13" t="s">
        <v>1116</v>
      </c>
      <c r="AU1419" s="13" t="s">
        <v>79</v>
      </c>
    </row>
    <row r="1420" spans="2:65" s="1" customFormat="1" ht="19.5">
      <c r="B1420" s="27"/>
      <c r="C1420" s="28"/>
      <c r="D1420" s="167" t="s">
        <v>1172</v>
      </c>
      <c r="E1420" s="28"/>
      <c r="F1420" s="168" t="s">
        <v>2804</v>
      </c>
      <c r="G1420" s="28"/>
      <c r="H1420" s="28"/>
      <c r="I1420" s="28"/>
      <c r="J1420" s="28"/>
      <c r="K1420" s="28"/>
      <c r="L1420" s="31"/>
      <c r="M1420" s="169"/>
      <c r="N1420" s="54"/>
      <c r="O1420" s="54"/>
      <c r="P1420" s="54"/>
      <c r="Q1420" s="54"/>
      <c r="R1420" s="54"/>
      <c r="S1420" s="54"/>
      <c r="T1420" s="55"/>
      <c r="AT1420" s="13" t="s">
        <v>1172</v>
      </c>
      <c r="AU1420" s="13" t="s">
        <v>79</v>
      </c>
    </row>
    <row r="1421" spans="2:65" s="1" customFormat="1" ht="22.5" customHeight="1">
      <c r="B1421" s="27"/>
      <c r="C1421" s="160" t="s">
        <v>2821</v>
      </c>
      <c r="D1421" s="160" t="s">
        <v>1111</v>
      </c>
      <c r="E1421" s="161" t="s">
        <v>2822</v>
      </c>
      <c r="F1421" s="162" t="s">
        <v>2823</v>
      </c>
      <c r="G1421" s="163" t="s">
        <v>144</v>
      </c>
      <c r="H1421" s="164">
        <v>1</v>
      </c>
      <c r="I1421" s="165">
        <v>55.98</v>
      </c>
      <c r="J1421" s="165">
        <f>ROUND(I1421*H1421,2)</f>
        <v>55.98</v>
      </c>
      <c r="K1421" s="162" t="s">
        <v>106</v>
      </c>
      <c r="L1421" s="31"/>
      <c r="M1421" s="53" t="s">
        <v>31</v>
      </c>
      <c r="N1421" s="166" t="s">
        <v>43</v>
      </c>
      <c r="O1421" s="142">
        <v>0.13</v>
      </c>
      <c r="P1421" s="142">
        <f>O1421*H1421</f>
        <v>0.13</v>
      </c>
      <c r="Q1421" s="142">
        <v>0</v>
      </c>
      <c r="R1421" s="142">
        <f>Q1421*H1421</f>
        <v>0</v>
      </c>
      <c r="S1421" s="142">
        <v>0</v>
      </c>
      <c r="T1421" s="143">
        <f>S1421*H1421</f>
        <v>0</v>
      </c>
      <c r="AR1421" s="13" t="s">
        <v>109</v>
      </c>
      <c r="AT1421" s="13" t="s">
        <v>1111</v>
      </c>
      <c r="AU1421" s="13" t="s">
        <v>79</v>
      </c>
      <c r="AY1421" s="13" t="s">
        <v>108</v>
      </c>
      <c r="BE1421" s="144">
        <f>IF(N1421="základní",J1421,0)</f>
        <v>55.98</v>
      </c>
      <c r="BF1421" s="144">
        <f>IF(N1421="snížená",J1421,0)</f>
        <v>0</v>
      </c>
      <c r="BG1421" s="144">
        <f>IF(N1421="zákl. přenesená",J1421,0)</f>
        <v>0</v>
      </c>
      <c r="BH1421" s="144">
        <f>IF(N1421="sníž. přenesená",J1421,0)</f>
        <v>0</v>
      </c>
      <c r="BI1421" s="144">
        <f>IF(N1421="nulová",J1421,0)</f>
        <v>0</v>
      </c>
      <c r="BJ1421" s="13" t="s">
        <v>77</v>
      </c>
      <c r="BK1421" s="144">
        <f>ROUND(I1421*H1421,2)</f>
        <v>55.98</v>
      </c>
      <c r="BL1421" s="13" t="s">
        <v>109</v>
      </c>
      <c r="BM1421" s="13" t="s">
        <v>2824</v>
      </c>
    </row>
    <row r="1422" spans="2:65" s="1" customFormat="1" ht="19.5">
      <c r="B1422" s="27"/>
      <c r="C1422" s="28"/>
      <c r="D1422" s="167" t="s">
        <v>1116</v>
      </c>
      <c r="E1422" s="28"/>
      <c r="F1422" s="168" t="s">
        <v>2803</v>
      </c>
      <c r="G1422" s="28"/>
      <c r="H1422" s="28"/>
      <c r="I1422" s="28"/>
      <c r="J1422" s="28"/>
      <c r="K1422" s="28"/>
      <c r="L1422" s="31"/>
      <c r="M1422" s="169"/>
      <c r="N1422" s="54"/>
      <c r="O1422" s="54"/>
      <c r="P1422" s="54"/>
      <c r="Q1422" s="54"/>
      <c r="R1422" s="54"/>
      <c r="S1422" s="54"/>
      <c r="T1422" s="55"/>
      <c r="AT1422" s="13" t="s">
        <v>1116</v>
      </c>
      <c r="AU1422" s="13" t="s">
        <v>79</v>
      </c>
    </row>
    <row r="1423" spans="2:65" s="1" customFormat="1" ht="19.5">
      <c r="B1423" s="27"/>
      <c r="C1423" s="28"/>
      <c r="D1423" s="167" t="s">
        <v>1172</v>
      </c>
      <c r="E1423" s="28"/>
      <c r="F1423" s="168" t="s">
        <v>2804</v>
      </c>
      <c r="G1423" s="28"/>
      <c r="H1423" s="28"/>
      <c r="I1423" s="28"/>
      <c r="J1423" s="28"/>
      <c r="K1423" s="28"/>
      <c r="L1423" s="31"/>
      <c r="M1423" s="169"/>
      <c r="N1423" s="54"/>
      <c r="O1423" s="54"/>
      <c r="P1423" s="54"/>
      <c r="Q1423" s="54"/>
      <c r="R1423" s="54"/>
      <c r="S1423" s="54"/>
      <c r="T1423" s="55"/>
      <c r="AT1423" s="13" t="s">
        <v>1172</v>
      </c>
      <c r="AU1423" s="13" t="s">
        <v>79</v>
      </c>
    </row>
    <row r="1424" spans="2:65" s="1" customFormat="1" ht="22.5" customHeight="1">
      <c r="B1424" s="27"/>
      <c r="C1424" s="160" t="s">
        <v>2825</v>
      </c>
      <c r="D1424" s="160" t="s">
        <v>1111</v>
      </c>
      <c r="E1424" s="161" t="s">
        <v>2826</v>
      </c>
      <c r="F1424" s="162" t="s">
        <v>2827</v>
      </c>
      <c r="G1424" s="163" t="s">
        <v>144</v>
      </c>
      <c r="H1424" s="164">
        <v>1</v>
      </c>
      <c r="I1424" s="165">
        <v>232.55</v>
      </c>
      <c r="J1424" s="165">
        <f>ROUND(I1424*H1424,2)</f>
        <v>232.55</v>
      </c>
      <c r="K1424" s="162" t="s">
        <v>106</v>
      </c>
      <c r="L1424" s="31"/>
      <c r="M1424" s="53" t="s">
        <v>31</v>
      </c>
      <c r="N1424" s="166" t="s">
        <v>43</v>
      </c>
      <c r="O1424" s="142">
        <v>0.54</v>
      </c>
      <c r="P1424" s="142">
        <f>O1424*H1424</f>
        <v>0.54</v>
      </c>
      <c r="Q1424" s="142">
        <v>0</v>
      </c>
      <c r="R1424" s="142">
        <f>Q1424*H1424</f>
        <v>0</v>
      </c>
      <c r="S1424" s="142">
        <v>0</v>
      </c>
      <c r="T1424" s="143">
        <f>S1424*H1424</f>
        <v>0</v>
      </c>
      <c r="AR1424" s="13" t="s">
        <v>109</v>
      </c>
      <c r="AT1424" s="13" t="s">
        <v>1111</v>
      </c>
      <c r="AU1424" s="13" t="s">
        <v>79</v>
      </c>
      <c r="AY1424" s="13" t="s">
        <v>108</v>
      </c>
      <c r="BE1424" s="144">
        <f>IF(N1424="základní",J1424,0)</f>
        <v>232.55</v>
      </c>
      <c r="BF1424" s="144">
        <f>IF(N1424="snížená",J1424,0)</f>
        <v>0</v>
      </c>
      <c r="BG1424" s="144">
        <f>IF(N1424="zákl. přenesená",J1424,0)</f>
        <v>0</v>
      </c>
      <c r="BH1424" s="144">
        <f>IF(N1424="sníž. přenesená",J1424,0)</f>
        <v>0</v>
      </c>
      <c r="BI1424" s="144">
        <f>IF(N1424="nulová",J1424,0)</f>
        <v>0</v>
      </c>
      <c r="BJ1424" s="13" t="s">
        <v>77</v>
      </c>
      <c r="BK1424" s="144">
        <f>ROUND(I1424*H1424,2)</f>
        <v>232.55</v>
      </c>
      <c r="BL1424" s="13" t="s">
        <v>109</v>
      </c>
      <c r="BM1424" s="13" t="s">
        <v>2828</v>
      </c>
    </row>
    <row r="1425" spans="2:65" s="1" customFormat="1" ht="19.5">
      <c r="B1425" s="27"/>
      <c r="C1425" s="28"/>
      <c r="D1425" s="167" t="s">
        <v>1116</v>
      </c>
      <c r="E1425" s="28"/>
      <c r="F1425" s="168" t="s">
        <v>2829</v>
      </c>
      <c r="G1425" s="28"/>
      <c r="H1425" s="28"/>
      <c r="I1425" s="28"/>
      <c r="J1425" s="28"/>
      <c r="K1425" s="28"/>
      <c r="L1425" s="31"/>
      <c r="M1425" s="169"/>
      <c r="N1425" s="54"/>
      <c r="O1425" s="54"/>
      <c r="P1425" s="54"/>
      <c r="Q1425" s="54"/>
      <c r="R1425" s="54"/>
      <c r="S1425" s="54"/>
      <c r="T1425" s="55"/>
      <c r="AT1425" s="13" t="s">
        <v>1116</v>
      </c>
      <c r="AU1425" s="13" t="s">
        <v>79</v>
      </c>
    </row>
    <row r="1426" spans="2:65" s="1" customFormat="1" ht="19.5">
      <c r="B1426" s="27"/>
      <c r="C1426" s="28"/>
      <c r="D1426" s="167" t="s">
        <v>1172</v>
      </c>
      <c r="E1426" s="28"/>
      <c r="F1426" s="168" t="s">
        <v>2830</v>
      </c>
      <c r="G1426" s="28"/>
      <c r="H1426" s="28"/>
      <c r="I1426" s="28"/>
      <c r="J1426" s="28"/>
      <c r="K1426" s="28"/>
      <c r="L1426" s="31"/>
      <c r="M1426" s="169"/>
      <c r="N1426" s="54"/>
      <c r="O1426" s="54"/>
      <c r="P1426" s="54"/>
      <c r="Q1426" s="54"/>
      <c r="R1426" s="54"/>
      <c r="S1426" s="54"/>
      <c r="T1426" s="55"/>
      <c r="AT1426" s="13" t="s">
        <v>1172</v>
      </c>
      <c r="AU1426" s="13" t="s">
        <v>79</v>
      </c>
    </row>
    <row r="1427" spans="2:65" s="1" customFormat="1" ht="22.5" customHeight="1">
      <c r="B1427" s="27"/>
      <c r="C1427" s="160" t="s">
        <v>2831</v>
      </c>
      <c r="D1427" s="160" t="s">
        <v>1111</v>
      </c>
      <c r="E1427" s="161" t="s">
        <v>2832</v>
      </c>
      <c r="F1427" s="162" t="s">
        <v>2833</v>
      </c>
      <c r="G1427" s="163" t="s">
        <v>144</v>
      </c>
      <c r="H1427" s="164">
        <v>1</v>
      </c>
      <c r="I1427" s="165">
        <v>211.02</v>
      </c>
      <c r="J1427" s="165">
        <f>ROUND(I1427*H1427,2)</f>
        <v>211.02</v>
      </c>
      <c r="K1427" s="162" t="s">
        <v>106</v>
      </c>
      <c r="L1427" s="31"/>
      <c r="M1427" s="53" t="s">
        <v>31</v>
      </c>
      <c r="N1427" s="166" t="s">
        <v>43</v>
      </c>
      <c r="O1427" s="142">
        <v>0.49</v>
      </c>
      <c r="P1427" s="142">
        <f>O1427*H1427</f>
        <v>0.49</v>
      </c>
      <c r="Q1427" s="142">
        <v>0</v>
      </c>
      <c r="R1427" s="142">
        <f>Q1427*H1427</f>
        <v>0</v>
      </c>
      <c r="S1427" s="142">
        <v>0</v>
      </c>
      <c r="T1427" s="143">
        <f>S1427*H1427</f>
        <v>0</v>
      </c>
      <c r="AR1427" s="13" t="s">
        <v>109</v>
      </c>
      <c r="AT1427" s="13" t="s">
        <v>1111</v>
      </c>
      <c r="AU1427" s="13" t="s">
        <v>79</v>
      </c>
      <c r="AY1427" s="13" t="s">
        <v>108</v>
      </c>
      <c r="BE1427" s="144">
        <f>IF(N1427="základní",J1427,0)</f>
        <v>211.02</v>
      </c>
      <c r="BF1427" s="144">
        <f>IF(N1427="snížená",J1427,0)</f>
        <v>0</v>
      </c>
      <c r="BG1427" s="144">
        <f>IF(N1427="zákl. přenesená",J1427,0)</f>
        <v>0</v>
      </c>
      <c r="BH1427" s="144">
        <f>IF(N1427="sníž. přenesená",J1427,0)</f>
        <v>0</v>
      </c>
      <c r="BI1427" s="144">
        <f>IF(N1427="nulová",J1427,0)</f>
        <v>0</v>
      </c>
      <c r="BJ1427" s="13" t="s">
        <v>77</v>
      </c>
      <c r="BK1427" s="144">
        <f>ROUND(I1427*H1427,2)</f>
        <v>211.02</v>
      </c>
      <c r="BL1427" s="13" t="s">
        <v>109</v>
      </c>
      <c r="BM1427" s="13" t="s">
        <v>2834</v>
      </c>
    </row>
    <row r="1428" spans="2:65" s="1" customFormat="1" ht="19.5">
      <c r="B1428" s="27"/>
      <c r="C1428" s="28"/>
      <c r="D1428" s="167" t="s">
        <v>1116</v>
      </c>
      <c r="E1428" s="28"/>
      <c r="F1428" s="168" t="s">
        <v>2829</v>
      </c>
      <c r="G1428" s="28"/>
      <c r="H1428" s="28"/>
      <c r="I1428" s="28"/>
      <c r="J1428" s="28"/>
      <c r="K1428" s="28"/>
      <c r="L1428" s="31"/>
      <c r="M1428" s="169"/>
      <c r="N1428" s="54"/>
      <c r="O1428" s="54"/>
      <c r="P1428" s="54"/>
      <c r="Q1428" s="54"/>
      <c r="R1428" s="54"/>
      <c r="S1428" s="54"/>
      <c r="T1428" s="55"/>
      <c r="AT1428" s="13" t="s">
        <v>1116</v>
      </c>
      <c r="AU1428" s="13" t="s">
        <v>79</v>
      </c>
    </row>
    <row r="1429" spans="2:65" s="1" customFormat="1" ht="19.5">
      <c r="B1429" s="27"/>
      <c r="C1429" s="28"/>
      <c r="D1429" s="167" t="s">
        <v>1172</v>
      </c>
      <c r="E1429" s="28"/>
      <c r="F1429" s="168" t="s">
        <v>2830</v>
      </c>
      <c r="G1429" s="28"/>
      <c r="H1429" s="28"/>
      <c r="I1429" s="28"/>
      <c r="J1429" s="28"/>
      <c r="K1429" s="28"/>
      <c r="L1429" s="31"/>
      <c r="M1429" s="169"/>
      <c r="N1429" s="54"/>
      <c r="O1429" s="54"/>
      <c r="P1429" s="54"/>
      <c r="Q1429" s="54"/>
      <c r="R1429" s="54"/>
      <c r="S1429" s="54"/>
      <c r="T1429" s="55"/>
      <c r="AT1429" s="13" t="s">
        <v>1172</v>
      </c>
      <c r="AU1429" s="13" t="s">
        <v>79</v>
      </c>
    </row>
    <row r="1430" spans="2:65" s="1" customFormat="1" ht="22.5" customHeight="1">
      <c r="B1430" s="27"/>
      <c r="C1430" s="160" t="s">
        <v>2835</v>
      </c>
      <c r="D1430" s="160" t="s">
        <v>1111</v>
      </c>
      <c r="E1430" s="161" t="s">
        <v>2836</v>
      </c>
      <c r="F1430" s="162" t="s">
        <v>2837</v>
      </c>
      <c r="G1430" s="163" t="s">
        <v>144</v>
      </c>
      <c r="H1430" s="164">
        <v>1</v>
      </c>
      <c r="I1430" s="165">
        <v>189.49</v>
      </c>
      <c r="J1430" s="165">
        <f>ROUND(I1430*H1430,2)</f>
        <v>189.49</v>
      </c>
      <c r="K1430" s="162" t="s">
        <v>106</v>
      </c>
      <c r="L1430" s="31"/>
      <c r="M1430" s="53" t="s">
        <v>31</v>
      </c>
      <c r="N1430" s="166" t="s">
        <v>43</v>
      </c>
      <c r="O1430" s="142">
        <v>0.44</v>
      </c>
      <c r="P1430" s="142">
        <f>O1430*H1430</f>
        <v>0.44</v>
      </c>
      <c r="Q1430" s="142">
        <v>0</v>
      </c>
      <c r="R1430" s="142">
        <f>Q1430*H1430</f>
        <v>0</v>
      </c>
      <c r="S1430" s="142">
        <v>0</v>
      </c>
      <c r="T1430" s="143">
        <f>S1430*H1430</f>
        <v>0</v>
      </c>
      <c r="AR1430" s="13" t="s">
        <v>109</v>
      </c>
      <c r="AT1430" s="13" t="s">
        <v>1111</v>
      </c>
      <c r="AU1430" s="13" t="s">
        <v>79</v>
      </c>
      <c r="AY1430" s="13" t="s">
        <v>108</v>
      </c>
      <c r="BE1430" s="144">
        <f>IF(N1430="základní",J1430,0)</f>
        <v>189.49</v>
      </c>
      <c r="BF1430" s="144">
        <f>IF(N1430="snížená",J1430,0)</f>
        <v>0</v>
      </c>
      <c r="BG1430" s="144">
        <f>IF(N1430="zákl. přenesená",J1430,0)</f>
        <v>0</v>
      </c>
      <c r="BH1430" s="144">
        <f>IF(N1430="sníž. přenesená",J1430,0)</f>
        <v>0</v>
      </c>
      <c r="BI1430" s="144">
        <f>IF(N1430="nulová",J1430,0)</f>
        <v>0</v>
      </c>
      <c r="BJ1430" s="13" t="s">
        <v>77</v>
      </c>
      <c r="BK1430" s="144">
        <f>ROUND(I1430*H1430,2)</f>
        <v>189.49</v>
      </c>
      <c r="BL1430" s="13" t="s">
        <v>109</v>
      </c>
      <c r="BM1430" s="13" t="s">
        <v>2838</v>
      </c>
    </row>
    <row r="1431" spans="2:65" s="1" customFormat="1" ht="19.5">
      <c r="B1431" s="27"/>
      <c r="C1431" s="28"/>
      <c r="D1431" s="167" t="s">
        <v>1116</v>
      </c>
      <c r="E1431" s="28"/>
      <c r="F1431" s="168" t="s">
        <v>2829</v>
      </c>
      <c r="G1431" s="28"/>
      <c r="H1431" s="28"/>
      <c r="I1431" s="28"/>
      <c r="J1431" s="28"/>
      <c r="K1431" s="28"/>
      <c r="L1431" s="31"/>
      <c r="M1431" s="169"/>
      <c r="N1431" s="54"/>
      <c r="O1431" s="54"/>
      <c r="P1431" s="54"/>
      <c r="Q1431" s="54"/>
      <c r="R1431" s="54"/>
      <c r="S1431" s="54"/>
      <c r="T1431" s="55"/>
      <c r="AT1431" s="13" t="s">
        <v>1116</v>
      </c>
      <c r="AU1431" s="13" t="s">
        <v>79</v>
      </c>
    </row>
    <row r="1432" spans="2:65" s="1" customFormat="1" ht="19.5">
      <c r="B1432" s="27"/>
      <c r="C1432" s="28"/>
      <c r="D1432" s="167" t="s">
        <v>1172</v>
      </c>
      <c r="E1432" s="28"/>
      <c r="F1432" s="168" t="s">
        <v>2830</v>
      </c>
      <c r="G1432" s="28"/>
      <c r="H1432" s="28"/>
      <c r="I1432" s="28"/>
      <c r="J1432" s="28"/>
      <c r="K1432" s="28"/>
      <c r="L1432" s="31"/>
      <c r="M1432" s="169"/>
      <c r="N1432" s="54"/>
      <c r="O1432" s="54"/>
      <c r="P1432" s="54"/>
      <c r="Q1432" s="54"/>
      <c r="R1432" s="54"/>
      <c r="S1432" s="54"/>
      <c r="T1432" s="55"/>
      <c r="AT1432" s="13" t="s">
        <v>1172</v>
      </c>
      <c r="AU1432" s="13" t="s">
        <v>79</v>
      </c>
    </row>
    <row r="1433" spans="2:65" s="1" customFormat="1" ht="33.75" customHeight="1">
      <c r="B1433" s="27"/>
      <c r="C1433" s="160" t="s">
        <v>2839</v>
      </c>
      <c r="D1433" s="160" t="s">
        <v>1111</v>
      </c>
      <c r="E1433" s="161" t="s">
        <v>2840</v>
      </c>
      <c r="F1433" s="162" t="s">
        <v>2841</v>
      </c>
      <c r="G1433" s="163" t="s">
        <v>144</v>
      </c>
      <c r="H1433" s="164">
        <v>1</v>
      </c>
      <c r="I1433" s="165">
        <v>241.16</v>
      </c>
      <c r="J1433" s="165">
        <f>ROUND(I1433*H1433,2)</f>
        <v>241.16</v>
      </c>
      <c r="K1433" s="162" t="s">
        <v>106</v>
      </c>
      <c r="L1433" s="31"/>
      <c r="M1433" s="53" t="s">
        <v>31</v>
      </c>
      <c r="N1433" s="166" t="s">
        <v>43</v>
      </c>
      <c r="O1433" s="142">
        <v>0.56000000000000005</v>
      </c>
      <c r="P1433" s="142">
        <f>O1433*H1433</f>
        <v>0.56000000000000005</v>
      </c>
      <c r="Q1433" s="142">
        <v>0</v>
      </c>
      <c r="R1433" s="142">
        <f>Q1433*H1433</f>
        <v>0</v>
      </c>
      <c r="S1433" s="142">
        <v>0</v>
      </c>
      <c r="T1433" s="143">
        <f>S1433*H1433</f>
        <v>0</v>
      </c>
      <c r="AR1433" s="13" t="s">
        <v>109</v>
      </c>
      <c r="AT1433" s="13" t="s">
        <v>1111</v>
      </c>
      <c r="AU1433" s="13" t="s">
        <v>79</v>
      </c>
      <c r="AY1433" s="13" t="s">
        <v>108</v>
      </c>
      <c r="BE1433" s="144">
        <f>IF(N1433="základní",J1433,0)</f>
        <v>241.16</v>
      </c>
      <c r="BF1433" s="144">
        <f>IF(N1433="snížená",J1433,0)</f>
        <v>0</v>
      </c>
      <c r="BG1433" s="144">
        <f>IF(N1433="zákl. přenesená",J1433,0)</f>
        <v>0</v>
      </c>
      <c r="BH1433" s="144">
        <f>IF(N1433="sníž. přenesená",J1433,0)</f>
        <v>0</v>
      </c>
      <c r="BI1433" s="144">
        <f>IF(N1433="nulová",J1433,0)</f>
        <v>0</v>
      </c>
      <c r="BJ1433" s="13" t="s">
        <v>77</v>
      </c>
      <c r="BK1433" s="144">
        <f>ROUND(I1433*H1433,2)</f>
        <v>241.16</v>
      </c>
      <c r="BL1433" s="13" t="s">
        <v>109</v>
      </c>
      <c r="BM1433" s="13" t="s">
        <v>2842</v>
      </c>
    </row>
    <row r="1434" spans="2:65" s="1" customFormat="1" ht="39">
      <c r="B1434" s="27"/>
      <c r="C1434" s="28"/>
      <c r="D1434" s="167" t="s">
        <v>1116</v>
      </c>
      <c r="E1434" s="28"/>
      <c r="F1434" s="168" t="s">
        <v>2843</v>
      </c>
      <c r="G1434" s="28"/>
      <c r="H1434" s="28"/>
      <c r="I1434" s="28"/>
      <c r="J1434" s="28"/>
      <c r="K1434" s="28"/>
      <c r="L1434" s="31"/>
      <c r="M1434" s="169"/>
      <c r="N1434" s="54"/>
      <c r="O1434" s="54"/>
      <c r="P1434" s="54"/>
      <c r="Q1434" s="54"/>
      <c r="R1434" s="54"/>
      <c r="S1434" s="54"/>
      <c r="T1434" s="55"/>
      <c r="AT1434" s="13" t="s">
        <v>1116</v>
      </c>
      <c r="AU1434" s="13" t="s">
        <v>79</v>
      </c>
    </row>
    <row r="1435" spans="2:65" s="1" customFormat="1" ht="19.5">
      <c r="B1435" s="27"/>
      <c r="C1435" s="28"/>
      <c r="D1435" s="167" t="s">
        <v>1172</v>
      </c>
      <c r="E1435" s="28"/>
      <c r="F1435" s="168" t="s">
        <v>2844</v>
      </c>
      <c r="G1435" s="28"/>
      <c r="H1435" s="28"/>
      <c r="I1435" s="28"/>
      <c r="J1435" s="28"/>
      <c r="K1435" s="28"/>
      <c r="L1435" s="31"/>
      <c r="M1435" s="169"/>
      <c r="N1435" s="54"/>
      <c r="O1435" s="54"/>
      <c r="P1435" s="54"/>
      <c r="Q1435" s="54"/>
      <c r="R1435" s="54"/>
      <c r="S1435" s="54"/>
      <c r="T1435" s="55"/>
      <c r="AT1435" s="13" t="s">
        <v>1172</v>
      </c>
      <c r="AU1435" s="13" t="s">
        <v>79</v>
      </c>
    </row>
    <row r="1436" spans="2:65" s="1" customFormat="1" ht="33.75" customHeight="1">
      <c r="B1436" s="27"/>
      <c r="C1436" s="160" t="s">
        <v>2845</v>
      </c>
      <c r="D1436" s="160" t="s">
        <v>1111</v>
      </c>
      <c r="E1436" s="161" t="s">
        <v>2846</v>
      </c>
      <c r="F1436" s="162" t="s">
        <v>2847</v>
      </c>
      <c r="G1436" s="163" t="s">
        <v>144</v>
      </c>
      <c r="H1436" s="164">
        <v>1</v>
      </c>
      <c r="I1436" s="165">
        <v>94.74</v>
      </c>
      <c r="J1436" s="165">
        <f>ROUND(I1436*H1436,2)</f>
        <v>94.74</v>
      </c>
      <c r="K1436" s="162" t="s">
        <v>106</v>
      </c>
      <c r="L1436" s="31"/>
      <c r="M1436" s="53" t="s">
        <v>31</v>
      </c>
      <c r="N1436" s="166" t="s">
        <v>43</v>
      </c>
      <c r="O1436" s="142">
        <v>0.22</v>
      </c>
      <c r="P1436" s="142">
        <f>O1436*H1436</f>
        <v>0.22</v>
      </c>
      <c r="Q1436" s="142">
        <v>0</v>
      </c>
      <c r="R1436" s="142">
        <f>Q1436*H1436</f>
        <v>0</v>
      </c>
      <c r="S1436" s="142">
        <v>0</v>
      </c>
      <c r="T1436" s="143">
        <f>S1436*H1436</f>
        <v>0</v>
      </c>
      <c r="AR1436" s="13" t="s">
        <v>109</v>
      </c>
      <c r="AT1436" s="13" t="s">
        <v>1111</v>
      </c>
      <c r="AU1436" s="13" t="s">
        <v>79</v>
      </c>
      <c r="AY1436" s="13" t="s">
        <v>108</v>
      </c>
      <c r="BE1436" s="144">
        <f>IF(N1436="základní",J1436,0)</f>
        <v>94.74</v>
      </c>
      <c r="BF1436" s="144">
        <f>IF(N1436="snížená",J1436,0)</f>
        <v>0</v>
      </c>
      <c r="BG1436" s="144">
        <f>IF(N1436="zákl. přenesená",J1436,0)</f>
        <v>0</v>
      </c>
      <c r="BH1436" s="144">
        <f>IF(N1436="sníž. přenesená",J1436,0)</f>
        <v>0</v>
      </c>
      <c r="BI1436" s="144">
        <f>IF(N1436="nulová",J1436,0)</f>
        <v>0</v>
      </c>
      <c r="BJ1436" s="13" t="s">
        <v>77</v>
      </c>
      <c r="BK1436" s="144">
        <f>ROUND(I1436*H1436,2)</f>
        <v>94.74</v>
      </c>
      <c r="BL1436" s="13" t="s">
        <v>109</v>
      </c>
      <c r="BM1436" s="13" t="s">
        <v>2848</v>
      </c>
    </row>
    <row r="1437" spans="2:65" s="1" customFormat="1" ht="39">
      <c r="B1437" s="27"/>
      <c r="C1437" s="28"/>
      <c r="D1437" s="167" t="s">
        <v>1116</v>
      </c>
      <c r="E1437" s="28"/>
      <c r="F1437" s="168" t="s">
        <v>2843</v>
      </c>
      <c r="G1437" s="28"/>
      <c r="H1437" s="28"/>
      <c r="I1437" s="28"/>
      <c r="J1437" s="28"/>
      <c r="K1437" s="28"/>
      <c r="L1437" s="31"/>
      <c r="M1437" s="169"/>
      <c r="N1437" s="54"/>
      <c r="O1437" s="54"/>
      <c r="P1437" s="54"/>
      <c r="Q1437" s="54"/>
      <c r="R1437" s="54"/>
      <c r="S1437" s="54"/>
      <c r="T1437" s="55"/>
      <c r="AT1437" s="13" t="s">
        <v>1116</v>
      </c>
      <c r="AU1437" s="13" t="s">
        <v>79</v>
      </c>
    </row>
    <row r="1438" spans="2:65" s="1" customFormat="1" ht="19.5">
      <c r="B1438" s="27"/>
      <c r="C1438" s="28"/>
      <c r="D1438" s="167" t="s">
        <v>1172</v>
      </c>
      <c r="E1438" s="28"/>
      <c r="F1438" s="168" t="s">
        <v>2844</v>
      </c>
      <c r="G1438" s="28"/>
      <c r="H1438" s="28"/>
      <c r="I1438" s="28"/>
      <c r="J1438" s="28"/>
      <c r="K1438" s="28"/>
      <c r="L1438" s="31"/>
      <c r="M1438" s="169"/>
      <c r="N1438" s="54"/>
      <c r="O1438" s="54"/>
      <c r="P1438" s="54"/>
      <c r="Q1438" s="54"/>
      <c r="R1438" s="54"/>
      <c r="S1438" s="54"/>
      <c r="T1438" s="55"/>
      <c r="AT1438" s="13" t="s">
        <v>1172</v>
      </c>
      <c r="AU1438" s="13" t="s">
        <v>79</v>
      </c>
    </row>
    <row r="1439" spans="2:65" s="1" customFormat="1" ht="33.75" customHeight="1">
      <c r="B1439" s="27"/>
      <c r="C1439" s="160" t="s">
        <v>2849</v>
      </c>
      <c r="D1439" s="160" t="s">
        <v>1111</v>
      </c>
      <c r="E1439" s="161" t="s">
        <v>2850</v>
      </c>
      <c r="F1439" s="162" t="s">
        <v>2851</v>
      </c>
      <c r="G1439" s="163" t="s">
        <v>144</v>
      </c>
      <c r="H1439" s="164">
        <v>1</v>
      </c>
      <c r="I1439" s="165">
        <v>146.41999999999999</v>
      </c>
      <c r="J1439" s="165">
        <f>ROUND(I1439*H1439,2)</f>
        <v>146.41999999999999</v>
      </c>
      <c r="K1439" s="162" t="s">
        <v>106</v>
      </c>
      <c r="L1439" s="31"/>
      <c r="M1439" s="53" t="s">
        <v>31</v>
      </c>
      <c r="N1439" s="166" t="s">
        <v>43</v>
      </c>
      <c r="O1439" s="142">
        <v>0.34</v>
      </c>
      <c r="P1439" s="142">
        <f>O1439*H1439</f>
        <v>0.34</v>
      </c>
      <c r="Q1439" s="142">
        <v>0</v>
      </c>
      <c r="R1439" s="142">
        <f>Q1439*H1439</f>
        <v>0</v>
      </c>
      <c r="S1439" s="142">
        <v>0</v>
      </c>
      <c r="T1439" s="143">
        <f>S1439*H1439</f>
        <v>0</v>
      </c>
      <c r="AR1439" s="13" t="s">
        <v>109</v>
      </c>
      <c r="AT1439" s="13" t="s">
        <v>1111</v>
      </c>
      <c r="AU1439" s="13" t="s">
        <v>79</v>
      </c>
      <c r="AY1439" s="13" t="s">
        <v>108</v>
      </c>
      <c r="BE1439" s="144">
        <f>IF(N1439="základní",J1439,0)</f>
        <v>146.41999999999999</v>
      </c>
      <c r="BF1439" s="144">
        <f>IF(N1439="snížená",J1439,0)</f>
        <v>0</v>
      </c>
      <c r="BG1439" s="144">
        <f>IF(N1439="zákl. přenesená",J1439,0)</f>
        <v>0</v>
      </c>
      <c r="BH1439" s="144">
        <f>IF(N1439="sníž. přenesená",J1439,0)</f>
        <v>0</v>
      </c>
      <c r="BI1439" s="144">
        <f>IF(N1439="nulová",J1439,0)</f>
        <v>0</v>
      </c>
      <c r="BJ1439" s="13" t="s">
        <v>77</v>
      </c>
      <c r="BK1439" s="144">
        <f>ROUND(I1439*H1439,2)</f>
        <v>146.41999999999999</v>
      </c>
      <c r="BL1439" s="13" t="s">
        <v>109</v>
      </c>
      <c r="BM1439" s="13" t="s">
        <v>2852</v>
      </c>
    </row>
    <row r="1440" spans="2:65" s="1" customFormat="1" ht="39">
      <c r="B1440" s="27"/>
      <c r="C1440" s="28"/>
      <c r="D1440" s="167" t="s">
        <v>1116</v>
      </c>
      <c r="E1440" s="28"/>
      <c r="F1440" s="168" t="s">
        <v>2843</v>
      </c>
      <c r="G1440" s="28"/>
      <c r="H1440" s="28"/>
      <c r="I1440" s="28"/>
      <c r="J1440" s="28"/>
      <c r="K1440" s="28"/>
      <c r="L1440" s="31"/>
      <c r="M1440" s="169"/>
      <c r="N1440" s="54"/>
      <c r="O1440" s="54"/>
      <c r="P1440" s="54"/>
      <c r="Q1440" s="54"/>
      <c r="R1440" s="54"/>
      <c r="S1440" s="54"/>
      <c r="T1440" s="55"/>
      <c r="AT1440" s="13" t="s">
        <v>1116</v>
      </c>
      <c r="AU1440" s="13" t="s">
        <v>79</v>
      </c>
    </row>
    <row r="1441" spans="2:65" s="1" customFormat="1" ht="19.5">
      <c r="B1441" s="27"/>
      <c r="C1441" s="28"/>
      <c r="D1441" s="167" t="s">
        <v>1172</v>
      </c>
      <c r="E1441" s="28"/>
      <c r="F1441" s="168" t="s">
        <v>2844</v>
      </c>
      <c r="G1441" s="28"/>
      <c r="H1441" s="28"/>
      <c r="I1441" s="28"/>
      <c r="J1441" s="28"/>
      <c r="K1441" s="28"/>
      <c r="L1441" s="31"/>
      <c r="M1441" s="169"/>
      <c r="N1441" s="54"/>
      <c r="O1441" s="54"/>
      <c r="P1441" s="54"/>
      <c r="Q1441" s="54"/>
      <c r="R1441" s="54"/>
      <c r="S1441" s="54"/>
      <c r="T1441" s="55"/>
      <c r="AT1441" s="13" t="s">
        <v>1172</v>
      </c>
      <c r="AU1441" s="13" t="s">
        <v>79</v>
      </c>
    </row>
    <row r="1442" spans="2:65" s="1" customFormat="1" ht="33.75" customHeight="1">
      <c r="B1442" s="27"/>
      <c r="C1442" s="160" t="s">
        <v>2853</v>
      </c>
      <c r="D1442" s="160" t="s">
        <v>1111</v>
      </c>
      <c r="E1442" s="161" t="s">
        <v>2854</v>
      </c>
      <c r="F1442" s="162" t="s">
        <v>2855</v>
      </c>
      <c r="G1442" s="163" t="s">
        <v>2856</v>
      </c>
      <c r="H1442" s="164">
        <v>1</v>
      </c>
      <c r="I1442" s="165">
        <v>337.63</v>
      </c>
      <c r="J1442" s="165">
        <f>ROUND(I1442*H1442,2)</f>
        <v>337.63</v>
      </c>
      <c r="K1442" s="162" t="s">
        <v>106</v>
      </c>
      <c r="L1442" s="31"/>
      <c r="M1442" s="53" t="s">
        <v>31</v>
      </c>
      <c r="N1442" s="166" t="s">
        <v>43</v>
      </c>
      <c r="O1442" s="142">
        <v>0.78400000000000003</v>
      </c>
      <c r="P1442" s="142">
        <f>O1442*H1442</f>
        <v>0.78400000000000003</v>
      </c>
      <c r="Q1442" s="142">
        <v>0</v>
      </c>
      <c r="R1442" s="142">
        <f>Q1442*H1442</f>
        <v>0</v>
      </c>
      <c r="S1442" s="142">
        <v>0</v>
      </c>
      <c r="T1442" s="143">
        <f>S1442*H1442</f>
        <v>0</v>
      </c>
      <c r="AR1442" s="13" t="s">
        <v>109</v>
      </c>
      <c r="AT1442" s="13" t="s">
        <v>1111</v>
      </c>
      <c r="AU1442" s="13" t="s">
        <v>79</v>
      </c>
      <c r="AY1442" s="13" t="s">
        <v>108</v>
      </c>
      <c r="BE1442" s="144">
        <f>IF(N1442="základní",J1442,0)</f>
        <v>337.63</v>
      </c>
      <c r="BF1442" s="144">
        <f>IF(N1442="snížená",J1442,0)</f>
        <v>0</v>
      </c>
      <c r="BG1442" s="144">
        <f>IF(N1442="zákl. přenesená",J1442,0)</f>
        <v>0</v>
      </c>
      <c r="BH1442" s="144">
        <f>IF(N1442="sníž. přenesená",J1442,0)</f>
        <v>0</v>
      </c>
      <c r="BI1442" s="144">
        <f>IF(N1442="nulová",J1442,0)</f>
        <v>0</v>
      </c>
      <c r="BJ1442" s="13" t="s">
        <v>77</v>
      </c>
      <c r="BK1442" s="144">
        <f>ROUND(I1442*H1442,2)</f>
        <v>337.63</v>
      </c>
      <c r="BL1442" s="13" t="s">
        <v>109</v>
      </c>
      <c r="BM1442" s="13" t="s">
        <v>2857</v>
      </c>
    </row>
    <row r="1443" spans="2:65" s="1" customFormat="1" ht="39">
      <c r="B1443" s="27"/>
      <c r="C1443" s="28"/>
      <c r="D1443" s="167" t="s">
        <v>1116</v>
      </c>
      <c r="E1443" s="28"/>
      <c r="F1443" s="168" t="s">
        <v>2843</v>
      </c>
      <c r="G1443" s="28"/>
      <c r="H1443" s="28"/>
      <c r="I1443" s="28"/>
      <c r="J1443" s="28"/>
      <c r="K1443" s="28"/>
      <c r="L1443" s="31"/>
      <c r="M1443" s="169"/>
      <c r="N1443" s="54"/>
      <c r="O1443" s="54"/>
      <c r="P1443" s="54"/>
      <c r="Q1443" s="54"/>
      <c r="R1443" s="54"/>
      <c r="S1443" s="54"/>
      <c r="T1443" s="55"/>
      <c r="AT1443" s="13" t="s">
        <v>1116</v>
      </c>
      <c r="AU1443" s="13" t="s">
        <v>79</v>
      </c>
    </row>
    <row r="1444" spans="2:65" s="1" customFormat="1" ht="19.5">
      <c r="B1444" s="27"/>
      <c r="C1444" s="28"/>
      <c r="D1444" s="167" t="s">
        <v>1172</v>
      </c>
      <c r="E1444" s="28"/>
      <c r="F1444" s="168" t="s">
        <v>2844</v>
      </c>
      <c r="G1444" s="28"/>
      <c r="H1444" s="28"/>
      <c r="I1444" s="28"/>
      <c r="J1444" s="28"/>
      <c r="K1444" s="28"/>
      <c r="L1444" s="31"/>
      <c r="M1444" s="169"/>
      <c r="N1444" s="54"/>
      <c r="O1444" s="54"/>
      <c r="P1444" s="54"/>
      <c r="Q1444" s="54"/>
      <c r="R1444" s="54"/>
      <c r="S1444" s="54"/>
      <c r="T1444" s="55"/>
      <c r="AT1444" s="13" t="s">
        <v>1172</v>
      </c>
      <c r="AU1444" s="13" t="s">
        <v>79</v>
      </c>
    </row>
    <row r="1445" spans="2:65" s="1" customFormat="1" ht="33.75" customHeight="1">
      <c r="B1445" s="27"/>
      <c r="C1445" s="160" t="s">
        <v>2858</v>
      </c>
      <c r="D1445" s="160" t="s">
        <v>1111</v>
      </c>
      <c r="E1445" s="161" t="s">
        <v>2859</v>
      </c>
      <c r="F1445" s="162" t="s">
        <v>2860</v>
      </c>
      <c r="G1445" s="163" t="s">
        <v>2856</v>
      </c>
      <c r="H1445" s="164">
        <v>1</v>
      </c>
      <c r="I1445" s="165">
        <v>132.21</v>
      </c>
      <c r="J1445" s="165">
        <f>ROUND(I1445*H1445,2)</f>
        <v>132.21</v>
      </c>
      <c r="K1445" s="162" t="s">
        <v>106</v>
      </c>
      <c r="L1445" s="31"/>
      <c r="M1445" s="53" t="s">
        <v>31</v>
      </c>
      <c r="N1445" s="166" t="s">
        <v>43</v>
      </c>
      <c r="O1445" s="142">
        <v>0.307</v>
      </c>
      <c r="P1445" s="142">
        <f>O1445*H1445</f>
        <v>0.307</v>
      </c>
      <c r="Q1445" s="142">
        <v>0</v>
      </c>
      <c r="R1445" s="142">
        <f>Q1445*H1445</f>
        <v>0</v>
      </c>
      <c r="S1445" s="142">
        <v>0</v>
      </c>
      <c r="T1445" s="143">
        <f>S1445*H1445</f>
        <v>0</v>
      </c>
      <c r="AR1445" s="13" t="s">
        <v>109</v>
      </c>
      <c r="AT1445" s="13" t="s">
        <v>1111</v>
      </c>
      <c r="AU1445" s="13" t="s">
        <v>79</v>
      </c>
      <c r="AY1445" s="13" t="s">
        <v>108</v>
      </c>
      <c r="BE1445" s="144">
        <f>IF(N1445="základní",J1445,0)</f>
        <v>132.21</v>
      </c>
      <c r="BF1445" s="144">
        <f>IF(N1445="snížená",J1445,0)</f>
        <v>0</v>
      </c>
      <c r="BG1445" s="144">
        <f>IF(N1445="zákl. přenesená",J1445,0)</f>
        <v>0</v>
      </c>
      <c r="BH1445" s="144">
        <f>IF(N1445="sníž. přenesená",J1445,0)</f>
        <v>0</v>
      </c>
      <c r="BI1445" s="144">
        <f>IF(N1445="nulová",J1445,0)</f>
        <v>0</v>
      </c>
      <c r="BJ1445" s="13" t="s">
        <v>77</v>
      </c>
      <c r="BK1445" s="144">
        <f>ROUND(I1445*H1445,2)</f>
        <v>132.21</v>
      </c>
      <c r="BL1445" s="13" t="s">
        <v>109</v>
      </c>
      <c r="BM1445" s="13" t="s">
        <v>2861</v>
      </c>
    </row>
    <row r="1446" spans="2:65" s="1" customFormat="1" ht="39">
      <c r="B1446" s="27"/>
      <c r="C1446" s="28"/>
      <c r="D1446" s="167" t="s">
        <v>1116</v>
      </c>
      <c r="E1446" s="28"/>
      <c r="F1446" s="168" t="s">
        <v>2843</v>
      </c>
      <c r="G1446" s="28"/>
      <c r="H1446" s="28"/>
      <c r="I1446" s="28"/>
      <c r="J1446" s="28"/>
      <c r="K1446" s="28"/>
      <c r="L1446" s="31"/>
      <c r="M1446" s="169"/>
      <c r="N1446" s="54"/>
      <c r="O1446" s="54"/>
      <c r="P1446" s="54"/>
      <c r="Q1446" s="54"/>
      <c r="R1446" s="54"/>
      <c r="S1446" s="54"/>
      <c r="T1446" s="55"/>
      <c r="AT1446" s="13" t="s">
        <v>1116</v>
      </c>
      <c r="AU1446" s="13" t="s">
        <v>79</v>
      </c>
    </row>
    <row r="1447" spans="2:65" s="1" customFormat="1" ht="19.5">
      <c r="B1447" s="27"/>
      <c r="C1447" s="28"/>
      <c r="D1447" s="167" t="s">
        <v>1172</v>
      </c>
      <c r="E1447" s="28"/>
      <c r="F1447" s="168" t="s">
        <v>2844</v>
      </c>
      <c r="G1447" s="28"/>
      <c r="H1447" s="28"/>
      <c r="I1447" s="28"/>
      <c r="J1447" s="28"/>
      <c r="K1447" s="28"/>
      <c r="L1447" s="31"/>
      <c r="M1447" s="169"/>
      <c r="N1447" s="54"/>
      <c r="O1447" s="54"/>
      <c r="P1447" s="54"/>
      <c r="Q1447" s="54"/>
      <c r="R1447" s="54"/>
      <c r="S1447" s="54"/>
      <c r="T1447" s="55"/>
      <c r="AT1447" s="13" t="s">
        <v>1172</v>
      </c>
      <c r="AU1447" s="13" t="s">
        <v>79</v>
      </c>
    </row>
    <row r="1448" spans="2:65" s="1" customFormat="1" ht="33.75" customHeight="1">
      <c r="B1448" s="27"/>
      <c r="C1448" s="160" t="s">
        <v>2862</v>
      </c>
      <c r="D1448" s="160" t="s">
        <v>1111</v>
      </c>
      <c r="E1448" s="161" t="s">
        <v>2863</v>
      </c>
      <c r="F1448" s="162" t="s">
        <v>2864</v>
      </c>
      <c r="G1448" s="163" t="s">
        <v>2856</v>
      </c>
      <c r="H1448" s="164">
        <v>1</v>
      </c>
      <c r="I1448" s="165">
        <v>204.56</v>
      </c>
      <c r="J1448" s="165">
        <f>ROUND(I1448*H1448,2)</f>
        <v>204.56</v>
      </c>
      <c r="K1448" s="162" t="s">
        <v>106</v>
      </c>
      <c r="L1448" s="31"/>
      <c r="M1448" s="53" t="s">
        <v>31</v>
      </c>
      <c r="N1448" s="166" t="s">
        <v>43</v>
      </c>
      <c r="O1448" s="142">
        <v>0.47499999999999998</v>
      </c>
      <c r="P1448" s="142">
        <f>O1448*H1448</f>
        <v>0.47499999999999998</v>
      </c>
      <c r="Q1448" s="142">
        <v>0</v>
      </c>
      <c r="R1448" s="142">
        <f>Q1448*H1448</f>
        <v>0</v>
      </c>
      <c r="S1448" s="142">
        <v>0</v>
      </c>
      <c r="T1448" s="143">
        <f>S1448*H1448</f>
        <v>0</v>
      </c>
      <c r="AR1448" s="13" t="s">
        <v>109</v>
      </c>
      <c r="AT1448" s="13" t="s">
        <v>1111</v>
      </c>
      <c r="AU1448" s="13" t="s">
        <v>79</v>
      </c>
      <c r="AY1448" s="13" t="s">
        <v>108</v>
      </c>
      <c r="BE1448" s="144">
        <f>IF(N1448="základní",J1448,0)</f>
        <v>204.56</v>
      </c>
      <c r="BF1448" s="144">
        <f>IF(N1448="snížená",J1448,0)</f>
        <v>0</v>
      </c>
      <c r="BG1448" s="144">
        <f>IF(N1448="zákl. přenesená",J1448,0)</f>
        <v>0</v>
      </c>
      <c r="BH1448" s="144">
        <f>IF(N1448="sníž. přenesená",J1448,0)</f>
        <v>0</v>
      </c>
      <c r="BI1448" s="144">
        <f>IF(N1448="nulová",J1448,0)</f>
        <v>0</v>
      </c>
      <c r="BJ1448" s="13" t="s">
        <v>77</v>
      </c>
      <c r="BK1448" s="144">
        <f>ROUND(I1448*H1448,2)</f>
        <v>204.56</v>
      </c>
      <c r="BL1448" s="13" t="s">
        <v>109</v>
      </c>
      <c r="BM1448" s="13" t="s">
        <v>2865</v>
      </c>
    </row>
    <row r="1449" spans="2:65" s="1" customFormat="1" ht="39">
      <c r="B1449" s="27"/>
      <c r="C1449" s="28"/>
      <c r="D1449" s="167" t="s">
        <v>1116</v>
      </c>
      <c r="E1449" s="28"/>
      <c r="F1449" s="168" t="s">
        <v>2843</v>
      </c>
      <c r="G1449" s="28"/>
      <c r="H1449" s="28"/>
      <c r="I1449" s="28"/>
      <c r="J1449" s="28"/>
      <c r="K1449" s="28"/>
      <c r="L1449" s="31"/>
      <c r="M1449" s="169"/>
      <c r="N1449" s="54"/>
      <c r="O1449" s="54"/>
      <c r="P1449" s="54"/>
      <c r="Q1449" s="54"/>
      <c r="R1449" s="54"/>
      <c r="S1449" s="54"/>
      <c r="T1449" s="55"/>
      <c r="AT1449" s="13" t="s">
        <v>1116</v>
      </c>
      <c r="AU1449" s="13" t="s">
        <v>79</v>
      </c>
    </row>
    <row r="1450" spans="2:65" s="1" customFormat="1" ht="19.5">
      <c r="B1450" s="27"/>
      <c r="C1450" s="28"/>
      <c r="D1450" s="167" t="s">
        <v>1172</v>
      </c>
      <c r="E1450" s="28"/>
      <c r="F1450" s="168" t="s">
        <v>2844</v>
      </c>
      <c r="G1450" s="28"/>
      <c r="H1450" s="28"/>
      <c r="I1450" s="28"/>
      <c r="J1450" s="28"/>
      <c r="K1450" s="28"/>
      <c r="L1450" s="31"/>
      <c r="M1450" s="169"/>
      <c r="N1450" s="54"/>
      <c r="O1450" s="54"/>
      <c r="P1450" s="54"/>
      <c r="Q1450" s="54"/>
      <c r="R1450" s="54"/>
      <c r="S1450" s="54"/>
      <c r="T1450" s="55"/>
      <c r="AT1450" s="13" t="s">
        <v>1172</v>
      </c>
      <c r="AU1450" s="13" t="s">
        <v>79</v>
      </c>
    </row>
    <row r="1451" spans="2:65" s="1" customFormat="1" ht="33.75" customHeight="1">
      <c r="B1451" s="27"/>
      <c r="C1451" s="160" t="s">
        <v>2866</v>
      </c>
      <c r="D1451" s="160" t="s">
        <v>1111</v>
      </c>
      <c r="E1451" s="161" t="s">
        <v>2867</v>
      </c>
      <c r="F1451" s="162" t="s">
        <v>2868</v>
      </c>
      <c r="G1451" s="163" t="s">
        <v>2856</v>
      </c>
      <c r="H1451" s="164">
        <v>1</v>
      </c>
      <c r="I1451" s="165">
        <v>1230.51</v>
      </c>
      <c r="J1451" s="165">
        <f>ROUND(I1451*H1451,2)</f>
        <v>1230.51</v>
      </c>
      <c r="K1451" s="162" t="s">
        <v>106</v>
      </c>
      <c r="L1451" s="31"/>
      <c r="M1451" s="53" t="s">
        <v>31</v>
      </c>
      <c r="N1451" s="166" t="s">
        <v>43</v>
      </c>
      <c r="O1451" s="142">
        <v>1.47</v>
      </c>
      <c r="P1451" s="142">
        <f>O1451*H1451</f>
        <v>1.47</v>
      </c>
      <c r="Q1451" s="142">
        <v>0</v>
      </c>
      <c r="R1451" s="142">
        <f>Q1451*H1451</f>
        <v>0</v>
      </c>
      <c r="S1451" s="142">
        <v>0</v>
      </c>
      <c r="T1451" s="143">
        <f>S1451*H1451</f>
        <v>0</v>
      </c>
      <c r="AR1451" s="13" t="s">
        <v>109</v>
      </c>
      <c r="AT1451" s="13" t="s">
        <v>1111</v>
      </c>
      <c r="AU1451" s="13" t="s">
        <v>79</v>
      </c>
      <c r="AY1451" s="13" t="s">
        <v>108</v>
      </c>
      <c r="BE1451" s="144">
        <f>IF(N1451="základní",J1451,0)</f>
        <v>1230.51</v>
      </c>
      <c r="BF1451" s="144">
        <f>IF(N1451="snížená",J1451,0)</f>
        <v>0</v>
      </c>
      <c r="BG1451" s="144">
        <f>IF(N1451="zákl. přenesená",J1451,0)</f>
        <v>0</v>
      </c>
      <c r="BH1451" s="144">
        <f>IF(N1451="sníž. přenesená",J1451,0)</f>
        <v>0</v>
      </c>
      <c r="BI1451" s="144">
        <f>IF(N1451="nulová",J1451,0)</f>
        <v>0</v>
      </c>
      <c r="BJ1451" s="13" t="s">
        <v>77</v>
      </c>
      <c r="BK1451" s="144">
        <f>ROUND(I1451*H1451,2)</f>
        <v>1230.51</v>
      </c>
      <c r="BL1451" s="13" t="s">
        <v>109</v>
      </c>
      <c r="BM1451" s="13" t="s">
        <v>2869</v>
      </c>
    </row>
    <row r="1452" spans="2:65" s="1" customFormat="1" ht="39">
      <c r="B1452" s="27"/>
      <c r="C1452" s="28"/>
      <c r="D1452" s="167" t="s">
        <v>1116</v>
      </c>
      <c r="E1452" s="28"/>
      <c r="F1452" s="168" t="s">
        <v>2870</v>
      </c>
      <c r="G1452" s="28"/>
      <c r="H1452" s="28"/>
      <c r="I1452" s="28"/>
      <c r="J1452" s="28"/>
      <c r="K1452" s="28"/>
      <c r="L1452" s="31"/>
      <c r="M1452" s="169"/>
      <c r="N1452" s="54"/>
      <c r="O1452" s="54"/>
      <c r="P1452" s="54"/>
      <c r="Q1452" s="54"/>
      <c r="R1452" s="54"/>
      <c r="S1452" s="54"/>
      <c r="T1452" s="55"/>
      <c r="AT1452" s="13" t="s">
        <v>1116</v>
      </c>
      <c r="AU1452" s="13" t="s">
        <v>79</v>
      </c>
    </row>
    <row r="1453" spans="2:65" s="1" customFormat="1" ht="33.75" customHeight="1">
      <c r="B1453" s="27"/>
      <c r="C1453" s="160" t="s">
        <v>2871</v>
      </c>
      <c r="D1453" s="160" t="s">
        <v>1111</v>
      </c>
      <c r="E1453" s="161" t="s">
        <v>2872</v>
      </c>
      <c r="F1453" s="162" t="s">
        <v>2873</v>
      </c>
      <c r="G1453" s="163" t="s">
        <v>2856</v>
      </c>
      <c r="H1453" s="164">
        <v>1</v>
      </c>
      <c r="I1453" s="165">
        <v>1046.17</v>
      </c>
      <c r="J1453" s="165">
        <f>ROUND(I1453*H1453,2)</f>
        <v>1046.17</v>
      </c>
      <c r="K1453" s="162" t="s">
        <v>106</v>
      </c>
      <c r="L1453" s="31"/>
      <c r="M1453" s="53" t="s">
        <v>31</v>
      </c>
      <c r="N1453" s="166" t="s">
        <v>43</v>
      </c>
      <c r="O1453" s="142">
        <v>1.25</v>
      </c>
      <c r="P1453" s="142">
        <f>O1453*H1453</f>
        <v>1.25</v>
      </c>
      <c r="Q1453" s="142">
        <v>0</v>
      </c>
      <c r="R1453" s="142">
        <f>Q1453*H1453</f>
        <v>0</v>
      </c>
      <c r="S1453" s="142">
        <v>0</v>
      </c>
      <c r="T1453" s="143">
        <f>S1453*H1453</f>
        <v>0</v>
      </c>
      <c r="AR1453" s="13" t="s">
        <v>109</v>
      </c>
      <c r="AT1453" s="13" t="s">
        <v>1111</v>
      </c>
      <c r="AU1453" s="13" t="s">
        <v>79</v>
      </c>
      <c r="AY1453" s="13" t="s">
        <v>108</v>
      </c>
      <c r="BE1453" s="144">
        <f>IF(N1453="základní",J1453,0)</f>
        <v>1046.17</v>
      </c>
      <c r="BF1453" s="144">
        <f>IF(N1453="snížená",J1453,0)</f>
        <v>0</v>
      </c>
      <c r="BG1453" s="144">
        <f>IF(N1453="zákl. přenesená",J1453,0)</f>
        <v>0</v>
      </c>
      <c r="BH1453" s="144">
        <f>IF(N1453="sníž. přenesená",J1453,0)</f>
        <v>0</v>
      </c>
      <c r="BI1453" s="144">
        <f>IF(N1453="nulová",J1453,0)</f>
        <v>0</v>
      </c>
      <c r="BJ1453" s="13" t="s">
        <v>77</v>
      </c>
      <c r="BK1453" s="144">
        <f>ROUND(I1453*H1453,2)</f>
        <v>1046.17</v>
      </c>
      <c r="BL1453" s="13" t="s">
        <v>109</v>
      </c>
      <c r="BM1453" s="13" t="s">
        <v>2874</v>
      </c>
    </row>
    <row r="1454" spans="2:65" s="1" customFormat="1" ht="39">
      <c r="B1454" s="27"/>
      <c r="C1454" s="28"/>
      <c r="D1454" s="167" t="s">
        <v>1116</v>
      </c>
      <c r="E1454" s="28"/>
      <c r="F1454" s="168" t="s">
        <v>2870</v>
      </c>
      <c r="G1454" s="28"/>
      <c r="H1454" s="28"/>
      <c r="I1454" s="28"/>
      <c r="J1454" s="28"/>
      <c r="K1454" s="28"/>
      <c r="L1454" s="31"/>
      <c r="M1454" s="169"/>
      <c r="N1454" s="54"/>
      <c r="O1454" s="54"/>
      <c r="P1454" s="54"/>
      <c r="Q1454" s="54"/>
      <c r="R1454" s="54"/>
      <c r="S1454" s="54"/>
      <c r="T1454" s="55"/>
      <c r="AT1454" s="13" t="s">
        <v>1116</v>
      </c>
      <c r="AU1454" s="13" t="s">
        <v>79</v>
      </c>
    </row>
    <row r="1455" spans="2:65" s="1" customFormat="1" ht="33.75" customHeight="1">
      <c r="B1455" s="27"/>
      <c r="C1455" s="160" t="s">
        <v>2875</v>
      </c>
      <c r="D1455" s="160" t="s">
        <v>1111</v>
      </c>
      <c r="E1455" s="161" t="s">
        <v>2876</v>
      </c>
      <c r="F1455" s="162" t="s">
        <v>2877</v>
      </c>
      <c r="G1455" s="163" t="s">
        <v>144</v>
      </c>
      <c r="H1455" s="164">
        <v>1</v>
      </c>
      <c r="I1455" s="165">
        <v>233.22</v>
      </c>
      <c r="J1455" s="165">
        <f>ROUND(I1455*H1455,2)</f>
        <v>233.22</v>
      </c>
      <c r="K1455" s="162" t="s">
        <v>106</v>
      </c>
      <c r="L1455" s="31"/>
      <c r="M1455" s="53" t="s">
        <v>31</v>
      </c>
      <c r="N1455" s="166" t="s">
        <v>43</v>
      </c>
      <c r="O1455" s="142">
        <v>0.19</v>
      </c>
      <c r="P1455" s="142">
        <f>O1455*H1455</f>
        <v>0.19</v>
      </c>
      <c r="Q1455" s="142">
        <v>0</v>
      </c>
      <c r="R1455" s="142">
        <f>Q1455*H1455</f>
        <v>0</v>
      </c>
      <c r="S1455" s="142">
        <v>0</v>
      </c>
      <c r="T1455" s="143">
        <f>S1455*H1455</f>
        <v>0</v>
      </c>
      <c r="AR1455" s="13" t="s">
        <v>109</v>
      </c>
      <c r="AT1455" s="13" t="s">
        <v>1111</v>
      </c>
      <c r="AU1455" s="13" t="s">
        <v>79</v>
      </c>
      <c r="AY1455" s="13" t="s">
        <v>108</v>
      </c>
      <c r="BE1455" s="144">
        <f>IF(N1455="základní",J1455,0)</f>
        <v>233.22</v>
      </c>
      <c r="BF1455" s="144">
        <f>IF(N1455="snížená",J1455,0)</f>
        <v>0</v>
      </c>
      <c r="BG1455" s="144">
        <f>IF(N1455="zákl. přenesená",J1455,0)</f>
        <v>0</v>
      </c>
      <c r="BH1455" s="144">
        <f>IF(N1455="sníž. přenesená",J1455,0)</f>
        <v>0</v>
      </c>
      <c r="BI1455" s="144">
        <f>IF(N1455="nulová",J1455,0)</f>
        <v>0</v>
      </c>
      <c r="BJ1455" s="13" t="s">
        <v>77</v>
      </c>
      <c r="BK1455" s="144">
        <f>ROUND(I1455*H1455,2)</f>
        <v>233.22</v>
      </c>
      <c r="BL1455" s="13" t="s">
        <v>109</v>
      </c>
      <c r="BM1455" s="13" t="s">
        <v>2878</v>
      </c>
    </row>
    <row r="1456" spans="2:65" s="1" customFormat="1" ht="39">
      <c r="B1456" s="27"/>
      <c r="C1456" s="28"/>
      <c r="D1456" s="167" t="s">
        <v>1116</v>
      </c>
      <c r="E1456" s="28"/>
      <c r="F1456" s="168" t="s">
        <v>2879</v>
      </c>
      <c r="G1456" s="28"/>
      <c r="H1456" s="28"/>
      <c r="I1456" s="28"/>
      <c r="J1456" s="28"/>
      <c r="K1456" s="28"/>
      <c r="L1456" s="31"/>
      <c r="M1456" s="169"/>
      <c r="N1456" s="54"/>
      <c r="O1456" s="54"/>
      <c r="P1456" s="54"/>
      <c r="Q1456" s="54"/>
      <c r="R1456" s="54"/>
      <c r="S1456" s="54"/>
      <c r="T1456" s="55"/>
      <c r="AT1456" s="13" t="s">
        <v>1116</v>
      </c>
      <c r="AU1456" s="13" t="s">
        <v>79</v>
      </c>
    </row>
    <row r="1457" spans="2:65" s="1" customFormat="1" ht="33.75" customHeight="1">
      <c r="B1457" s="27"/>
      <c r="C1457" s="160" t="s">
        <v>2880</v>
      </c>
      <c r="D1457" s="160" t="s">
        <v>1111</v>
      </c>
      <c r="E1457" s="161" t="s">
        <v>2881</v>
      </c>
      <c r="F1457" s="162" t="s">
        <v>2882</v>
      </c>
      <c r="G1457" s="163" t="s">
        <v>144</v>
      </c>
      <c r="H1457" s="164">
        <v>1</v>
      </c>
      <c r="I1457" s="165">
        <v>81.819999999999993</v>
      </c>
      <c r="J1457" s="165">
        <f>ROUND(I1457*H1457,2)</f>
        <v>81.819999999999993</v>
      </c>
      <c r="K1457" s="162" t="s">
        <v>106</v>
      </c>
      <c r="L1457" s="31"/>
      <c r="M1457" s="53" t="s">
        <v>31</v>
      </c>
      <c r="N1457" s="166" t="s">
        <v>43</v>
      </c>
      <c r="O1457" s="142">
        <v>0.19</v>
      </c>
      <c r="P1457" s="142">
        <f>O1457*H1457</f>
        <v>0.19</v>
      </c>
      <c r="Q1457" s="142">
        <v>0</v>
      </c>
      <c r="R1457" s="142">
        <f>Q1457*H1457</f>
        <v>0</v>
      </c>
      <c r="S1457" s="142">
        <v>0</v>
      </c>
      <c r="T1457" s="143">
        <f>S1457*H1457</f>
        <v>0</v>
      </c>
      <c r="AR1457" s="13" t="s">
        <v>109</v>
      </c>
      <c r="AT1457" s="13" t="s">
        <v>1111</v>
      </c>
      <c r="AU1457" s="13" t="s">
        <v>79</v>
      </c>
      <c r="AY1457" s="13" t="s">
        <v>108</v>
      </c>
      <c r="BE1457" s="144">
        <f>IF(N1457="základní",J1457,0)</f>
        <v>81.819999999999993</v>
      </c>
      <c r="BF1457" s="144">
        <f>IF(N1457="snížená",J1457,0)</f>
        <v>0</v>
      </c>
      <c r="BG1457" s="144">
        <f>IF(N1457="zákl. přenesená",J1457,0)</f>
        <v>0</v>
      </c>
      <c r="BH1457" s="144">
        <f>IF(N1457="sníž. přenesená",J1457,0)</f>
        <v>0</v>
      </c>
      <c r="BI1457" s="144">
        <f>IF(N1457="nulová",J1457,0)</f>
        <v>0</v>
      </c>
      <c r="BJ1457" s="13" t="s">
        <v>77</v>
      </c>
      <c r="BK1457" s="144">
        <f>ROUND(I1457*H1457,2)</f>
        <v>81.819999999999993</v>
      </c>
      <c r="BL1457" s="13" t="s">
        <v>109</v>
      </c>
      <c r="BM1457" s="13" t="s">
        <v>2883</v>
      </c>
    </row>
    <row r="1458" spans="2:65" s="1" customFormat="1" ht="39">
      <c r="B1458" s="27"/>
      <c r="C1458" s="28"/>
      <c r="D1458" s="167" t="s">
        <v>1116</v>
      </c>
      <c r="E1458" s="28"/>
      <c r="F1458" s="168" t="s">
        <v>2879</v>
      </c>
      <c r="G1458" s="28"/>
      <c r="H1458" s="28"/>
      <c r="I1458" s="28"/>
      <c r="J1458" s="28"/>
      <c r="K1458" s="28"/>
      <c r="L1458" s="31"/>
      <c r="M1458" s="169"/>
      <c r="N1458" s="54"/>
      <c r="O1458" s="54"/>
      <c r="P1458" s="54"/>
      <c r="Q1458" s="54"/>
      <c r="R1458" s="54"/>
      <c r="S1458" s="54"/>
      <c r="T1458" s="55"/>
      <c r="AT1458" s="13" t="s">
        <v>1116</v>
      </c>
      <c r="AU1458" s="13" t="s">
        <v>79</v>
      </c>
    </row>
    <row r="1459" spans="2:65" s="1" customFormat="1" ht="33.75" customHeight="1">
      <c r="B1459" s="27"/>
      <c r="C1459" s="160" t="s">
        <v>2884</v>
      </c>
      <c r="D1459" s="160" t="s">
        <v>1111</v>
      </c>
      <c r="E1459" s="161" t="s">
        <v>2885</v>
      </c>
      <c r="F1459" s="162" t="s">
        <v>2886</v>
      </c>
      <c r="G1459" s="163" t="s">
        <v>144</v>
      </c>
      <c r="H1459" s="164">
        <v>1</v>
      </c>
      <c r="I1459" s="165">
        <v>120.58</v>
      </c>
      <c r="J1459" s="165">
        <f>ROUND(I1459*H1459,2)</f>
        <v>120.58</v>
      </c>
      <c r="K1459" s="162" t="s">
        <v>106</v>
      </c>
      <c r="L1459" s="31"/>
      <c r="M1459" s="53" t="s">
        <v>31</v>
      </c>
      <c r="N1459" s="166" t="s">
        <v>43</v>
      </c>
      <c r="O1459" s="142">
        <v>0.28000000000000003</v>
      </c>
      <c r="P1459" s="142">
        <f>O1459*H1459</f>
        <v>0.28000000000000003</v>
      </c>
      <c r="Q1459" s="142">
        <v>0</v>
      </c>
      <c r="R1459" s="142">
        <f>Q1459*H1459</f>
        <v>0</v>
      </c>
      <c r="S1459" s="142">
        <v>0</v>
      </c>
      <c r="T1459" s="143">
        <f>S1459*H1459</f>
        <v>0</v>
      </c>
      <c r="AR1459" s="13" t="s">
        <v>109</v>
      </c>
      <c r="AT1459" s="13" t="s">
        <v>1111</v>
      </c>
      <c r="AU1459" s="13" t="s">
        <v>79</v>
      </c>
      <c r="AY1459" s="13" t="s">
        <v>108</v>
      </c>
      <c r="BE1459" s="144">
        <f>IF(N1459="základní",J1459,0)</f>
        <v>120.58</v>
      </c>
      <c r="BF1459" s="144">
        <f>IF(N1459="snížená",J1459,0)</f>
        <v>0</v>
      </c>
      <c r="BG1459" s="144">
        <f>IF(N1459="zákl. přenesená",J1459,0)</f>
        <v>0</v>
      </c>
      <c r="BH1459" s="144">
        <f>IF(N1459="sníž. přenesená",J1459,0)</f>
        <v>0</v>
      </c>
      <c r="BI1459" s="144">
        <f>IF(N1459="nulová",J1459,0)</f>
        <v>0</v>
      </c>
      <c r="BJ1459" s="13" t="s">
        <v>77</v>
      </c>
      <c r="BK1459" s="144">
        <f>ROUND(I1459*H1459,2)</f>
        <v>120.58</v>
      </c>
      <c r="BL1459" s="13" t="s">
        <v>109</v>
      </c>
      <c r="BM1459" s="13" t="s">
        <v>2887</v>
      </c>
    </row>
    <row r="1460" spans="2:65" s="1" customFormat="1" ht="39">
      <c r="B1460" s="27"/>
      <c r="C1460" s="28"/>
      <c r="D1460" s="167" t="s">
        <v>1116</v>
      </c>
      <c r="E1460" s="28"/>
      <c r="F1460" s="168" t="s">
        <v>2879</v>
      </c>
      <c r="G1460" s="28"/>
      <c r="H1460" s="28"/>
      <c r="I1460" s="28"/>
      <c r="J1460" s="28"/>
      <c r="K1460" s="28"/>
      <c r="L1460" s="31"/>
      <c r="M1460" s="169"/>
      <c r="N1460" s="54"/>
      <c r="O1460" s="54"/>
      <c r="P1460" s="54"/>
      <c r="Q1460" s="54"/>
      <c r="R1460" s="54"/>
      <c r="S1460" s="54"/>
      <c r="T1460" s="55"/>
      <c r="AT1460" s="13" t="s">
        <v>1116</v>
      </c>
      <c r="AU1460" s="13" t="s">
        <v>79</v>
      </c>
    </row>
    <row r="1461" spans="2:65" s="1" customFormat="1" ht="33.75" customHeight="1">
      <c r="B1461" s="27"/>
      <c r="C1461" s="160" t="s">
        <v>2888</v>
      </c>
      <c r="D1461" s="160" t="s">
        <v>1111</v>
      </c>
      <c r="E1461" s="161" t="s">
        <v>2889</v>
      </c>
      <c r="F1461" s="162" t="s">
        <v>2890</v>
      </c>
      <c r="G1461" s="163" t="s">
        <v>2856</v>
      </c>
      <c r="H1461" s="164">
        <v>1</v>
      </c>
      <c r="I1461" s="165">
        <v>295.42</v>
      </c>
      <c r="J1461" s="165">
        <f>ROUND(I1461*H1461,2)</f>
        <v>295.42</v>
      </c>
      <c r="K1461" s="162" t="s">
        <v>106</v>
      </c>
      <c r="L1461" s="31"/>
      <c r="M1461" s="53" t="s">
        <v>31</v>
      </c>
      <c r="N1461" s="166" t="s">
        <v>43</v>
      </c>
      <c r="O1461" s="142">
        <v>0.68600000000000005</v>
      </c>
      <c r="P1461" s="142">
        <f>O1461*H1461</f>
        <v>0.68600000000000005</v>
      </c>
      <c r="Q1461" s="142">
        <v>0</v>
      </c>
      <c r="R1461" s="142">
        <f>Q1461*H1461</f>
        <v>0</v>
      </c>
      <c r="S1461" s="142">
        <v>0</v>
      </c>
      <c r="T1461" s="143">
        <f>S1461*H1461</f>
        <v>0</v>
      </c>
      <c r="AR1461" s="13" t="s">
        <v>109</v>
      </c>
      <c r="AT1461" s="13" t="s">
        <v>1111</v>
      </c>
      <c r="AU1461" s="13" t="s">
        <v>79</v>
      </c>
      <c r="AY1461" s="13" t="s">
        <v>108</v>
      </c>
      <c r="BE1461" s="144">
        <f>IF(N1461="základní",J1461,0)</f>
        <v>295.42</v>
      </c>
      <c r="BF1461" s="144">
        <f>IF(N1461="snížená",J1461,0)</f>
        <v>0</v>
      </c>
      <c r="BG1461" s="144">
        <f>IF(N1461="zákl. přenesená",J1461,0)</f>
        <v>0</v>
      </c>
      <c r="BH1461" s="144">
        <f>IF(N1461="sníž. přenesená",J1461,0)</f>
        <v>0</v>
      </c>
      <c r="BI1461" s="144">
        <f>IF(N1461="nulová",J1461,0)</f>
        <v>0</v>
      </c>
      <c r="BJ1461" s="13" t="s">
        <v>77</v>
      </c>
      <c r="BK1461" s="144">
        <f>ROUND(I1461*H1461,2)</f>
        <v>295.42</v>
      </c>
      <c r="BL1461" s="13" t="s">
        <v>109</v>
      </c>
      <c r="BM1461" s="13" t="s">
        <v>2891</v>
      </c>
    </row>
    <row r="1462" spans="2:65" s="1" customFormat="1" ht="39">
      <c r="B1462" s="27"/>
      <c r="C1462" s="28"/>
      <c r="D1462" s="167" t="s">
        <v>1116</v>
      </c>
      <c r="E1462" s="28"/>
      <c r="F1462" s="168" t="s">
        <v>2879</v>
      </c>
      <c r="G1462" s="28"/>
      <c r="H1462" s="28"/>
      <c r="I1462" s="28"/>
      <c r="J1462" s="28"/>
      <c r="K1462" s="28"/>
      <c r="L1462" s="31"/>
      <c r="M1462" s="169"/>
      <c r="N1462" s="54"/>
      <c r="O1462" s="54"/>
      <c r="P1462" s="54"/>
      <c r="Q1462" s="54"/>
      <c r="R1462" s="54"/>
      <c r="S1462" s="54"/>
      <c r="T1462" s="55"/>
      <c r="AT1462" s="13" t="s">
        <v>1116</v>
      </c>
      <c r="AU1462" s="13" t="s">
        <v>79</v>
      </c>
    </row>
    <row r="1463" spans="2:65" s="1" customFormat="1" ht="33.75" customHeight="1">
      <c r="B1463" s="27"/>
      <c r="C1463" s="160" t="s">
        <v>2892</v>
      </c>
      <c r="D1463" s="160" t="s">
        <v>1111</v>
      </c>
      <c r="E1463" s="161" t="s">
        <v>2893</v>
      </c>
      <c r="F1463" s="162" t="s">
        <v>2894</v>
      </c>
      <c r="G1463" s="163" t="s">
        <v>2856</v>
      </c>
      <c r="H1463" s="164">
        <v>1</v>
      </c>
      <c r="I1463" s="165">
        <v>98.19</v>
      </c>
      <c r="J1463" s="165">
        <f>ROUND(I1463*H1463,2)</f>
        <v>98.19</v>
      </c>
      <c r="K1463" s="162" t="s">
        <v>106</v>
      </c>
      <c r="L1463" s="31"/>
      <c r="M1463" s="53" t="s">
        <v>31</v>
      </c>
      <c r="N1463" s="166" t="s">
        <v>43</v>
      </c>
      <c r="O1463" s="142">
        <v>0.22800000000000001</v>
      </c>
      <c r="P1463" s="142">
        <f>O1463*H1463</f>
        <v>0.22800000000000001</v>
      </c>
      <c r="Q1463" s="142">
        <v>0</v>
      </c>
      <c r="R1463" s="142">
        <f>Q1463*H1463</f>
        <v>0</v>
      </c>
      <c r="S1463" s="142">
        <v>0</v>
      </c>
      <c r="T1463" s="143">
        <f>S1463*H1463</f>
        <v>0</v>
      </c>
      <c r="AR1463" s="13" t="s">
        <v>109</v>
      </c>
      <c r="AT1463" s="13" t="s">
        <v>1111</v>
      </c>
      <c r="AU1463" s="13" t="s">
        <v>79</v>
      </c>
      <c r="AY1463" s="13" t="s">
        <v>108</v>
      </c>
      <c r="BE1463" s="144">
        <f>IF(N1463="základní",J1463,0)</f>
        <v>98.19</v>
      </c>
      <c r="BF1463" s="144">
        <f>IF(N1463="snížená",J1463,0)</f>
        <v>0</v>
      </c>
      <c r="BG1463" s="144">
        <f>IF(N1463="zákl. přenesená",J1463,0)</f>
        <v>0</v>
      </c>
      <c r="BH1463" s="144">
        <f>IF(N1463="sníž. přenesená",J1463,0)</f>
        <v>0</v>
      </c>
      <c r="BI1463" s="144">
        <f>IF(N1463="nulová",J1463,0)</f>
        <v>0</v>
      </c>
      <c r="BJ1463" s="13" t="s">
        <v>77</v>
      </c>
      <c r="BK1463" s="144">
        <f>ROUND(I1463*H1463,2)</f>
        <v>98.19</v>
      </c>
      <c r="BL1463" s="13" t="s">
        <v>109</v>
      </c>
      <c r="BM1463" s="13" t="s">
        <v>2895</v>
      </c>
    </row>
    <row r="1464" spans="2:65" s="1" customFormat="1" ht="39">
      <c r="B1464" s="27"/>
      <c r="C1464" s="28"/>
      <c r="D1464" s="167" t="s">
        <v>1116</v>
      </c>
      <c r="E1464" s="28"/>
      <c r="F1464" s="168" t="s">
        <v>2879</v>
      </c>
      <c r="G1464" s="28"/>
      <c r="H1464" s="28"/>
      <c r="I1464" s="28"/>
      <c r="J1464" s="28"/>
      <c r="K1464" s="28"/>
      <c r="L1464" s="31"/>
      <c r="M1464" s="169"/>
      <c r="N1464" s="54"/>
      <c r="O1464" s="54"/>
      <c r="P1464" s="54"/>
      <c r="Q1464" s="54"/>
      <c r="R1464" s="54"/>
      <c r="S1464" s="54"/>
      <c r="T1464" s="55"/>
      <c r="AT1464" s="13" t="s">
        <v>1116</v>
      </c>
      <c r="AU1464" s="13" t="s">
        <v>79</v>
      </c>
    </row>
    <row r="1465" spans="2:65" s="1" customFormat="1" ht="33.75" customHeight="1">
      <c r="B1465" s="27"/>
      <c r="C1465" s="160" t="s">
        <v>2896</v>
      </c>
      <c r="D1465" s="160" t="s">
        <v>1111</v>
      </c>
      <c r="E1465" s="161" t="s">
        <v>2897</v>
      </c>
      <c r="F1465" s="162" t="s">
        <v>2898</v>
      </c>
      <c r="G1465" s="163" t="s">
        <v>2856</v>
      </c>
      <c r="H1465" s="164">
        <v>1</v>
      </c>
      <c r="I1465" s="165">
        <v>145.13</v>
      </c>
      <c r="J1465" s="165">
        <f>ROUND(I1465*H1465,2)</f>
        <v>145.13</v>
      </c>
      <c r="K1465" s="162" t="s">
        <v>106</v>
      </c>
      <c r="L1465" s="31"/>
      <c r="M1465" s="53" t="s">
        <v>31</v>
      </c>
      <c r="N1465" s="166" t="s">
        <v>43</v>
      </c>
      <c r="O1465" s="142">
        <v>0.33700000000000002</v>
      </c>
      <c r="P1465" s="142">
        <f>O1465*H1465</f>
        <v>0.33700000000000002</v>
      </c>
      <c r="Q1465" s="142">
        <v>0</v>
      </c>
      <c r="R1465" s="142">
        <f>Q1465*H1465</f>
        <v>0</v>
      </c>
      <c r="S1465" s="142">
        <v>0</v>
      </c>
      <c r="T1465" s="143">
        <f>S1465*H1465</f>
        <v>0</v>
      </c>
      <c r="AR1465" s="13" t="s">
        <v>109</v>
      </c>
      <c r="AT1465" s="13" t="s">
        <v>1111</v>
      </c>
      <c r="AU1465" s="13" t="s">
        <v>79</v>
      </c>
      <c r="AY1465" s="13" t="s">
        <v>108</v>
      </c>
      <c r="BE1465" s="144">
        <f>IF(N1465="základní",J1465,0)</f>
        <v>145.13</v>
      </c>
      <c r="BF1465" s="144">
        <f>IF(N1465="snížená",J1465,0)</f>
        <v>0</v>
      </c>
      <c r="BG1465" s="144">
        <f>IF(N1465="zákl. přenesená",J1465,0)</f>
        <v>0</v>
      </c>
      <c r="BH1465" s="144">
        <f>IF(N1465="sníž. přenesená",J1465,0)</f>
        <v>0</v>
      </c>
      <c r="BI1465" s="144">
        <f>IF(N1465="nulová",J1465,0)</f>
        <v>0</v>
      </c>
      <c r="BJ1465" s="13" t="s">
        <v>77</v>
      </c>
      <c r="BK1465" s="144">
        <f>ROUND(I1465*H1465,2)</f>
        <v>145.13</v>
      </c>
      <c r="BL1465" s="13" t="s">
        <v>109</v>
      </c>
      <c r="BM1465" s="13" t="s">
        <v>2899</v>
      </c>
    </row>
    <row r="1466" spans="2:65" s="1" customFormat="1" ht="39">
      <c r="B1466" s="27"/>
      <c r="C1466" s="28"/>
      <c r="D1466" s="167" t="s">
        <v>1116</v>
      </c>
      <c r="E1466" s="28"/>
      <c r="F1466" s="168" t="s">
        <v>2879</v>
      </c>
      <c r="G1466" s="28"/>
      <c r="H1466" s="28"/>
      <c r="I1466" s="28"/>
      <c r="J1466" s="28"/>
      <c r="K1466" s="28"/>
      <c r="L1466" s="31"/>
      <c r="M1466" s="169"/>
      <c r="N1466" s="54"/>
      <c r="O1466" s="54"/>
      <c r="P1466" s="54"/>
      <c r="Q1466" s="54"/>
      <c r="R1466" s="54"/>
      <c r="S1466" s="54"/>
      <c r="T1466" s="55"/>
      <c r="AT1466" s="13" t="s">
        <v>1116</v>
      </c>
      <c r="AU1466" s="13" t="s">
        <v>79</v>
      </c>
    </row>
    <row r="1467" spans="2:65" s="1" customFormat="1" ht="33.75" customHeight="1">
      <c r="B1467" s="27"/>
      <c r="C1467" s="160" t="s">
        <v>2900</v>
      </c>
      <c r="D1467" s="160" t="s">
        <v>1111</v>
      </c>
      <c r="E1467" s="161" t="s">
        <v>2901</v>
      </c>
      <c r="F1467" s="162" t="s">
        <v>2902</v>
      </c>
      <c r="G1467" s="163" t="s">
        <v>2856</v>
      </c>
      <c r="H1467" s="164">
        <v>1</v>
      </c>
      <c r="I1467" s="165">
        <v>245.47</v>
      </c>
      <c r="J1467" s="165">
        <f>ROUND(I1467*H1467,2)</f>
        <v>245.47</v>
      </c>
      <c r="K1467" s="162" t="s">
        <v>106</v>
      </c>
      <c r="L1467" s="31"/>
      <c r="M1467" s="53" t="s">
        <v>31</v>
      </c>
      <c r="N1467" s="166" t="s">
        <v>43</v>
      </c>
      <c r="O1467" s="142">
        <v>0.56999999999999995</v>
      </c>
      <c r="P1467" s="142">
        <f>O1467*H1467</f>
        <v>0.56999999999999995</v>
      </c>
      <c r="Q1467" s="142">
        <v>0</v>
      </c>
      <c r="R1467" s="142">
        <f>Q1467*H1467</f>
        <v>0</v>
      </c>
      <c r="S1467" s="142">
        <v>0</v>
      </c>
      <c r="T1467" s="143">
        <f>S1467*H1467</f>
        <v>0</v>
      </c>
      <c r="AR1467" s="13" t="s">
        <v>109</v>
      </c>
      <c r="AT1467" s="13" t="s">
        <v>1111</v>
      </c>
      <c r="AU1467" s="13" t="s">
        <v>79</v>
      </c>
      <c r="AY1467" s="13" t="s">
        <v>108</v>
      </c>
      <c r="BE1467" s="144">
        <f>IF(N1467="základní",J1467,0)</f>
        <v>245.47</v>
      </c>
      <c r="BF1467" s="144">
        <f>IF(N1467="snížená",J1467,0)</f>
        <v>0</v>
      </c>
      <c r="BG1467" s="144">
        <f>IF(N1467="zákl. přenesená",J1467,0)</f>
        <v>0</v>
      </c>
      <c r="BH1467" s="144">
        <f>IF(N1467="sníž. přenesená",J1467,0)</f>
        <v>0</v>
      </c>
      <c r="BI1467" s="144">
        <f>IF(N1467="nulová",J1467,0)</f>
        <v>0</v>
      </c>
      <c r="BJ1467" s="13" t="s">
        <v>77</v>
      </c>
      <c r="BK1467" s="144">
        <f>ROUND(I1467*H1467,2)</f>
        <v>245.47</v>
      </c>
      <c r="BL1467" s="13" t="s">
        <v>109</v>
      </c>
      <c r="BM1467" s="13" t="s">
        <v>2903</v>
      </c>
    </row>
    <row r="1468" spans="2:65" s="1" customFormat="1" ht="29.25">
      <c r="B1468" s="27"/>
      <c r="C1468" s="28"/>
      <c r="D1468" s="167" t="s">
        <v>1116</v>
      </c>
      <c r="E1468" s="28"/>
      <c r="F1468" s="168" t="s">
        <v>2904</v>
      </c>
      <c r="G1468" s="28"/>
      <c r="H1468" s="28"/>
      <c r="I1468" s="28"/>
      <c r="J1468" s="28"/>
      <c r="K1468" s="28"/>
      <c r="L1468" s="31"/>
      <c r="M1468" s="169"/>
      <c r="N1468" s="54"/>
      <c r="O1468" s="54"/>
      <c r="P1468" s="54"/>
      <c r="Q1468" s="54"/>
      <c r="R1468" s="54"/>
      <c r="S1468" s="54"/>
      <c r="T1468" s="55"/>
      <c r="AT1468" s="13" t="s">
        <v>1116</v>
      </c>
      <c r="AU1468" s="13" t="s">
        <v>79</v>
      </c>
    </row>
    <row r="1469" spans="2:65" s="1" customFormat="1" ht="33.75" customHeight="1">
      <c r="B1469" s="27"/>
      <c r="C1469" s="160" t="s">
        <v>2905</v>
      </c>
      <c r="D1469" s="160" t="s">
        <v>1111</v>
      </c>
      <c r="E1469" s="161" t="s">
        <v>2906</v>
      </c>
      <c r="F1469" s="162" t="s">
        <v>2907</v>
      </c>
      <c r="G1469" s="163" t="s">
        <v>2856</v>
      </c>
      <c r="H1469" s="164">
        <v>1</v>
      </c>
      <c r="I1469" s="165">
        <v>1330.51</v>
      </c>
      <c r="J1469" s="165">
        <f>ROUND(I1469*H1469,2)</f>
        <v>1330.51</v>
      </c>
      <c r="K1469" s="162" t="s">
        <v>106</v>
      </c>
      <c r="L1469" s="31"/>
      <c r="M1469" s="53" t="s">
        <v>31</v>
      </c>
      <c r="N1469" s="166" t="s">
        <v>43</v>
      </c>
      <c r="O1469" s="142">
        <v>2.31</v>
      </c>
      <c r="P1469" s="142">
        <f>O1469*H1469</f>
        <v>2.31</v>
      </c>
      <c r="Q1469" s="142">
        <v>0</v>
      </c>
      <c r="R1469" s="142">
        <f>Q1469*H1469</f>
        <v>0</v>
      </c>
      <c r="S1469" s="142">
        <v>0</v>
      </c>
      <c r="T1469" s="143">
        <f>S1469*H1469</f>
        <v>0</v>
      </c>
      <c r="AR1469" s="13" t="s">
        <v>109</v>
      </c>
      <c r="AT1469" s="13" t="s">
        <v>1111</v>
      </c>
      <c r="AU1469" s="13" t="s">
        <v>79</v>
      </c>
      <c r="AY1469" s="13" t="s">
        <v>108</v>
      </c>
      <c r="BE1469" s="144">
        <f>IF(N1469="základní",J1469,0)</f>
        <v>1330.51</v>
      </c>
      <c r="BF1469" s="144">
        <f>IF(N1469="snížená",J1469,0)</f>
        <v>0</v>
      </c>
      <c r="BG1469" s="144">
        <f>IF(N1469="zákl. přenesená",J1469,0)</f>
        <v>0</v>
      </c>
      <c r="BH1469" s="144">
        <f>IF(N1469="sníž. přenesená",J1469,0)</f>
        <v>0</v>
      </c>
      <c r="BI1469" s="144">
        <f>IF(N1469="nulová",J1469,0)</f>
        <v>0</v>
      </c>
      <c r="BJ1469" s="13" t="s">
        <v>77</v>
      </c>
      <c r="BK1469" s="144">
        <f>ROUND(I1469*H1469,2)</f>
        <v>1330.51</v>
      </c>
      <c r="BL1469" s="13" t="s">
        <v>109</v>
      </c>
      <c r="BM1469" s="13" t="s">
        <v>2908</v>
      </c>
    </row>
    <row r="1470" spans="2:65" s="1" customFormat="1" ht="29.25">
      <c r="B1470" s="27"/>
      <c r="C1470" s="28"/>
      <c r="D1470" s="167" t="s">
        <v>1116</v>
      </c>
      <c r="E1470" s="28"/>
      <c r="F1470" s="168" t="s">
        <v>2904</v>
      </c>
      <c r="G1470" s="28"/>
      <c r="H1470" s="28"/>
      <c r="I1470" s="28"/>
      <c r="J1470" s="28"/>
      <c r="K1470" s="28"/>
      <c r="L1470" s="31"/>
      <c r="M1470" s="169"/>
      <c r="N1470" s="54"/>
      <c r="O1470" s="54"/>
      <c r="P1470" s="54"/>
      <c r="Q1470" s="54"/>
      <c r="R1470" s="54"/>
      <c r="S1470" s="54"/>
      <c r="T1470" s="55"/>
      <c r="AT1470" s="13" t="s">
        <v>1116</v>
      </c>
      <c r="AU1470" s="13" t="s">
        <v>79</v>
      </c>
    </row>
    <row r="1471" spans="2:65" s="1" customFormat="1" ht="33.75" customHeight="1">
      <c r="B1471" s="27"/>
      <c r="C1471" s="160" t="s">
        <v>2909</v>
      </c>
      <c r="D1471" s="160" t="s">
        <v>1111</v>
      </c>
      <c r="E1471" s="161" t="s">
        <v>2910</v>
      </c>
      <c r="F1471" s="162" t="s">
        <v>2911</v>
      </c>
      <c r="G1471" s="163" t="s">
        <v>2856</v>
      </c>
      <c r="H1471" s="164">
        <v>1</v>
      </c>
      <c r="I1471" s="165">
        <v>1123.99</v>
      </c>
      <c r="J1471" s="165">
        <f>ROUND(I1471*H1471,2)</f>
        <v>1123.99</v>
      </c>
      <c r="K1471" s="162" t="s">
        <v>106</v>
      </c>
      <c r="L1471" s="31"/>
      <c r="M1471" s="53" t="s">
        <v>31</v>
      </c>
      <c r="N1471" s="166" t="s">
        <v>43</v>
      </c>
      <c r="O1471" s="142">
        <v>2.61</v>
      </c>
      <c r="P1471" s="142">
        <f>O1471*H1471</f>
        <v>2.61</v>
      </c>
      <c r="Q1471" s="142">
        <v>0</v>
      </c>
      <c r="R1471" s="142">
        <f>Q1471*H1471</f>
        <v>0</v>
      </c>
      <c r="S1471" s="142">
        <v>0</v>
      </c>
      <c r="T1471" s="143">
        <f>S1471*H1471</f>
        <v>0</v>
      </c>
      <c r="AR1471" s="13" t="s">
        <v>109</v>
      </c>
      <c r="AT1471" s="13" t="s">
        <v>1111</v>
      </c>
      <c r="AU1471" s="13" t="s">
        <v>79</v>
      </c>
      <c r="AY1471" s="13" t="s">
        <v>108</v>
      </c>
      <c r="BE1471" s="144">
        <f>IF(N1471="základní",J1471,0)</f>
        <v>1123.99</v>
      </c>
      <c r="BF1471" s="144">
        <f>IF(N1471="snížená",J1471,0)</f>
        <v>0</v>
      </c>
      <c r="BG1471" s="144">
        <f>IF(N1471="zákl. přenesená",J1471,0)</f>
        <v>0</v>
      </c>
      <c r="BH1471" s="144">
        <f>IF(N1471="sníž. přenesená",J1471,0)</f>
        <v>0</v>
      </c>
      <c r="BI1471" s="144">
        <f>IF(N1471="nulová",J1471,0)</f>
        <v>0</v>
      </c>
      <c r="BJ1471" s="13" t="s">
        <v>77</v>
      </c>
      <c r="BK1471" s="144">
        <f>ROUND(I1471*H1471,2)</f>
        <v>1123.99</v>
      </c>
      <c r="BL1471" s="13" t="s">
        <v>109</v>
      </c>
      <c r="BM1471" s="13" t="s">
        <v>2912</v>
      </c>
    </row>
    <row r="1472" spans="2:65" s="1" customFormat="1" ht="39">
      <c r="B1472" s="27"/>
      <c r="C1472" s="28"/>
      <c r="D1472" s="167" t="s">
        <v>1116</v>
      </c>
      <c r="E1472" s="28"/>
      <c r="F1472" s="168" t="s">
        <v>2913</v>
      </c>
      <c r="G1472" s="28"/>
      <c r="H1472" s="28"/>
      <c r="I1472" s="28"/>
      <c r="J1472" s="28"/>
      <c r="K1472" s="28"/>
      <c r="L1472" s="31"/>
      <c r="M1472" s="169"/>
      <c r="N1472" s="54"/>
      <c r="O1472" s="54"/>
      <c r="P1472" s="54"/>
      <c r="Q1472" s="54"/>
      <c r="R1472" s="54"/>
      <c r="S1472" s="54"/>
      <c r="T1472" s="55"/>
      <c r="AT1472" s="13" t="s">
        <v>1116</v>
      </c>
      <c r="AU1472" s="13" t="s">
        <v>79</v>
      </c>
    </row>
    <row r="1473" spans="2:65" s="1" customFormat="1" ht="33.75" customHeight="1">
      <c r="B1473" s="27"/>
      <c r="C1473" s="160" t="s">
        <v>2914</v>
      </c>
      <c r="D1473" s="160" t="s">
        <v>1111</v>
      </c>
      <c r="E1473" s="161" t="s">
        <v>2915</v>
      </c>
      <c r="F1473" s="162" t="s">
        <v>2916</v>
      </c>
      <c r="G1473" s="163" t="s">
        <v>144</v>
      </c>
      <c r="H1473" s="164">
        <v>1</v>
      </c>
      <c r="I1473" s="165">
        <v>340.21</v>
      </c>
      <c r="J1473" s="165">
        <f>ROUND(I1473*H1473,2)</f>
        <v>340.21</v>
      </c>
      <c r="K1473" s="162" t="s">
        <v>106</v>
      </c>
      <c r="L1473" s="31"/>
      <c r="M1473" s="53" t="s">
        <v>31</v>
      </c>
      <c r="N1473" s="166" t="s">
        <v>43</v>
      </c>
      <c r="O1473" s="142">
        <v>0.79</v>
      </c>
      <c r="P1473" s="142">
        <f>O1473*H1473</f>
        <v>0.79</v>
      </c>
      <c r="Q1473" s="142">
        <v>0</v>
      </c>
      <c r="R1473" s="142">
        <f>Q1473*H1473</f>
        <v>0</v>
      </c>
      <c r="S1473" s="142">
        <v>0</v>
      </c>
      <c r="T1473" s="143">
        <f>S1473*H1473</f>
        <v>0</v>
      </c>
      <c r="AR1473" s="13" t="s">
        <v>109</v>
      </c>
      <c r="AT1473" s="13" t="s">
        <v>1111</v>
      </c>
      <c r="AU1473" s="13" t="s">
        <v>79</v>
      </c>
      <c r="AY1473" s="13" t="s">
        <v>108</v>
      </c>
      <c r="BE1473" s="144">
        <f>IF(N1473="základní",J1473,0)</f>
        <v>340.21</v>
      </c>
      <c r="BF1473" s="144">
        <f>IF(N1473="snížená",J1473,0)</f>
        <v>0</v>
      </c>
      <c r="BG1473" s="144">
        <f>IF(N1473="zákl. přenesená",J1473,0)</f>
        <v>0</v>
      </c>
      <c r="BH1473" s="144">
        <f>IF(N1473="sníž. přenesená",J1473,0)</f>
        <v>0</v>
      </c>
      <c r="BI1473" s="144">
        <f>IF(N1473="nulová",J1473,0)</f>
        <v>0</v>
      </c>
      <c r="BJ1473" s="13" t="s">
        <v>77</v>
      </c>
      <c r="BK1473" s="144">
        <f>ROUND(I1473*H1473,2)</f>
        <v>340.21</v>
      </c>
      <c r="BL1473" s="13" t="s">
        <v>109</v>
      </c>
      <c r="BM1473" s="13" t="s">
        <v>2917</v>
      </c>
    </row>
    <row r="1474" spans="2:65" s="1" customFormat="1" ht="29.25">
      <c r="B1474" s="27"/>
      <c r="C1474" s="28"/>
      <c r="D1474" s="167" t="s">
        <v>1116</v>
      </c>
      <c r="E1474" s="28"/>
      <c r="F1474" s="168" t="s">
        <v>2918</v>
      </c>
      <c r="G1474" s="28"/>
      <c r="H1474" s="28"/>
      <c r="I1474" s="28"/>
      <c r="J1474" s="28"/>
      <c r="K1474" s="28"/>
      <c r="L1474" s="31"/>
      <c r="M1474" s="169"/>
      <c r="N1474" s="54"/>
      <c r="O1474" s="54"/>
      <c r="P1474" s="54"/>
      <c r="Q1474" s="54"/>
      <c r="R1474" s="54"/>
      <c r="S1474" s="54"/>
      <c r="T1474" s="55"/>
      <c r="AT1474" s="13" t="s">
        <v>1116</v>
      </c>
      <c r="AU1474" s="13" t="s">
        <v>79</v>
      </c>
    </row>
    <row r="1475" spans="2:65" s="1" customFormat="1" ht="33.75" customHeight="1">
      <c r="B1475" s="27"/>
      <c r="C1475" s="160" t="s">
        <v>2919</v>
      </c>
      <c r="D1475" s="160" t="s">
        <v>1111</v>
      </c>
      <c r="E1475" s="161" t="s">
        <v>2920</v>
      </c>
      <c r="F1475" s="162" t="s">
        <v>2921</v>
      </c>
      <c r="G1475" s="163" t="s">
        <v>144</v>
      </c>
      <c r="H1475" s="164">
        <v>1</v>
      </c>
      <c r="I1475" s="165">
        <v>340.21</v>
      </c>
      <c r="J1475" s="165">
        <f>ROUND(I1475*H1475,2)</f>
        <v>340.21</v>
      </c>
      <c r="K1475" s="162" t="s">
        <v>106</v>
      </c>
      <c r="L1475" s="31"/>
      <c r="M1475" s="53" t="s">
        <v>31</v>
      </c>
      <c r="N1475" s="166" t="s">
        <v>43</v>
      </c>
      <c r="O1475" s="142">
        <v>0.79</v>
      </c>
      <c r="P1475" s="142">
        <f>O1475*H1475</f>
        <v>0.79</v>
      </c>
      <c r="Q1475" s="142">
        <v>0</v>
      </c>
      <c r="R1475" s="142">
        <f>Q1475*H1475</f>
        <v>0</v>
      </c>
      <c r="S1475" s="142">
        <v>0</v>
      </c>
      <c r="T1475" s="143">
        <f>S1475*H1475</f>
        <v>0</v>
      </c>
      <c r="AR1475" s="13" t="s">
        <v>109</v>
      </c>
      <c r="AT1475" s="13" t="s">
        <v>1111</v>
      </c>
      <c r="AU1475" s="13" t="s">
        <v>79</v>
      </c>
      <c r="AY1475" s="13" t="s">
        <v>108</v>
      </c>
      <c r="BE1475" s="144">
        <f>IF(N1475="základní",J1475,0)</f>
        <v>340.21</v>
      </c>
      <c r="BF1475" s="144">
        <f>IF(N1475="snížená",J1475,0)</f>
        <v>0</v>
      </c>
      <c r="BG1475" s="144">
        <f>IF(N1475="zákl. přenesená",J1475,0)</f>
        <v>0</v>
      </c>
      <c r="BH1475" s="144">
        <f>IF(N1475="sníž. přenesená",J1475,0)</f>
        <v>0</v>
      </c>
      <c r="BI1475" s="144">
        <f>IF(N1475="nulová",J1475,0)</f>
        <v>0</v>
      </c>
      <c r="BJ1475" s="13" t="s">
        <v>77</v>
      </c>
      <c r="BK1475" s="144">
        <f>ROUND(I1475*H1475,2)</f>
        <v>340.21</v>
      </c>
      <c r="BL1475" s="13" t="s">
        <v>109</v>
      </c>
      <c r="BM1475" s="13" t="s">
        <v>2922</v>
      </c>
    </row>
    <row r="1476" spans="2:65" s="1" customFormat="1" ht="29.25">
      <c r="B1476" s="27"/>
      <c r="C1476" s="28"/>
      <c r="D1476" s="167" t="s">
        <v>1116</v>
      </c>
      <c r="E1476" s="28"/>
      <c r="F1476" s="168" t="s">
        <v>2918</v>
      </c>
      <c r="G1476" s="28"/>
      <c r="H1476" s="28"/>
      <c r="I1476" s="28"/>
      <c r="J1476" s="28"/>
      <c r="K1476" s="28"/>
      <c r="L1476" s="31"/>
      <c r="M1476" s="169"/>
      <c r="N1476" s="54"/>
      <c r="O1476" s="54"/>
      <c r="P1476" s="54"/>
      <c r="Q1476" s="54"/>
      <c r="R1476" s="54"/>
      <c r="S1476" s="54"/>
      <c r="T1476" s="55"/>
      <c r="AT1476" s="13" t="s">
        <v>1116</v>
      </c>
      <c r="AU1476" s="13" t="s">
        <v>79</v>
      </c>
    </row>
    <row r="1477" spans="2:65" s="1" customFormat="1" ht="33.75" customHeight="1">
      <c r="B1477" s="27"/>
      <c r="C1477" s="160" t="s">
        <v>2923</v>
      </c>
      <c r="D1477" s="160" t="s">
        <v>1111</v>
      </c>
      <c r="E1477" s="161" t="s">
        <v>2924</v>
      </c>
      <c r="F1477" s="162" t="s">
        <v>2925</v>
      </c>
      <c r="G1477" s="163" t="s">
        <v>144</v>
      </c>
      <c r="H1477" s="164">
        <v>1</v>
      </c>
      <c r="I1477" s="165">
        <v>374.66</v>
      </c>
      <c r="J1477" s="165">
        <f>ROUND(I1477*H1477,2)</f>
        <v>374.66</v>
      </c>
      <c r="K1477" s="162" t="s">
        <v>106</v>
      </c>
      <c r="L1477" s="31"/>
      <c r="M1477" s="53" t="s">
        <v>31</v>
      </c>
      <c r="N1477" s="166" t="s">
        <v>43</v>
      </c>
      <c r="O1477" s="142">
        <v>0.87</v>
      </c>
      <c r="P1477" s="142">
        <f>O1477*H1477</f>
        <v>0.87</v>
      </c>
      <c r="Q1477" s="142">
        <v>0</v>
      </c>
      <c r="R1477" s="142">
        <f>Q1477*H1477</f>
        <v>0</v>
      </c>
      <c r="S1477" s="142">
        <v>0</v>
      </c>
      <c r="T1477" s="143">
        <f>S1477*H1477</f>
        <v>0</v>
      </c>
      <c r="AR1477" s="13" t="s">
        <v>109</v>
      </c>
      <c r="AT1477" s="13" t="s">
        <v>1111</v>
      </c>
      <c r="AU1477" s="13" t="s">
        <v>79</v>
      </c>
      <c r="AY1477" s="13" t="s">
        <v>108</v>
      </c>
      <c r="BE1477" s="144">
        <f>IF(N1477="základní",J1477,0)</f>
        <v>374.66</v>
      </c>
      <c r="BF1477" s="144">
        <f>IF(N1477="snížená",J1477,0)</f>
        <v>0</v>
      </c>
      <c r="BG1477" s="144">
        <f>IF(N1477="zákl. přenesená",J1477,0)</f>
        <v>0</v>
      </c>
      <c r="BH1477" s="144">
        <f>IF(N1477="sníž. přenesená",J1477,0)</f>
        <v>0</v>
      </c>
      <c r="BI1477" s="144">
        <f>IF(N1477="nulová",J1477,0)</f>
        <v>0</v>
      </c>
      <c r="BJ1477" s="13" t="s">
        <v>77</v>
      </c>
      <c r="BK1477" s="144">
        <f>ROUND(I1477*H1477,2)</f>
        <v>374.66</v>
      </c>
      <c r="BL1477" s="13" t="s">
        <v>109</v>
      </c>
      <c r="BM1477" s="13" t="s">
        <v>2926</v>
      </c>
    </row>
    <row r="1478" spans="2:65" s="1" customFormat="1" ht="29.25">
      <c r="B1478" s="27"/>
      <c r="C1478" s="28"/>
      <c r="D1478" s="167" t="s">
        <v>1116</v>
      </c>
      <c r="E1478" s="28"/>
      <c r="F1478" s="168" t="s">
        <v>2918</v>
      </c>
      <c r="G1478" s="28"/>
      <c r="H1478" s="28"/>
      <c r="I1478" s="28"/>
      <c r="J1478" s="28"/>
      <c r="K1478" s="28"/>
      <c r="L1478" s="31"/>
      <c r="M1478" s="169"/>
      <c r="N1478" s="54"/>
      <c r="O1478" s="54"/>
      <c r="P1478" s="54"/>
      <c r="Q1478" s="54"/>
      <c r="R1478" s="54"/>
      <c r="S1478" s="54"/>
      <c r="T1478" s="55"/>
      <c r="AT1478" s="13" t="s">
        <v>1116</v>
      </c>
      <c r="AU1478" s="13" t="s">
        <v>79</v>
      </c>
    </row>
    <row r="1479" spans="2:65" s="1" customFormat="1" ht="33.75" customHeight="1">
      <c r="B1479" s="27"/>
      <c r="C1479" s="160" t="s">
        <v>2927</v>
      </c>
      <c r="D1479" s="160" t="s">
        <v>1111</v>
      </c>
      <c r="E1479" s="161" t="s">
        <v>2928</v>
      </c>
      <c r="F1479" s="162" t="s">
        <v>2929</v>
      </c>
      <c r="G1479" s="163" t="s">
        <v>144</v>
      </c>
      <c r="H1479" s="164">
        <v>1</v>
      </c>
      <c r="I1479" s="165">
        <v>374.66</v>
      </c>
      <c r="J1479" s="165">
        <f>ROUND(I1479*H1479,2)</f>
        <v>374.66</v>
      </c>
      <c r="K1479" s="162" t="s">
        <v>106</v>
      </c>
      <c r="L1479" s="31"/>
      <c r="M1479" s="53" t="s">
        <v>31</v>
      </c>
      <c r="N1479" s="166" t="s">
        <v>43</v>
      </c>
      <c r="O1479" s="142">
        <v>0.87</v>
      </c>
      <c r="P1479" s="142">
        <f>O1479*H1479</f>
        <v>0.87</v>
      </c>
      <c r="Q1479" s="142">
        <v>0</v>
      </c>
      <c r="R1479" s="142">
        <f>Q1479*H1479</f>
        <v>0</v>
      </c>
      <c r="S1479" s="142">
        <v>0</v>
      </c>
      <c r="T1479" s="143">
        <f>S1479*H1479</f>
        <v>0</v>
      </c>
      <c r="AR1479" s="13" t="s">
        <v>109</v>
      </c>
      <c r="AT1479" s="13" t="s">
        <v>1111</v>
      </c>
      <c r="AU1479" s="13" t="s">
        <v>79</v>
      </c>
      <c r="AY1479" s="13" t="s">
        <v>108</v>
      </c>
      <c r="BE1479" s="144">
        <f>IF(N1479="základní",J1479,0)</f>
        <v>374.66</v>
      </c>
      <c r="BF1479" s="144">
        <f>IF(N1479="snížená",J1479,0)</f>
        <v>0</v>
      </c>
      <c r="BG1479" s="144">
        <f>IF(N1479="zákl. přenesená",J1479,0)</f>
        <v>0</v>
      </c>
      <c r="BH1479" s="144">
        <f>IF(N1479="sníž. přenesená",J1479,0)</f>
        <v>0</v>
      </c>
      <c r="BI1479" s="144">
        <f>IF(N1479="nulová",J1479,0)</f>
        <v>0</v>
      </c>
      <c r="BJ1479" s="13" t="s">
        <v>77</v>
      </c>
      <c r="BK1479" s="144">
        <f>ROUND(I1479*H1479,2)</f>
        <v>374.66</v>
      </c>
      <c r="BL1479" s="13" t="s">
        <v>109</v>
      </c>
      <c r="BM1479" s="13" t="s">
        <v>2930</v>
      </c>
    </row>
    <row r="1480" spans="2:65" s="1" customFormat="1" ht="29.25">
      <c r="B1480" s="27"/>
      <c r="C1480" s="28"/>
      <c r="D1480" s="167" t="s">
        <v>1116</v>
      </c>
      <c r="E1480" s="28"/>
      <c r="F1480" s="168" t="s">
        <v>2918</v>
      </c>
      <c r="G1480" s="28"/>
      <c r="H1480" s="28"/>
      <c r="I1480" s="28"/>
      <c r="J1480" s="28"/>
      <c r="K1480" s="28"/>
      <c r="L1480" s="31"/>
      <c r="M1480" s="169"/>
      <c r="N1480" s="54"/>
      <c r="O1480" s="54"/>
      <c r="P1480" s="54"/>
      <c r="Q1480" s="54"/>
      <c r="R1480" s="54"/>
      <c r="S1480" s="54"/>
      <c r="T1480" s="55"/>
      <c r="AT1480" s="13" t="s">
        <v>1116</v>
      </c>
      <c r="AU1480" s="13" t="s">
        <v>79</v>
      </c>
    </row>
    <row r="1481" spans="2:65" s="1" customFormat="1" ht="33.75" customHeight="1">
      <c r="B1481" s="27"/>
      <c r="C1481" s="160" t="s">
        <v>2931</v>
      </c>
      <c r="D1481" s="160" t="s">
        <v>1111</v>
      </c>
      <c r="E1481" s="161" t="s">
        <v>2932</v>
      </c>
      <c r="F1481" s="162" t="s">
        <v>2933</v>
      </c>
      <c r="G1481" s="163" t="s">
        <v>144</v>
      </c>
      <c r="H1481" s="164">
        <v>1</v>
      </c>
      <c r="I1481" s="165">
        <v>201.97</v>
      </c>
      <c r="J1481" s="165">
        <f>ROUND(I1481*H1481,2)</f>
        <v>201.97</v>
      </c>
      <c r="K1481" s="162" t="s">
        <v>106</v>
      </c>
      <c r="L1481" s="31"/>
      <c r="M1481" s="53" t="s">
        <v>31</v>
      </c>
      <c r="N1481" s="166" t="s">
        <v>43</v>
      </c>
      <c r="O1481" s="142">
        <v>0.46899999999999997</v>
      </c>
      <c r="P1481" s="142">
        <f>O1481*H1481</f>
        <v>0.46899999999999997</v>
      </c>
      <c r="Q1481" s="142">
        <v>0</v>
      </c>
      <c r="R1481" s="142">
        <f>Q1481*H1481</f>
        <v>0</v>
      </c>
      <c r="S1481" s="142">
        <v>0</v>
      </c>
      <c r="T1481" s="143">
        <f>S1481*H1481</f>
        <v>0</v>
      </c>
      <c r="AR1481" s="13" t="s">
        <v>109</v>
      </c>
      <c r="AT1481" s="13" t="s">
        <v>1111</v>
      </c>
      <c r="AU1481" s="13" t="s">
        <v>79</v>
      </c>
      <c r="AY1481" s="13" t="s">
        <v>108</v>
      </c>
      <c r="BE1481" s="144">
        <f>IF(N1481="základní",J1481,0)</f>
        <v>201.97</v>
      </c>
      <c r="BF1481" s="144">
        <f>IF(N1481="snížená",J1481,0)</f>
        <v>0</v>
      </c>
      <c r="BG1481" s="144">
        <f>IF(N1481="zákl. přenesená",J1481,0)</f>
        <v>0</v>
      </c>
      <c r="BH1481" s="144">
        <f>IF(N1481="sníž. přenesená",J1481,0)</f>
        <v>0</v>
      </c>
      <c r="BI1481" s="144">
        <f>IF(N1481="nulová",J1481,0)</f>
        <v>0</v>
      </c>
      <c r="BJ1481" s="13" t="s">
        <v>77</v>
      </c>
      <c r="BK1481" s="144">
        <f>ROUND(I1481*H1481,2)</f>
        <v>201.97</v>
      </c>
      <c r="BL1481" s="13" t="s">
        <v>109</v>
      </c>
      <c r="BM1481" s="13" t="s">
        <v>2934</v>
      </c>
    </row>
    <row r="1482" spans="2:65" s="1" customFormat="1" ht="29.25">
      <c r="B1482" s="27"/>
      <c r="C1482" s="28"/>
      <c r="D1482" s="167" t="s">
        <v>1116</v>
      </c>
      <c r="E1482" s="28"/>
      <c r="F1482" s="168" t="s">
        <v>2918</v>
      </c>
      <c r="G1482" s="28"/>
      <c r="H1482" s="28"/>
      <c r="I1482" s="28"/>
      <c r="J1482" s="28"/>
      <c r="K1482" s="28"/>
      <c r="L1482" s="31"/>
      <c r="M1482" s="169"/>
      <c r="N1482" s="54"/>
      <c r="O1482" s="54"/>
      <c r="P1482" s="54"/>
      <c r="Q1482" s="54"/>
      <c r="R1482" s="54"/>
      <c r="S1482" s="54"/>
      <c r="T1482" s="55"/>
      <c r="AT1482" s="13" t="s">
        <v>1116</v>
      </c>
      <c r="AU1482" s="13" t="s">
        <v>79</v>
      </c>
    </row>
    <row r="1483" spans="2:65" s="1" customFormat="1" ht="19.5">
      <c r="B1483" s="27"/>
      <c r="C1483" s="28"/>
      <c r="D1483" s="167" t="s">
        <v>1172</v>
      </c>
      <c r="E1483" s="28"/>
      <c r="F1483" s="168" t="s">
        <v>2935</v>
      </c>
      <c r="G1483" s="28"/>
      <c r="H1483" s="28"/>
      <c r="I1483" s="28"/>
      <c r="J1483" s="28"/>
      <c r="K1483" s="28"/>
      <c r="L1483" s="31"/>
      <c r="M1483" s="169"/>
      <c r="N1483" s="54"/>
      <c r="O1483" s="54"/>
      <c r="P1483" s="54"/>
      <c r="Q1483" s="54"/>
      <c r="R1483" s="54"/>
      <c r="S1483" s="54"/>
      <c r="T1483" s="55"/>
      <c r="AT1483" s="13" t="s">
        <v>1172</v>
      </c>
      <c r="AU1483" s="13" t="s">
        <v>79</v>
      </c>
    </row>
    <row r="1484" spans="2:65" s="1" customFormat="1" ht="33.75" customHeight="1">
      <c r="B1484" s="27"/>
      <c r="C1484" s="160" t="s">
        <v>2936</v>
      </c>
      <c r="D1484" s="160" t="s">
        <v>1111</v>
      </c>
      <c r="E1484" s="161" t="s">
        <v>2937</v>
      </c>
      <c r="F1484" s="162" t="s">
        <v>2938</v>
      </c>
      <c r="G1484" s="163" t="s">
        <v>144</v>
      </c>
      <c r="H1484" s="164">
        <v>1</v>
      </c>
      <c r="I1484" s="165">
        <v>201.97</v>
      </c>
      <c r="J1484" s="165">
        <f>ROUND(I1484*H1484,2)</f>
        <v>201.97</v>
      </c>
      <c r="K1484" s="162" t="s">
        <v>106</v>
      </c>
      <c r="L1484" s="31"/>
      <c r="M1484" s="53" t="s">
        <v>31</v>
      </c>
      <c r="N1484" s="166" t="s">
        <v>43</v>
      </c>
      <c r="O1484" s="142">
        <v>0.46899999999999997</v>
      </c>
      <c r="P1484" s="142">
        <f>O1484*H1484</f>
        <v>0.46899999999999997</v>
      </c>
      <c r="Q1484" s="142">
        <v>0</v>
      </c>
      <c r="R1484" s="142">
        <f>Q1484*H1484</f>
        <v>0</v>
      </c>
      <c r="S1484" s="142">
        <v>0</v>
      </c>
      <c r="T1484" s="143">
        <f>S1484*H1484</f>
        <v>0</v>
      </c>
      <c r="AR1484" s="13" t="s">
        <v>109</v>
      </c>
      <c r="AT1484" s="13" t="s">
        <v>1111</v>
      </c>
      <c r="AU1484" s="13" t="s">
        <v>79</v>
      </c>
      <c r="AY1484" s="13" t="s">
        <v>108</v>
      </c>
      <c r="BE1484" s="144">
        <f>IF(N1484="základní",J1484,0)</f>
        <v>201.97</v>
      </c>
      <c r="BF1484" s="144">
        <f>IF(N1484="snížená",J1484,0)</f>
        <v>0</v>
      </c>
      <c r="BG1484" s="144">
        <f>IF(N1484="zákl. přenesená",J1484,0)</f>
        <v>0</v>
      </c>
      <c r="BH1484" s="144">
        <f>IF(N1484="sníž. přenesená",J1484,0)</f>
        <v>0</v>
      </c>
      <c r="BI1484" s="144">
        <f>IF(N1484="nulová",J1484,0)</f>
        <v>0</v>
      </c>
      <c r="BJ1484" s="13" t="s">
        <v>77</v>
      </c>
      <c r="BK1484" s="144">
        <f>ROUND(I1484*H1484,2)</f>
        <v>201.97</v>
      </c>
      <c r="BL1484" s="13" t="s">
        <v>109</v>
      </c>
      <c r="BM1484" s="13" t="s">
        <v>2939</v>
      </c>
    </row>
    <row r="1485" spans="2:65" s="1" customFormat="1" ht="29.25">
      <c r="B1485" s="27"/>
      <c r="C1485" s="28"/>
      <c r="D1485" s="167" t="s">
        <v>1116</v>
      </c>
      <c r="E1485" s="28"/>
      <c r="F1485" s="168" t="s">
        <v>2918</v>
      </c>
      <c r="G1485" s="28"/>
      <c r="H1485" s="28"/>
      <c r="I1485" s="28"/>
      <c r="J1485" s="28"/>
      <c r="K1485" s="28"/>
      <c r="L1485" s="31"/>
      <c r="M1485" s="169"/>
      <c r="N1485" s="54"/>
      <c r="O1485" s="54"/>
      <c r="P1485" s="54"/>
      <c r="Q1485" s="54"/>
      <c r="R1485" s="54"/>
      <c r="S1485" s="54"/>
      <c r="T1485" s="55"/>
      <c r="AT1485" s="13" t="s">
        <v>1116</v>
      </c>
      <c r="AU1485" s="13" t="s">
        <v>79</v>
      </c>
    </row>
    <row r="1486" spans="2:65" s="1" customFormat="1" ht="19.5">
      <c r="B1486" s="27"/>
      <c r="C1486" s="28"/>
      <c r="D1486" s="167" t="s">
        <v>1172</v>
      </c>
      <c r="E1486" s="28"/>
      <c r="F1486" s="168" t="s">
        <v>2935</v>
      </c>
      <c r="G1486" s="28"/>
      <c r="H1486" s="28"/>
      <c r="I1486" s="28"/>
      <c r="J1486" s="28"/>
      <c r="K1486" s="28"/>
      <c r="L1486" s="31"/>
      <c r="M1486" s="169"/>
      <c r="N1486" s="54"/>
      <c r="O1486" s="54"/>
      <c r="P1486" s="54"/>
      <c r="Q1486" s="54"/>
      <c r="R1486" s="54"/>
      <c r="S1486" s="54"/>
      <c r="T1486" s="55"/>
      <c r="AT1486" s="13" t="s">
        <v>1172</v>
      </c>
      <c r="AU1486" s="13" t="s">
        <v>79</v>
      </c>
    </row>
    <row r="1487" spans="2:65" s="1" customFormat="1" ht="33.75" customHeight="1">
      <c r="B1487" s="27"/>
      <c r="C1487" s="160" t="s">
        <v>2940</v>
      </c>
      <c r="D1487" s="160" t="s">
        <v>1111</v>
      </c>
      <c r="E1487" s="161" t="s">
        <v>2941</v>
      </c>
      <c r="F1487" s="162" t="s">
        <v>2942</v>
      </c>
      <c r="G1487" s="163" t="s">
        <v>144</v>
      </c>
      <c r="H1487" s="164">
        <v>1</v>
      </c>
      <c r="I1487" s="165">
        <v>288.52999999999997</v>
      </c>
      <c r="J1487" s="165">
        <f>ROUND(I1487*H1487,2)</f>
        <v>288.52999999999997</v>
      </c>
      <c r="K1487" s="162" t="s">
        <v>106</v>
      </c>
      <c r="L1487" s="31"/>
      <c r="M1487" s="53" t="s">
        <v>31</v>
      </c>
      <c r="N1487" s="166" t="s">
        <v>43</v>
      </c>
      <c r="O1487" s="142">
        <v>0.67</v>
      </c>
      <c r="P1487" s="142">
        <f>O1487*H1487</f>
        <v>0.67</v>
      </c>
      <c r="Q1487" s="142">
        <v>0</v>
      </c>
      <c r="R1487" s="142">
        <f>Q1487*H1487</f>
        <v>0</v>
      </c>
      <c r="S1487" s="142">
        <v>0</v>
      </c>
      <c r="T1487" s="143">
        <f>S1487*H1487</f>
        <v>0</v>
      </c>
      <c r="AR1487" s="13" t="s">
        <v>109</v>
      </c>
      <c r="AT1487" s="13" t="s">
        <v>1111</v>
      </c>
      <c r="AU1487" s="13" t="s">
        <v>79</v>
      </c>
      <c r="AY1487" s="13" t="s">
        <v>108</v>
      </c>
      <c r="BE1487" s="144">
        <f>IF(N1487="základní",J1487,0)</f>
        <v>288.52999999999997</v>
      </c>
      <c r="BF1487" s="144">
        <f>IF(N1487="snížená",J1487,0)</f>
        <v>0</v>
      </c>
      <c r="BG1487" s="144">
        <f>IF(N1487="zákl. přenesená",J1487,0)</f>
        <v>0</v>
      </c>
      <c r="BH1487" s="144">
        <f>IF(N1487="sníž. přenesená",J1487,0)</f>
        <v>0</v>
      </c>
      <c r="BI1487" s="144">
        <f>IF(N1487="nulová",J1487,0)</f>
        <v>0</v>
      </c>
      <c r="BJ1487" s="13" t="s">
        <v>77</v>
      </c>
      <c r="BK1487" s="144">
        <f>ROUND(I1487*H1487,2)</f>
        <v>288.52999999999997</v>
      </c>
      <c r="BL1487" s="13" t="s">
        <v>109</v>
      </c>
      <c r="BM1487" s="13" t="s">
        <v>2943</v>
      </c>
    </row>
    <row r="1488" spans="2:65" s="1" customFormat="1" ht="29.25">
      <c r="B1488" s="27"/>
      <c r="C1488" s="28"/>
      <c r="D1488" s="167" t="s">
        <v>1116</v>
      </c>
      <c r="E1488" s="28"/>
      <c r="F1488" s="168" t="s">
        <v>2918</v>
      </c>
      <c r="G1488" s="28"/>
      <c r="H1488" s="28"/>
      <c r="I1488" s="28"/>
      <c r="J1488" s="28"/>
      <c r="K1488" s="28"/>
      <c r="L1488" s="31"/>
      <c r="M1488" s="169"/>
      <c r="N1488" s="54"/>
      <c r="O1488" s="54"/>
      <c r="P1488" s="54"/>
      <c r="Q1488" s="54"/>
      <c r="R1488" s="54"/>
      <c r="S1488" s="54"/>
      <c r="T1488" s="55"/>
      <c r="AT1488" s="13" t="s">
        <v>1116</v>
      </c>
      <c r="AU1488" s="13" t="s">
        <v>79</v>
      </c>
    </row>
    <row r="1489" spans="2:65" s="1" customFormat="1" ht="19.5">
      <c r="B1489" s="27"/>
      <c r="C1489" s="28"/>
      <c r="D1489" s="167" t="s">
        <v>1172</v>
      </c>
      <c r="E1489" s="28"/>
      <c r="F1489" s="168" t="s">
        <v>2935</v>
      </c>
      <c r="G1489" s="28"/>
      <c r="H1489" s="28"/>
      <c r="I1489" s="28"/>
      <c r="J1489" s="28"/>
      <c r="K1489" s="28"/>
      <c r="L1489" s="31"/>
      <c r="M1489" s="169"/>
      <c r="N1489" s="54"/>
      <c r="O1489" s="54"/>
      <c r="P1489" s="54"/>
      <c r="Q1489" s="54"/>
      <c r="R1489" s="54"/>
      <c r="S1489" s="54"/>
      <c r="T1489" s="55"/>
      <c r="AT1489" s="13" t="s">
        <v>1172</v>
      </c>
      <c r="AU1489" s="13" t="s">
        <v>79</v>
      </c>
    </row>
    <row r="1490" spans="2:65" s="1" customFormat="1" ht="33.75" customHeight="1">
      <c r="B1490" s="27"/>
      <c r="C1490" s="160" t="s">
        <v>2944</v>
      </c>
      <c r="D1490" s="160" t="s">
        <v>1111</v>
      </c>
      <c r="E1490" s="161" t="s">
        <v>2945</v>
      </c>
      <c r="F1490" s="162" t="s">
        <v>2946</v>
      </c>
      <c r="G1490" s="163" t="s">
        <v>144</v>
      </c>
      <c r="H1490" s="164">
        <v>1</v>
      </c>
      <c r="I1490" s="165">
        <v>288.52999999999997</v>
      </c>
      <c r="J1490" s="165">
        <f>ROUND(I1490*H1490,2)</f>
        <v>288.52999999999997</v>
      </c>
      <c r="K1490" s="162" t="s">
        <v>106</v>
      </c>
      <c r="L1490" s="31"/>
      <c r="M1490" s="53" t="s">
        <v>31</v>
      </c>
      <c r="N1490" s="166" t="s">
        <v>43</v>
      </c>
      <c r="O1490" s="142">
        <v>0.67</v>
      </c>
      <c r="P1490" s="142">
        <f>O1490*H1490</f>
        <v>0.67</v>
      </c>
      <c r="Q1490" s="142">
        <v>0</v>
      </c>
      <c r="R1490" s="142">
        <f>Q1490*H1490</f>
        <v>0</v>
      </c>
      <c r="S1490" s="142">
        <v>0</v>
      </c>
      <c r="T1490" s="143">
        <f>S1490*H1490</f>
        <v>0</v>
      </c>
      <c r="AR1490" s="13" t="s">
        <v>109</v>
      </c>
      <c r="AT1490" s="13" t="s">
        <v>1111</v>
      </c>
      <c r="AU1490" s="13" t="s">
        <v>79</v>
      </c>
      <c r="AY1490" s="13" t="s">
        <v>108</v>
      </c>
      <c r="BE1490" s="144">
        <f>IF(N1490="základní",J1490,0)</f>
        <v>288.52999999999997</v>
      </c>
      <c r="BF1490" s="144">
        <f>IF(N1490="snížená",J1490,0)</f>
        <v>0</v>
      </c>
      <c r="BG1490" s="144">
        <f>IF(N1490="zákl. přenesená",J1490,0)</f>
        <v>0</v>
      </c>
      <c r="BH1490" s="144">
        <f>IF(N1490="sníž. přenesená",J1490,0)</f>
        <v>0</v>
      </c>
      <c r="BI1490" s="144">
        <f>IF(N1490="nulová",J1490,0)</f>
        <v>0</v>
      </c>
      <c r="BJ1490" s="13" t="s">
        <v>77</v>
      </c>
      <c r="BK1490" s="144">
        <f>ROUND(I1490*H1490,2)</f>
        <v>288.52999999999997</v>
      </c>
      <c r="BL1490" s="13" t="s">
        <v>109</v>
      </c>
      <c r="BM1490" s="13" t="s">
        <v>2947</v>
      </c>
    </row>
    <row r="1491" spans="2:65" s="1" customFormat="1" ht="29.25">
      <c r="B1491" s="27"/>
      <c r="C1491" s="28"/>
      <c r="D1491" s="167" t="s">
        <v>1116</v>
      </c>
      <c r="E1491" s="28"/>
      <c r="F1491" s="168" t="s">
        <v>2918</v>
      </c>
      <c r="G1491" s="28"/>
      <c r="H1491" s="28"/>
      <c r="I1491" s="28"/>
      <c r="J1491" s="28"/>
      <c r="K1491" s="28"/>
      <c r="L1491" s="31"/>
      <c r="M1491" s="169"/>
      <c r="N1491" s="54"/>
      <c r="O1491" s="54"/>
      <c r="P1491" s="54"/>
      <c r="Q1491" s="54"/>
      <c r="R1491" s="54"/>
      <c r="S1491" s="54"/>
      <c r="T1491" s="55"/>
      <c r="AT1491" s="13" t="s">
        <v>1116</v>
      </c>
      <c r="AU1491" s="13" t="s">
        <v>79</v>
      </c>
    </row>
    <row r="1492" spans="2:65" s="1" customFormat="1" ht="19.5">
      <c r="B1492" s="27"/>
      <c r="C1492" s="28"/>
      <c r="D1492" s="167" t="s">
        <v>1172</v>
      </c>
      <c r="E1492" s="28"/>
      <c r="F1492" s="168" t="s">
        <v>2935</v>
      </c>
      <c r="G1492" s="28"/>
      <c r="H1492" s="28"/>
      <c r="I1492" s="28"/>
      <c r="J1492" s="28"/>
      <c r="K1492" s="28"/>
      <c r="L1492" s="31"/>
      <c r="M1492" s="169"/>
      <c r="N1492" s="54"/>
      <c r="O1492" s="54"/>
      <c r="P1492" s="54"/>
      <c r="Q1492" s="54"/>
      <c r="R1492" s="54"/>
      <c r="S1492" s="54"/>
      <c r="T1492" s="55"/>
      <c r="AT1492" s="13" t="s">
        <v>1172</v>
      </c>
      <c r="AU1492" s="13" t="s">
        <v>79</v>
      </c>
    </row>
    <row r="1493" spans="2:65" s="1" customFormat="1" ht="33.75" customHeight="1">
      <c r="B1493" s="27"/>
      <c r="C1493" s="160" t="s">
        <v>2948</v>
      </c>
      <c r="D1493" s="160" t="s">
        <v>1111</v>
      </c>
      <c r="E1493" s="161" t="s">
        <v>2949</v>
      </c>
      <c r="F1493" s="162" t="s">
        <v>2950</v>
      </c>
      <c r="G1493" s="163" t="s">
        <v>144</v>
      </c>
      <c r="H1493" s="164">
        <v>1</v>
      </c>
      <c r="I1493" s="165">
        <v>302.31</v>
      </c>
      <c r="J1493" s="165">
        <f>ROUND(I1493*H1493,2)</f>
        <v>302.31</v>
      </c>
      <c r="K1493" s="162" t="s">
        <v>106</v>
      </c>
      <c r="L1493" s="31"/>
      <c r="M1493" s="53" t="s">
        <v>31</v>
      </c>
      <c r="N1493" s="166" t="s">
        <v>43</v>
      </c>
      <c r="O1493" s="142">
        <v>0.70199999999999996</v>
      </c>
      <c r="P1493" s="142">
        <f>O1493*H1493</f>
        <v>0.70199999999999996</v>
      </c>
      <c r="Q1493" s="142">
        <v>0</v>
      </c>
      <c r="R1493" s="142">
        <f>Q1493*H1493</f>
        <v>0</v>
      </c>
      <c r="S1493" s="142">
        <v>0</v>
      </c>
      <c r="T1493" s="143">
        <f>S1493*H1493</f>
        <v>0</v>
      </c>
      <c r="AR1493" s="13" t="s">
        <v>109</v>
      </c>
      <c r="AT1493" s="13" t="s">
        <v>1111</v>
      </c>
      <c r="AU1493" s="13" t="s">
        <v>79</v>
      </c>
      <c r="AY1493" s="13" t="s">
        <v>108</v>
      </c>
      <c r="BE1493" s="144">
        <f>IF(N1493="základní",J1493,0)</f>
        <v>302.31</v>
      </c>
      <c r="BF1493" s="144">
        <f>IF(N1493="snížená",J1493,0)</f>
        <v>0</v>
      </c>
      <c r="BG1493" s="144">
        <f>IF(N1493="zákl. přenesená",J1493,0)</f>
        <v>0</v>
      </c>
      <c r="BH1493" s="144">
        <f>IF(N1493="sníž. přenesená",J1493,0)</f>
        <v>0</v>
      </c>
      <c r="BI1493" s="144">
        <f>IF(N1493="nulová",J1493,0)</f>
        <v>0</v>
      </c>
      <c r="BJ1493" s="13" t="s">
        <v>77</v>
      </c>
      <c r="BK1493" s="144">
        <f>ROUND(I1493*H1493,2)</f>
        <v>302.31</v>
      </c>
      <c r="BL1493" s="13" t="s">
        <v>109</v>
      </c>
      <c r="BM1493" s="13" t="s">
        <v>2951</v>
      </c>
    </row>
    <row r="1494" spans="2:65" s="1" customFormat="1" ht="39">
      <c r="B1494" s="27"/>
      <c r="C1494" s="28"/>
      <c r="D1494" s="167" t="s">
        <v>1116</v>
      </c>
      <c r="E1494" s="28"/>
      <c r="F1494" s="168" t="s">
        <v>2952</v>
      </c>
      <c r="G1494" s="28"/>
      <c r="H1494" s="28"/>
      <c r="I1494" s="28"/>
      <c r="J1494" s="28"/>
      <c r="K1494" s="28"/>
      <c r="L1494" s="31"/>
      <c r="M1494" s="169"/>
      <c r="N1494" s="54"/>
      <c r="O1494" s="54"/>
      <c r="P1494" s="54"/>
      <c r="Q1494" s="54"/>
      <c r="R1494" s="54"/>
      <c r="S1494" s="54"/>
      <c r="T1494" s="55"/>
      <c r="AT1494" s="13" t="s">
        <v>1116</v>
      </c>
      <c r="AU1494" s="13" t="s">
        <v>79</v>
      </c>
    </row>
    <row r="1495" spans="2:65" s="1" customFormat="1" ht="33.75" customHeight="1">
      <c r="B1495" s="27"/>
      <c r="C1495" s="160" t="s">
        <v>2953</v>
      </c>
      <c r="D1495" s="160" t="s">
        <v>1111</v>
      </c>
      <c r="E1495" s="161" t="s">
        <v>2954</v>
      </c>
      <c r="F1495" s="162" t="s">
        <v>2955</v>
      </c>
      <c r="G1495" s="163" t="s">
        <v>144</v>
      </c>
      <c r="H1495" s="164">
        <v>1</v>
      </c>
      <c r="I1495" s="165">
        <v>302.31</v>
      </c>
      <c r="J1495" s="165">
        <f>ROUND(I1495*H1495,2)</f>
        <v>302.31</v>
      </c>
      <c r="K1495" s="162" t="s">
        <v>106</v>
      </c>
      <c r="L1495" s="31"/>
      <c r="M1495" s="53" t="s">
        <v>31</v>
      </c>
      <c r="N1495" s="166" t="s">
        <v>43</v>
      </c>
      <c r="O1495" s="142">
        <v>0.70199999999999996</v>
      </c>
      <c r="P1495" s="142">
        <f>O1495*H1495</f>
        <v>0.70199999999999996</v>
      </c>
      <c r="Q1495" s="142">
        <v>0</v>
      </c>
      <c r="R1495" s="142">
        <f>Q1495*H1495</f>
        <v>0</v>
      </c>
      <c r="S1495" s="142">
        <v>0</v>
      </c>
      <c r="T1495" s="143">
        <f>S1495*H1495</f>
        <v>0</v>
      </c>
      <c r="AR1495" s="13" t="s">
        <v>109</v>
      </c>
      <c r="AT1495" s="13" t="s">
        <v>1111</v>
      </c>
      <c r="AU1495" s="13" t="s">
        <v>79</v>
      </c>
      <c r="AY1495" s="13" t="s">
        <v>108</v>
      </c>
      <c r="BE1495" s="144">
        <f>IF(N1495="základní",J1495,0)</f>
        <v>302.31</v>
      </c>
      <c r="BF1495" s="144">
        <f>IF(N1495="snížená",J1495,0)</f>
        <v>0</v>
      </c>
      <c r="BG1495" s="144">
        <f>IF(N1495="zákl. přenesená",J1495,0)</f>
        <v>0</v>
      </c>
      <c r="BH1495" s="144">
        <f>IF(N1495="sníž. přenesená",J1495,0)</f>
        <v>0</v>
      </c>
      <c r="BI1495" s="144">
        <f>IF(N1495="nulová",J1495,0)</f>
        <v>0</v>
      </c>
      <c r="BJ1495" s="13" t="s">
        <v>77</v>
      </c>
      <c r="BK1495" s="144">
        <f>ROUND(I1495*H1495,2)</f>
        <v>302.31</v>
      </c>
      <c r="BL1495" s="13" t="s">
        <v>109</v>
      </c>
      <c r="BM1495" s="13" t="s">
        <v>2956</v>
      </c>
    </row>
    <row r="1496" spans="2:65" s="1" customFormat="1" ht="39">
      <c r="B1496" s="27"/>
      <c r="C1496" s="28"/>
      <c r="D1496" s="167" t="s">
        <v>1116</v>
      </c>
      <c r="E1496" s="28"/>
      <c r="F1496" s="168" t="s">
        <v>2952</v>
      </c>
      <c r="G1496" s="28"/>
      <c r="H1496" s="28"/>
      <c r="I1496" s="28"/>
      <c r="J1496" s="28"/>
      <c r="K1496" s="28"/>
      <c r="L1496" s="31"/>
      <c r="M1496" s="169"/>
      <c r="N1496" s="54"/>
      <c r="O1496" s="54"/>
      <c r="P1496" s="54"/>
      <c r="Q1496" s="54"/>
      <c r="R1496" s="54"/>
      <c r="S1496" s="54"/>
      <c r="T1496" s="55"/>
      <c r="AT1496" s="13" t="s">
        <v>1116</v>
      </c>
      <c r="AU1496" s="13" t="s">
        <v>79</v>
      </c>
    </row>
    <row r="1497" spans="2:65" s="1" customFormat="1" ht="33.75" customHeight="1">
      <c r="B1497" s="27"/>
      <c r="C1497" s="160" t="s">
        <v>2957</v>
      </c>
      <c r="D1497" s="160" t="s">
        <v>1111</v>
      </c>
      <c r="E1497" s="161" t="s">
        <v>2958</v>
      </c>
      <c r="F1497" s="162" t="s">
        <v>2959</v>
      </c>
      <c r="G1497" s="163" t="s">
        <v>144</v>
      </c>
      <c r="H1497" s="164">
        <v>1</v>
      </c>
      <c r="I1497" s="165">
        <v>42.63</v>
      </c>
      <c r="J1497" s="165">
        <f>ROUND(I1497*H1497,2)</f>
        <v>42.63</v>
      </c>
      <c r="K1497" s="162" t="s">
        <v>106</v>
      </c>
      <c r="L1497" s="31"/>
      <c r="M1497" s="53" t="s">
        <v>31</v>
      </c>
      <c r="N1497" s="166" t="s">
        <v>43</v>
      </c>
      <c r="O1497" s="142">
        <v>9.9000000000000005E-2</v>
      </c>
      <c r="P1497" s="142">
        <f>O1497*H1497</f>
        <v>9.9000000000000005E-2</v>
      </c>
      <c r="Q1497" s="142">
        <v>0</v>
      </c>
      <c r="R1497" s="142">
        <f>Q1497*H1497</f>
        <v>0</v>
      </c>
      <c r="S1497" s="142">
        <v>0</v>
      </c>
      <c r="T1497" s="143">
        <f>S1497*H1497</f>
        <v>0</v>
      </c>
      <c r="AR1497" s="13" t="s">
        <v>109</v>
      </c>
      <c r="AT1497" s="13" t="s">
        <v>1111</v>
      </c>
      <c r="AU1497" s="13" t="s">
        <v>79</v>
      </c>
      <c r="AY1497" s="13" t="s">
        <v>108</v>
      </c>
      <c r="BE1497" s="144">
        <f>IF(N1497="základní",J1497,0)</f>
        <v>42.63</v>
      </c>
      <c r="BF1497" s="144">
        <f>IF(N1497="snížená",J1497,0)</f>
        <v>0</v>
      </c>
      <c r="BG1497" s="144">
        <f>IF(N1497="zákl. přenesená",J1497,0)</f>
        <v>0</v>
      </c>
      <c r="BH1497" s="144">
        <f>IF(N1497="sníž. přenesená",J1497,0)</f>
        <v>0</v>
      </c>
      <c r="BI1497" s="144">
        <f>IF(N1497="nulová",J1497,0)</f>
        <v>0</v>
      </c>
      <c r="BJ1497" s="13" t="s">
        <v>77</v>
      </c>
      <c r="BK1497" s="144">
        <f>ROUND(I1497*H1497,2)</f>
        <v>42.63</v>
      </c>
      <c r="BL1497" s="13" t="s">
        <v>109</v>
      </c>
      <c r="BM1497" s="13" t="s">
        <v>2960</v>
      </c>
    </row>
    <row r="1498" spans="2:65" s="1" customFormat="1" ht="39">
      <c r="B1498" s="27"/>
      <c r="C1498" s="28"/>
      <c r="D1498" s="167" t="s">
        <v>1116</v>
      </c>
      <c r="E1498" s="28"/>
      <c r="F1498" s="168" t="s">
        <v>2952</v>
      </c>
      <c r="G1498" s="28"/>
      <c r="H1498" s="28"/>
      <c r="I1498" s="28"/>
      <c r="J1498" s="28"/>
      <c r="K1498" s="28"/>
      <c r="L1498" s="31"/>
      <c r="M1498" s="169"/>
      <c r="N1498" s="54"/>
      <c r="O1498" s="54"/>
      <c r="P1498" s="54"/>
      <c r="Q1498" s="54"/>
      <c r="R1498" s="54"/>
      <c r="S1498" s="54"/>
      <c r="T1498" s="55"/>
      <c r="AT1498" s="13" t="s">
        <v>1116</v>
      </c>
      <c r="AU1498" s="13" t="s">
        <v>79</v>
      </c>
    </row>
    <row r="1499" spans="2:65" s="1" customFormat="1" ht="33.75" customHeight="1">
      <c r="B1499" s="27"/>
      <c r="C1499" s="160" t="s">
        <v>2961</v>
      </c>
      <c r="D1499" s="160" t="s">
        <v>1111</v>
      </c>
      <c r="E1499" s="161" t="s">
        <v>2962</v>
      </c>
      <c r="F1499" s="162" t="s">
        <v>2963</v>
      </c>
      <c r="G1499" s="163" t="s">
        <v>1902</v>
      </c>
      <c r="H1499" s="164">
        <v>1</v>
      </c>
      <c r="I1499" s="165">
        <v>94.74</v>
      </c>
      <c r="J1499" s="165">
        <f>ROUND(I1499*H1499,2)</f>
        <v>94.74</v>
      </c>
      <c r="K1499" s="162" t="s">
        <v>106</v>
      </c>
      <c r="L1499" s="31"/>
      <c r="M1499" s="53" t="s">
        <v>31</v>
      </c>
      <c r="N1499" s="166" t="s">
        <v>43</v>
      </c>
      <c r="O1499" s="142">
        <v>0.22</v>
      </c>
      <c r="P1499" s="142">
        <f>O1499*H1499</f>
        <v>0.22</v>
      </c>
      <c r="Q1499" s="142">
        <v>0</v>
      </c>
      <c r="R1499" s="142">
        <f>Q1499*H1499</f>
        <v>0</v>
      </c>
      <c r="S1499" s="142">
        <v>0</v>
      </c>
      <c r="T1499" s="143">
        <f>S1499*H1499</f>
        <v>0</v>
      </c>
      <c r="AR1499" s="13" t="s">
        <v>109</v>
      </c>
      <c r="AT1499" s="13" t="s">
        <v>1111</v>
      </c>
      <c r="AU1499" s="13" t="s">
        <v>79</v>
      </c>
      <c r="AY1499" s="13" t="s">
        <v>108</v>
      </c>
      <c r="BE1499" s="144">
        <f>IF(N1499="základní",J1499,0)</f>
        <v>94.74</v>
      </c>
      <c r="BF1499" s="144">
        <f>IF(N1499="snížená",J1499,0)</f>
        <v>0</v>
      </c>
      <c r="BG1499" s="144">
        <f>IF(N1499="zákl. přenesená",J1499,0)</f>
        <v>0</v>
      </c>
      <c r="BH1499" s="144">
        <f>IF(N1499="sníž. přenesená",J1499,0)</f>
        <v>0</v>
      </c>
      <c r="BI1499" s="144">
        <f>IF(N1499="nulová",J1499,0)</f>
        <v>0</v>
      </c>
      <c r="BJ1499" s="13" t="s">
        <v>77</v>
      </c>
      <c r="BK1499" s="144">
        <f>ROUND(I1499*H1499,2)</f>
        <v>94.74</v>
      </c>
      <c r="BL1499" s="13" t="s">
        <v>109</v>
      </c>
      <c r="BM1499" s="13" t="s">
        <v>2964</v>
      </c>
    </row>
    <row r="1500" spans="2:65" s="1" customFormat="1" ht="39">
      <c r="B1500" s="27"/>
      <c r="C1500" s="28"/>
      <c r="D1500" s="167" t="s">
        <v>1116</v>
      </c>
      <c r="E1500" s="28"/>
      <c r="F1500" s="168" t="s">
        <v>2952</v>
      </c>
      <c r="G1500" s="28"/>
      <c r="H1500" s="28"/>
      <c r="I1500" s="28"/>
      <c r="J1500" s="28"/>
      <c r="K1500" s="28"/>
      <c r="L1500" s="31"/>
      <c r="M1500" s="169"/>
      <c r="N1500" s="54"/>
      <c r="O1500" s="54"/>
      <c r="P1500" s="54"/>
      <c r="Q1500" s="54"/>
      <c r="R1500" s="54"/>
      <c r="S1500" s="54"/>
      <c r="T1500" s="55"/>
      <c r="AT1500" s="13" t="s">
        <v>1116</v>
      </c>
      <c r="AU1500" s="13" t="s">
        <v>79</v>
      </c>
    </row>
    <row r="1501" spans="2:65" s="1" customFormat="1" ht="33.75" customHeight="1">
      <c r="B1501" s="27"/>
      <c r="C1501" s="160" t="s">
        <v>2965</v>
      </c>
      <c r="D1501" s="160" t="s">
        <v>1111</v>
      </c>
      <c r="E1501" s="161" t="s">
        <v>2966</v>
      </c>
      <c r="F1501" s="162" t="s">
        <v>2967</v>
      </c>
      <c r="G1501" s="163" t="s">
        <v>144</v>
      </c>
      <c r="H1501" s="164">
        <v>1</v>
      </c>
      <c r="I1501" s="165">
        <v>90.44</v>
      </c>
      <c r="J1501" s="165">
        <f>ROUND(I1501*H1501,2)</f>
        <v>90.44</v>
      </c>
      <c r="K1501" s="162" t="s">
        <v>106</v>
      </c>
      <c r="L1501" s="31"/>
      <c r="M1501" s="53" t="s">
        <v>31</v>
      </c>
      <c r="N1501" s="166" t="s">
        <v>43</v>
      </c>
      <c r="O1501" s="142">
        <v>0.21</v>
      </c>
      <c r="P1501" s="142">
        <f>O1501*H1501</f>
        <v>0.21</v>
      </c>
      <c r="Q1501" s="142">
        <v>0</v>
      </c>
      <c r="R1501" s="142">
        <f>Q1501*H1501</f>
        <v>0</v>
      </c>
      <c r="S1501" s="142">
        <v>0</v>
      </c>
      <c r="T1501" s="143">
        <f>S1501*H1501</f>
        <v>0</v>
      </c>
      <c r="AR1501" s="13" t="s">
        <v>109</v>
      </c>
      <c r="AT1501" s="13" t="s">
        <v>1111</v>
      </c>
      <c r="AU1501" s="13" t="s">
        <v>79</v>
      </c>
      <c r="AY1501" s="13" t="s">
        <v>108</v>
      </c>
      <c r="BE1501" s="144">
        <f>IF(N1501="základní",J1501,0)</f>
        <v>90.44</v>
      </c>
      <c r="BF1501" s="144">
        <f>IF(N1501="snížená",J1501,0)</f>
        <v>0</v>
      </c>
      <c r="BG1501" s="144">
        <f>IF(N1501="zákl. přenesená",J1501,0)</f>
        <v>0</v>
      </c>
      <c r="BH1501" s="144">
        <f>IF(N1501="sníž. přenesená",J1501,0)</f>
        <v>0</v>
      </c>
      <c r="BI1501" s="144">
        <f>IF(N1501="nulová",J1501,0)</f>
        <v>0</v>
      </c>
      <c r="BJ1501" s="13" t="s">
        <v>77</v>
      </c>
      <c r="BK1501" s="144">
        <f>ROUND(I1501*H1501,2)</f>
        <v>90.44</v>
      </c>
      <c r="BL1501" s="13" t="s">
        <v>109</v>
      </c>
      <c r="BM1501" s="13" t="s">
        <v>2968</v>
      </c>
    </row>
    <row r="1502" spans="2:65" s="1" customFormat="1" ht="29.25">
      <c r="B1502" s="27"/>
      <c r="C1502" s="28"/>
      <c r="D1502" s="167" t="s">
        <v>1116</v>
      </c>
      <c r="E1502" s="28"/>
      <c r="F1502" s="168" t="s">
        <v>2969</v>
      </c>
      <c r="G1502" s="28"/>
      <c r="H1502" s="28"/>
      <c r="I1502" s="28"/>
      <c r="J1502" s="28"/>
      <c r="K1502" s="28"/>
      <c r="L1502" s="31"/>
      <c r="M1502" s="169"/>
      <c r="N1502" s="54"/>
      <c r="O1502" s="54"/>
      <c r="P1502" s="54"/>
      <c r="Q1502" s="54"/>
      <c r="R1502" s="54"/>
      <c r="S1502" s="54"/>
      <c r="T1502" s="55"/>
      <c r="AT1502" s="13" t="s">
        <v>1116</v>
      </c>
      <c r="AU1502" s="13" t="s">
        <v>79</v>
      </c>
    </row>
    <row r="1503" spans="2:65" s="1" customFormat="1" ht="33.75" customHeight="1">
      <c r="B1503" s="27"/>
      <c r="C1503" s="160" t="s">
        <v>2970</v>
      </c>
      <c r="D1503" s="160" t="s">
        <v>1111</v>
      </c>
      <c r="E1503" s="161" t="s">
        <v>2971</v>
      </c>
      <c r="F1503" s="162" t="s">
        <v>2972</v>
      </c>
      <c r="G1503" s="163" t="s">
        <v>144</v>
      </c>
      <c r="H1503" s="164">
        <v>1</v>
      </c>
      <c r="I1503" s="165">
        <v>159.34</v>
      </c>
      <c r="J1503" s="165">
        <f>ROUND(I1503*H1503,2)</f>
        <v>159.34</v>
      </c>
      <c r="K1503" s="162" t="s">
        <v>106</v>
      </c>
      <c r="L1503" s="31"/>
      <c r="M1503" s="53" t="s">
        <v>31</v>
      </c>
      <c r="N1503" s="166" t="s">
        <v>43</v>
      </c>
      <c r="O1503" s="142">
        <v>0.37</v>
      </c>
      <c r="P1503" s="142">
        <f>O1503*H1503</f>
        <v>0.37</v>
      </c>
      <c r="Q1503" s="142">
        <v>0</v>
      </c>
      <c r="R1503" s="142">
        <f>Q1503*H1503</f>
        <v>0</v>
      </c>
      <c r="S1503" s="142">
        <v>0</v>
      </c>
      <c r="T1503" s="143">
        <f>S1503*H1503</f>
        <v>0</v>
      </c>
      <c r="AR1503" s="13" t="s">
        <v>109</v>
      </c>
      <c r="AT1503" s="13" t="s">
        <v>1111</v>
      </c>
      <c r="AU1503" s="13" t="s">
        <v>79</v>
      </c>
      <c r="AY1503" s="13" t="s">
        <v>108</v>
      </c>
      <c r="BE1503" s="144">
        <f>IF(N1503="základní",J1503,0)</f>
        <v>159.34</v>
      </c>
      <c r="BF1503" s="144">
        <f>IF(N1503="snížená",J1503,0)</f>
        <v>0</v>
      </c>
      <c r="BG1503" s="144">
        <f>IF(N1503="zákl. přenesená",J1503,0)</f>
        <v>0</v>
      </c>
      <c r="BH1503" s="144">
        <f>IF(N1503="sníž. přenesená",J1503,0)</f>
        <v>0</v>
      </c>
      <c r="BI1503" s="144">
        <f>IF(N1503="nulová",J1503,0)</f>
        <v>0</v>
      </c>
      <c r="BJ1503" s="13" t="s">
        <v>77</v>
      </c>
      <c r="BK1503" s="144">
        <f>ROUND(I1503*H1503,2)</f>
        <v>159.34</v>
      </c>
      <c r="BL1503" s="13" t="s">
        <v>109</v>
      </c>
      <c r="BM1503" s="13" t="s">
        <v>2973</v>
      </c>
    </row>
    <row r="1504" spans="2:65" s="1" customFormat="1" ht="29.25">
      <c r="B1504" s="27"/>
      <c r="C1504" s="28"/>
      <c r="D1504" s="167" t="s">
        <v>1116</v>
      </c>
      <c r="E1504" s="28"/>
      <c r="F1504" s="168" t="s">
        <v>2969</v>
      </c>
      <c r="G1504" s="28"/>
      <c r="H1504" s="28"/>
      <c r="I1504" s="28"/>
      <c r="J1504" s="28"/>
      <c r="K1504" s="28"/>
      <c r="L1504" s="31"/>
      <c r="M1504" s="169"/>
      <c r="N1504" s="54"/>
      <c r="O1504" s="54"/>
      <c r="P1504" s="54"/>
      <c r="Q1504" s="54"/>
      <c r="R1504" s="54"/>
      <c r="S1504" s="54"/>
      <c r="T1504" s="55"/>
      <c r="AT1504" s="13" t="s">
        <v>1116</v>
      </c>
      <c r="AU1504" s="13" t="s">
        <v>79</v>
      </c>
    </row>
    <row r="1505" spans="2:65" s="1" customFormat="1" ht="33.75" customHeight="1">
      <c r="B1505" s="27"/>
      <c r="C1505" s="160" t="s">
        <v>2974</v>
      </c>
      <c r="D1505" s="160" t="s">
        <v>1111</v>
      </c>
      <c r="E1505" s="161" t="s">
        <v>2975</v>
      </c>
      <c r="F1505" s="162" t="s">
        <v>2976</v>
      </c>
      <c r="G1505" s="163" t="s">
        <v>144</v>
      </c>
      <c r="H1505" s="164">
        <v>1</v>
      </c>
      <c r="I1505" s="165">
        <v>172.26</v>
      </c>
      <c r="J1505" s="165">
        <f>ROUND(I1505*H1505,2)</f>
        <v>172.26</v>
      </c>
      <c r="K1505" s="162" t="s">
        <v>106</v>
      </c>
      <c r="L1505" s="31"/>
      <c r="M1505" s="53" t="s">
        <v>31</v>
      </c>
      <c r="N1505" s="166" t="s">
        <v>43</v>
      </c>
      <c r="O1505" s="142">
        <v>0.4</v>
      </c>
      <c r="P1505" s="142">
        <f>O1505*H1505</f>
        <v>0.4</v>
      </c>
      <c r="Q1505" s="142">
        <v>0</v>
      </c>
      <c r="R1505" s="142">
        <f>Q1505*H1505</f>
        <v>0</v>
      </c>
      <c r="S1505" s="142">
        <v>0</v>
      </c>
      <c r="T1505" s="143">
        <f>S1505*H1505</f>
        <v>0</v>
      </c>
      <c r="AR1505" s="13" t="s">
        <v>109</v>
      </c>
      <c r="AT1505" s="13" t="s">
        <v>1111</v>
      </c>
      <c r="AU1505" s="13" t="s">
        <v>79</v>
      </c>
      <c r="AY1505" s="13" t="s">
        <v>108</v>
      </c>
      <c r="BE1505" s="144">
        <f>IF(N1505="základní",J1505,0)</f>
        <v>172.26</v>
      </c>
      <c r="BF1505" s="144">
        <f>IF(N1505="snížená",J1505,0)</f>
        <v>0</v>
      </c>
      <c r="BG1505" s="144">
        <f>IF(N1505="zákl. přenesená",J1505,0)</f>
        <v>0</v>
      </c>
      <c r="BH1505" s="144">
        <f>IF(N1505="sníž. přenesená",J1505,0)</f>
        <v>0</v>
      </c>
      <c r="BI1505" s="144">
        <f>IF(N1505="nulová",J1505,0)</f>
        <v>0</v>
      </c>
      <c r="BJ1505" s="13" t="s">
        <v>77</v>
      </c>
      <c r="BK1505" s="144">
        <f>ROUND(I1505*H1505,2)</f>
        <v>172.26</v>
      </c>
      <c r="BL1505" s="13" t="s">
        <v>109</v>
      </c>
      <c r="BM1505" s="13" t="s">
        <v>2977</v>
      </c>
    </row>
    <row r="1506" spans="2:65" s="1" customFormat="1" ht="29.25">
      <c r="B1506" s="27"/>
      <c r="C1506" s="28"/>
      <c r="D1506" s="167" t="s">
        <v>1116</v>
      </c>
      <c r="E1506" s="28"/>
      <c r="F1506" s="168" t="s">
        <v>2969</v>
      </c>
      <c r="G1506" s="28"/>
      <c r="H1506" s="28"/>
      <c r="I1506" s="28"/>
      <c r="J1506" s="28"/>
      <c r="K1506" s="28"/>
      <c r="L1506" s="31"/>
      <c r="M1506" s="169"/>
      <c r="N1506" s="54"/>
      <c r="O1506" s="54"/>
      <c r="P1506" s="54"/>
      <c r="Q1506" s="54"/>
      <c r="R1506" s="54"/>
      <c r="S1506" s="54"/>
      <c r="T1506" s="55"/>
      <c r="AT1506" s="13" t="s">
        <v>1116</v>
      </c>
      <c r="AU1506" s="13" t="s">
        <v>79</v>
      </c>
    </row>
    <row r="1507" spans="2:65" s="1" customFormat="1" ht="33.75" customHeight="1">
      <c r="B1507" s="27"/>
      <c r="C1507" s="160" t="s">
        <v>2978</v>
      </c>
      <c r="D1507" s="160" t="s">
        <v>1111</v>
      </c>
      <c r="E1507" s="161" t="s">
        <v>2979</v>
      </c>
      <c r="F1507" s="162" t="s">
        <v>2980</v>
      </c>
      <c r="G1507" s="163" t="s">
        <v>144</v>
      </c>
      <c r="H1507" s="164">
        <v>1</v>
      </c>
      <c r="I1507" s="165">
        <v>38.76</v>
      </c>
      <c r="J1507" s="165">
        <f>ROUND(I1507*H1507,2)</f>
        <v>38.76</v>
      </c>
      <c r="K1507" s="162" t="s">
        <v>106</v>
      </c>
      <c r="L1507" s="31"/>
      <c r="M1507" s="53" t="s">
        <v>31</v>
      </c>
      <c r="N1507" s="166" t="s">
        <v>43</v>
      </c>
      <c r="O1507" s="142">
        <v>0.09</v>
      </c>
      <c r="P1507" s="142">
        <f>O1507*H1507</f>
        <v>0.09</v>
      </c>
      <c r="Q1507" s="142">
        <v>0</v>
      </c>
      <c r="R1507" s="142">
        <f>Q1507*H1507</f>
        <v>0</v>
      </c>
      <c r="S1507" s="142">
        <v>0</v>
      </c>
      <c r="T1507" s="143">
        <f>S1507*H1507</f>
        <v>0</v>
      </c>
      <c r="AR1507" s="13" t="s">
        <v>109</v>
      </c>
      <c r="AT1507" s="13" t="s">
        <v>1111</v>
      </c>
      <c r="AU1507" s="13" t="s">
        <v>79</v>
      </c>
      <c r="AY1507" s="13" t="s">
        <v>108</v>
      </c>
      <c r="BE1507" s="144">
        <f>IF(N1507="základní",J1507,0)</f>
        <v>38.76</v>
      </c>
      <c r="BF1507" s="144">
        <f>IF(N1507="snížená",J1507,0)</f>
        <v>0</v>
      </c>
      <c r="BG1507" s="144">
        <f>IF(N1507="zákl. přenesená",J1507,0)</f>
        <v>0</v>
      </c>
      <c r="BH1507" s="144">
        <f>IF(N1507="sníž. přenesená",J1507,0)</f>
        <v>0</v>
      </c>
      <c r="BI1507" s="144">
        <f>IF(N1507="nulová",J1507,0)</f>
        <v>0</v>
      </c>
      <c r="BJ1507" s="13" t="s">
        <v>77</v>
      </c>
      <c r="BK1507" s="144">
        <f>ROUND(I1507*H1507,2)</f>
        <v>38.76</v>
      </c>
      <c r="BL1507" s="13" t="s">
        <v>109</v>
      </c>
      <c r="BM1507" s="13" t="s">
        <v>2981</v>
      </c>
    </row>
    <row r="1508" spans="2:65" s="1" customFormat="1" ht="29.25">
      <c r="B1508" s="27"/>
      <c r="C1508" s="28"/>
      <c r="D1508" s="167" t="s">
        <v>1116</v>
      </c>
      <c r="E1508" s="28"/>
      <c r="F1508" s="168" t="s">
        <v>2969</v>
      </c>
      <c r="G1508" s="28"/>
      <c r="H1508" s="28"/>
      <c r="I1508" s="28"/>
      <c r="J1508" s="28"/>
      <c r="K1508" s="28"/>
      <c r="L1508" s="31"/>
      <c r="M1508" s="169"/>
      <c r="N1508" s="54"/>
      <c r="O1508" s="54"/>
      <c r="P1508" s="54"/>
      <c r="Q1508" s="54"/>
      <c r="R1508" s="54"/>
      <c r="S1508" s="54"/>
      <c r="T1508" s="55"/>
      <c r="AT1508" s="13" t="s">
        <v>1116</v>
      </c>
      <c r="AU1508" s="13" t="s">
        <v>79</v>
      </c>
    </row>
    <row r="1509" spans="2:65" s="1" customFormat="1" ht="22.5" customHeight="1">
      <c r="B1509" s="27"/>
      <c r="C1509" s="160" t="s">
        <v>2982</v>
      </c>
      <c r="D1509" s="160" t="s">
        <v>1111</v>
      </c>
      <c r="E1509" s="161" t="s">
        <v>2983</v>
      </c>
      <c r="F1509" s="162" t="s">
        <v>2984</v>
      </c>
      <c r="G1509" s="163" t="s">
        <v>144</v>
      </c>
      <c r="H1509" s="164">
        <v>1</v>
      </c>
      <c r="I1509" s="165">
        <v>30.15</v>
      </c>
      <c r="J1509" s="165">
        <f>ROUND(I1509*H1509,2)</f>
        <v>30.15</v>
      </c>
      <c r="K1509" s="162" t="s">
        <v>106</v>
      </c>
      <c r="L1509" s="31"/>
      <c r="M1509" s="53" t="s">
        <v>31</v>
      </c>
      <c r="N1509" s="166" t="s">
        <v>43</v>
      </c>
      <c r="O1509" s="142">
        <v>7.0000000000000007E-2</v>
      </c>
      <c r="P1509" s="142">
        <f>O1509*H1509</f>
        <v>7.0000000000000007E-2</v>
      </c>
      <c r="Q1509" s="142">
        <v>0</v>
      </c>
      <c r="R1509" s="142">
        <f>Q1509*H1509</f>
        <v>0</v>
      </c>
      <c r="S1509" s="142">
        <v>0</v>
      </c>
      <c r="T1509" s="143">
        <f>S1509*H1509</f>
        <v>0</v>
      </c>
      <c r="AR1509" s="13" t="s">
        <v>109</v>
      </c>
      <c r="AT1509" s="13" t="s">
        <v>1111</v>
      </c>
      <c r="AU1509" s="13" t="s">
        <v>79</v>
      </c>
      <c r="AY1509" s="13" t="s">
        <v>108</v>
      </c>
      <c r="BE1509" s="144">
        <f>IF(N1509="základní",J1509,0)</f>
        <v>30.15</v>
      </c>
      <c r="BF1509" s="144">
        <f>IF(N1509="snížená",J1509,0)</f>
        <v>0</v>
      </c>
      <c r="BG1509" s="144">
        <f>IF(N1509="zákl. přenesená",J1509,0)</f>
        <v>0</v>
      </c>
      <c r="BH1509" s="144">
        <f>IF(N1509="sníž. přenesená",J1509,0)</f>
        <v>0</v>
      </c>
      <c r="BI1509" s="144">
        <f>IF(N1509="nulová",J1509,0)</f>
        <v>0</v>
      </c>
      <c r="BJ1509" s="13" t="s">
        <v>77</v>
      </c>
      <c r="BK1509" s="144">
        <f>ROUND(I1509*H1509,2)</f>
        <v>30.15</v>
      </c>
      <c r="BL1509" s="13" t="s">
        <v>109</v>
      </c>
      <c r="BM1509" s="13" t="s">
        <v>2985</v>
      </c>
    </row>
    <row r="1510" spans="2:65" s="1" customFormat="1" ht="29.25">
      <c r="B1510" s="27"/>
      <c r="C1510" s="28"/>
      <c r="D1510" s="167" t="s">
        <v>1116</v>
      </c>
      <c r="E1510" s="28"/>
      <c r="F1510" s="168" t="s">
        <v>2969</v>
      </c>
      <c r="G1510" s="28"/>
      <c r="H1510" s="28"/>
      <c r="I1510" s="28"/>
      <c r="J1510" s="28"/>
      <c r="K1510" s="28"/>
      <c r="L1510" s="31"/>
      <c r="M1510" s="169"/>
      <c r="N1510" s="54"/>
      <c r="O1510" s="54"/>
      <c r="P1510" s="54"/>
      <c r="Q1510" s="54"/>
      <c r="R1510" s="54"/>
      <c r="S1510" s="54"/>
      <c r="T1510" s="55"/>
      <c r="AT1510" s="13" t="s">
        <v>1116</v>
      </c>
      <c r="AU1510" s="13" t="s">
        <v>79</v>
      </c>
    </row>
    <row r="1511" spans="2:65" s="1" customFormat="1" ht="33.75" customHeight="1">
      <c r="B1511" s="27"/>
      <c r="C1511" s="160" t="s">
        <v>2986</v>
      </c>
      <c r="D1511" s="160" t="s">
        <v>1111</v>
      </c>
      <c r="E1511" s="161" t="s">
        <v>2987</v>
      </c>
      <c r="F1511" s="162" t="s">
        <v>2988</v>
      </c>
      <c r="G1511" s="163" t="s">
        <v>144</v>
      </c>
      <c r="H1511" s="164">
        <v>1</v>
      </c>
      <c r="I1511" s="165">
        <v>30.15</v>
      </c>
      <c r="J1511" s="165">
        <f>ROUND(I1511*H1511,2)</f>
        <v>30.15</v>
      </c>
      <c r="K1511" s="162" t="s">
        <v>106</v>
      </c>
      <c r="L1511" s="31"/>
      <c r="M1511" s="53" t="s">
        <v>31</v>
      </c>
      <c r="N1511" s="166" t="s">
        <v>43</v>
      </c>
      <c r="O1511" s="142">
        <v>7.0000000000000007E-2</v>
      </c>
      <c r="P1511" s="142">
        <f>O1511*H1511</f>
        <v>7.0000000000000007E-2</v>
      </c>
      <c r="Q1511" s="142">
        <v>0</v>
      </c>
      <c r="R1511" s="142">
        <f>Q1511*H1511</f>
        <v>0</v>
      </c>
      <c r="S1511" s="142">
        <v>0</v>
      </c>
      <c r="T1511" s="143">
        <f>S1511*H1511</f>
        <v>0</v>
      </c>
      <c r="AR1511" s="13" t="s">
        <v>109</v>
      </c>
      <c r="AT1511" s="13" t="s">
        <v>1111</v>
      </c>
      <c r="AU1511" s="13" t="s">
        <v>79</v>
      </c>
      <c r="AY1511" s="13" t="s">
        <v>108</v>
      </c>
      <c r="BE1511" s="144">
        <f>IF(N1511="základní",J1511,0)</f>
        <v>30.15</v>
      </c>
      <c r="BF1511" s="144">
        <f>IF(N1511="snížená",J1511,0)</f>
        <v>0</v>
      </c>
      <c r="BG1511" s="144">
        <f>IF(N1511="zákl. přenesená",J1511,0)</f>
        <v>0</v>
      </c>
      <c r="BH1511" s="144">
        <f>IF(N1511="sníž. přenesená",J1511,0)</f>
        <v>0</v>
      </c>
      <c r="BI1511" s="144">
        <f>IF(N1511="nulová",J1511,0)</f>
        <v>0</v>
      </c>
      <c r="BJ1511" s="13" t="s">
        <v>77</v>
      </c>
      <c r="BK1511" s="144">
        <f>ROUND(I1511*H1511,2)</f>
        <v>30.15</v>
      </c>
      <c r="BL1511" s="13" t="s">
        <v>109</v>
      </c>
      <c r="BM1511" s="13" t="s">
        <v>2989</v>
      </c>
    </row>
    <row r="1512" spans="2:65" s="1" customFormat="1" ht="29.25">
      <c r="B1512" s="27"/>
      <c r="C1512" s="28"/>
      <c r="D1512" s="167" t="s">
        <v>1116</v>
      </c>
      <c r="E1512" s="28"/>
      <c r="F1512" s="168" t="s">
        <v>2969</v>
      </c>
      <c r="G1512" s="28"/>
      <c r="H1512" s="28"/>
      <c r="I1512" s="28"/>
      <c r="J1512" s="28"/>
      <c r="K1512" s="28"/>
      <c r="L1512" s="31"/>
      <c r="M1512" s="169"/>
      <c r="N1512" s="54"/>
      <c r="O1512" s="54"/>
      <c r="P1512" s="54"/>
      <c r="Q1512" s="54"/>
      <c r="R1512" s="54"/>
      <c r="S1512" s="54"/>
      <c r="T1512" s="55"/>
      <c r="AT1512" s="13" t="s">
        <v>1116</v>
      </c>
      <c r="AU1512" s="13" t="s">
        <v>79</v>
      </c>
    </row>
    <row r="1513" spans="2:65" s="1" customFormat="1" ht="33.75" customHeight="1">
      <c r="B1513" s="27"/>
      <c r="C1513" s="160" t="s">
        <v>2990</v>
      </c>
      <c r="D1513" s="160" t="s">
        <v>1111</v>
      </c>
      <c r="E1513" s="161" t="s">
        <v>2991</v>
      </c>
      <c r="F1513" s="162" t="s">
        <v>2992</v>
      </c>
      <c r="G1513" s="163" t="s">
        <v>144</v>
      </c>
      <c r="H1513" s="164">
        <v>1</v>
      </c>
      <c r="I1513" s="165">
        <v>60.29</v>
      </c>
      <c r="J1513" s="165">
        <f>ROUND(I1513*H1513,2)</f>
        <v>60.29</v>
      </c>
      <c r="K1513" s="162" t="s">
        <v>106</v>
      </c>
      <c r="L1513" s="31"/>
      <c r="M1513" s="53" t="s">
        <v>31</v>
      </c>
      <c r="N1513" s="166" t="s">
        <v>43</v>
      </c>
      <c r="O1513" s="142">
        <v>0.14000000000000001</v>
      </c>
      <c r="P1513" s="142">
        <f>O1513*H1513</f>
        <v>0.14000000000000001</v>
      </c>
      <c r="Q1513" s="142">
        <v>0</v>
      </c>
      <c r="R1513" s="142">
        <f>Q1513*H1513</f>
        <v>0</v>
      </c>
      <c r="S1513" s="142">
        <v>0</v>
      </c>
      <c r="T1513" s="143">
        <f>S1513*H1513</f>
        <v>0</v>
      </c>
      <c r="AR1513" s="13" t="s">
        <v>109</v>
      </c>
      <c r="AT1513" s="13" t="s">
        <v>1111</v>
      </c>
      <c r="AU1513" s="13" t="s">
        <v>79</v>
      </c>
      <c r="AY1513" s="13" t="s">
        <v>108</v>
      </c>
      <c r="BE1513" s="144">
        <f>IF(N1513="základní",J1513,0)</f>
        <v>60.29</v>
      </c>
      <c r="BF1513" s="144">
        <f>IF(N1513="snížená",J1513,0)</f>
        <v>0</v>
      </c>
      <c r="BG1513" s="144">
        <f>IF(N1513="zákl. přenesená",J1513,0)</f>
        <v>0</v>
      </c>
      <c r="BH1513" s="144">
        <f>IF(N1513="sníž. přenesená",J1513,0)</f>
        <v>0</v>
      </c>
      <c r="BI1513" s="144">
        <f>IF(N1513="nulová",J1513,0)</f>
        <v>0</v>
      </c>
      <c r="BJ1513" s="13" t="s">
        <v>77</v>
      </c>
      <c r="BK1513" s="144">
        <f>ROUND(I1513*H1513,2)</f>
        <v>60.29</v>
      </c>
      <c r="BL1513" s="13" t="s">
        <v>109</v>
      </c>
      <c r="BM1513" s="13" t="s">
        <v>2993</v>
      </c>
    </row>
    <row r="1514" spans="2:65" s="1" customFormat="1" ht="29.25">
      <c r="B1514" s="27"/>
      <c r="C1514" s="28"/>
      <c r="D1514" s="167" t="s">
        <v>1116</v>
      </c>
      <c r="E1514" s="28"/>
      <c r="F1514" s="168" t="s">
        <v>2969</v>
      </c>
      <c r="G1514" s="28"/>
      <c r="H1514" s="28"/>
      <c r="I1514" s="28"/>
      <c r="J1514" s="28"/>
      <c r="K1514" s="28"/>
      <c r="L1514" s="31"/>
      <c r="M1514" s="169"/>
      <c r="N1514" s="54"/>
      <c r="O1514" s="54"/>
      <c r="P1514" s="54"/>
      <c r="Q1514" s="54"/>
      <c r="R1514" s="54"/>
      <c r="S1514" s="54"/>
      <c r="T1514" s="55"/>
      <c r="AT1514" s="13" t="s">
        <v>1116</v>
      </c>
      <c r="AU1514" s="13" t="s">
        <v>79</v>
      </c>
    </row>
    <row r="1515" spans="2:65" s="1" customFormat="1" ht="33.75" customHeight="1">
      <c r="B1515" s="27"/>
      <c r="C1515" s="160" t="s">
        <v>2994</v>
      </c>
      <c r="D1515" s="160" t="s">
        <v>1111</v>
      </c>
      <c r="E1515" s="161" t="s">
        <v>2995</v>
      </c>
      <c r="F1515" s="162" t="s">
        <v>2996</v>
      </c>
      <c r="G1515" s="163" t="s">
        <v>144</v>
      </c>
      <c r="H1515" s="164">
        <v>1</v>
      </c>
      <c r="I1515" s="165">
        <v>55.98</v>
      </c>
      <c r="J1515" s="165">
        <f>ROUND(I1515*H1515,2)</f>
        <v>55.98</v>
      </c>
      <c r="K1515" s="162" t="s">
        <v>106</v>
      </c>
      <c r="L1515" s="31"/>
      <c r="M1515" s="53" t="s">
        <v>31</v>
      </c>
      <c r="N1515" s="166" t="s">
        <v>43</v>
      </c>
      <c r="O1515" s="142">
        <v>0.13</v>
      </c>
      <c r="P1515" s="142">
        <f>O1515*H1515</f>
        <v>0.13</v>
      </c>
      <c r="Q1515" s="142">
        <v>0</v>
      </c>
      <c r="R1515" s="142">
        <f>Q1515*H1515</f>
        <v>0</v>
      </c>
      <c r="S1515" s="142">
        <v>0</v>
      </c>
      <c r="T1515" s="143">
        <f>S1515*H1515</f>
        <v>0</v>
      </c>
      <c r="AR1515" s="13" t="s">
        <v>109</v>
      </c>
      <c r="AT1515" s="13" t="s">
        <v>1111</v>
      </c>
      <c r="AU1515" s="13" t="s">
        <v>79</v>
      </c>
      <c r="AY1515" s="13" t="s">
        <v>108</v>
      </c>
      <c r="BE1515" s="144">
        <f>IF(N1515="základní",J1515,0)</f>
        <v>55.98</v>
      </c>
      <c r="BF1515" s="144">
        <f>IF(N1515="snížená",J1515,0)</f>
        <v>0</v>
      </c>
      <c r="BG1515" s="144">
        <f>IF(N1515="zákl. přenesená",J1515,0)</f>
        <v>0</v>
      </c>
      <c r="BH1515" s="144">
        <f>IF(N1515="sníž. přenesená",J1515,0)</f>
        <v>0</v>
      </c>
      <c r="BI1515" s="144">
        <f>IF(N1515="nulová",J1515,0)</f>
        <v>0</v>
      </c>
      <c r="BJ1515" s="13" t="s">
        <v>77</v>
      </c>
      <c r="BK1515" s="144">
        <f>ROUND(I1515*H1515,2)</f>
        <v>55.98</v>
      </c>
      <c r="BL1515" s="13" t="s">
        <v>109</v>
      </c>
      <c r="BM1515" s="13" t="s">
        <v>2997</v>
      </c>
    </row>
    <row r="1516" spans="2:65" s="1" customFormat="1" ht="29.25">
      <c r="B1516" s="27"/>
      <c r="C1516" s="28"/>
      <c r="D1516" s="167" t="s">
        <v>1116</v>
      </c>
      <c r="E1516" s="28"/>
      <c r="F1516" s="168" t="s">
        <v>2969</v>
      </c>
      <c r="G1516" s="28"/>
      <c r="H1516" s="28"/>
      <c r="I1516" s="28"/>
      <c r="J1516" s="28"/>
      <c r="K1516" s="28"/>
      <c r="L1516" s="31"/>
      <c r="M1516" s="169"/>
      <c r="N1516" s="54"/>
      <c r="O1516" s="54"/>
      <c r="P1516" s="54"/>
      <c r="Q1516" s="54"/>
      <c r="R1516" s="54"/>
      <c r="S1516" s="54"/>
      <c r="T1516" s="55"/>
      <c r="AT1516" s="13" t="s">
        <v>1116</v>
      </c>
      <c r="AU1516" s="13" t="s">
        <v>79</v>
      </c>
    </row>
    <row r="1517" spans="2:65" s="1" customFormat="1" ht="33.75" customHeight="1">
      <c r="B1517" s="27"/>
      <c r="C1517" s="160" t="s">
        <v>2998</v>
      </c>
      <c r="D1517" s="160" t="s">
        <v>1111</v>
      </c>
      <c r="E1517" s="161" t="s">
        <v>2999</v>
      </c>
      <c r="F1517" s="162" t="s">
        <v>3000</v>
      </c>
      <c r="G1517" s="163" t="s">
        <v>144</v>
      </c>
      <c r="H1517" s="164">
        <v>1</v>
      </c>
      <c r="I1517" s="165">
        <v>55.98</v>
      </c>
      <c r="J1517" s="165">
        <f>ROUND(I1517*H1517,2)</f>
        <v>55.98</v>
      </c>
      <c r="K1517" s="162" t="s">
        <v>106</v>
      </c>
      <c r="L1517" s="31"/>
      <c r="M1517" s="53" t="s">
        <v>31</v>
      </c>
      <c r="N1517" s="166" t="s">
        <v>43</v>
      </c>
      <c r="O1517" s="142">
        <v>0.13</v>
      </c>
      <c r="P1517" s="142">
        <f>O1517*H1517</f>
        <v>0.13</v>
      </c>
      <c r="Q1517" s="142">
        <v>0</v>
      </c>
      <c r="R1517" s="142">
        <f>Q1517*H1517</f>
        <v>0</v>
      </c>
      <c r="S1517" s="142">
        <v>0</v>
      </c>
      <c r="T1517" s="143">
        <f>S1517*H1517</f>
        <v>0</v>
      </c>
      <c r="AR1517" s="13" t="s">
        <v>109</v>
      </c>
      <c r="AT1517" s="13" t="s">
        <v>1111</v>
      </c>
      <c r="AU1517" s="13" t="s">
        <v>79</v>
      </c>
      <c r="AY1517" s="13" t="s">
        <v>108</v>
      </c>
      <c r="BE1517" s="144">
        <f>IF(N1517="základní",J1517,0)</f>
        <v>55.98</v>
      </c>
      <c r="BF1517" s="144">
        <f>IF(N1517="snížená",J1517,0)</f>
        <v>0</v>
      </c>
      <c r="BG1517" s="144">
        <f>IF(N1517="zákl. přenesená",J1517,0)</f>
        <v>0</v>
      </c>
      <c r="BH1517" s="144">
        <f>IF(N1517="sníž. přenesená",J1517,0)</f>
        <v>0</v>
      </c>
      <c r="BI1517" s="144">
        <f>IF(N1517="nulová",J1517,0)</f>
        <v>0</v>
      </c>
      <c r="BJ1517" s="13" t="s">
        <v>77</v>
      </c>
      <c r="BK1517" s="144">
        <f>ROUND(I1517*H1517,2)</f>
        <v>55.98</v>
      </c>
      <c r="BL1517" s="13" t="s">
        <v>109</v>
      </c>
      <c r="BM1517" s="13" t="s">
        <v>3001</v>
      </c>
    </row>
    <row r="1518" spans="2:65" s="1" customFormat="1" ht="29.25">
      <c r="B1518" s="27"/>
      <c r="C1518" s="28"/>
      <c r="D1518" s="167" t="s">
        <v>1116</v>
      </c>
      <c r="E1518" s="28"/>
      <c r="F1518" s="168" t="s">
        <v>2969</v>
      </c>
      <c r="G1518" s="28"/>
      <c r="H1518" s="28"/>
      <c r="I1518" s="28"/>
      <c r="J1518" s="28"/>
      <c r="K1518" s="28"/>
      <c r="L1518" s="31"/>
      <c r="M1518" s="169"/>
      <c r="N1518" s="54"/>
      <c r="O1518" s="54"/>
      <c r="P1518" s="54"/>
      <c r="Q1518" s="54"/>
      <c r="R1518" s="54"/>
      <c r="S1518" s="54"/>
      <c r="T1518" s="55"/>
      <c r="AT1518" s="13" t="s">
        <v>1116</v>
      </c>
      <c r="AU1518" s="13" t="s">
        <v>79</v>
      </c>
    </row>
    <row r="1519" spans="2:65" s="1" customFormat="1" ht="33.75" customHeight="1">
      <c r="B1519" s="27"/>
      <c r="C1519" s="160" t="s">
        <v>3002</v>
      </c>
      <c r="D1519" s="160" t="s">
        <v>1111</v>
      </c>
      <c r="E1519" s="161" t="s">
        <v>3003</v>
      </c>
      <c r="F1519" s="162" t="s">
        <v>3004</v>
      </c>
      <c r="G1519" s="163" t="s">
        <v>144</v>
      </c>
      <c r="H1519" s="164">
        <v>1</v>
      </c>
      <c r="I1519" s="165">
        <v>51.68</v>
      </c>
      <c r="J1519" s="165">
        <f>ROUND(I1519*H1519,2)</f>
        <v>51.68</v>
      </c>
      <c r="K1519" s="162" t="s">
        <v>106</v>
      </c>
      <c r="L1519" s="31"/>
      <c r="M1519" s="53" t="s">
        <v>31</v>
      </c>
      <c r="N1519" s="166" t="s">
        <v>43</v>
      </c>
      <c r="O1519" s="142">
        <v>0.12</v>
      </c>
      <c r="P1519" s="142">
        <f>O1519*H1519</f>
        <v>0.12</v>
      </c>
      <c r="Q1519" s="142">
        <v>0</v>
      </c>
      <c r="R1519" s="142">
        <f>Q1519*H1519</f>
        <v>0</v>
      </c>
      <c r="S1519" s="142">
        <v>0</v>
      </c>
      <c r="T1519" s="143">
        <f>S1519*H1519</f>
        <v>0</v>
      </c>
      <c r="AR1519" s="13" t="s">
        <v>109</v>
      </c>
      <c r="AT1519" s="13" t="s">
        <v>1111</v>
      </c>
      <c r="AU1519" s="13" t="s">
        <v>79</v>
      </c>
      <c r="AY1519" s="13" t="s">
        <v>108</v>
      </c>
      <c r="BE1519" s="144">
        <f>IF(N1519="základní",J1519,0)</f>
        <v>51.68</v>
      </c>
      <c r="BF1519" s="144">
        <f>IF(N1519="snížená",J1519,0)</f>
        <v>0</v>
      </c>
      <c r="BG1519" s="144">
        <f>IF(N1519="zákl. přenesená",J1519,0)</f>
        <v>0</v>
      </c>
      <c r="BH1519" s="144">
        <f>IF(N1519="sníž. přenesená",J1519,0)</f>
        <v>0</v>
      </c>
      <c r="BI1519" s="144">
        <f>IF(N1519="nulová",J1519,0)</f>
        <v>0</v>
      </c>
      <c r="BJ1519" s="13" t="s">
        <v>77</v>
      </c>
      <c r="BK1519" s="144">
        <f>ROUND(I1519*H1519,2)</f>
        <v>51.68</v>
      </c>
      <c r="BL1519" s="13" t="s">
        <v>109</v>
      </c>
      <c r="BM1519" s="13" t="s">
        <v>3005</v>
      </c>
    </row>
    <row r="1520" spans="2:65" s="1" customFormat="1" ht="29.25">
      <c r="B1520" s="27"/>
      <c r="C1520" s="28"/>
      <c r="D1520" s="167" t="s">
        <v>1116</v>
      </c>
      <c r="E1520" s="28"/>
      <c r="F1520" s="168" t="s">
        <v>2969</v>
      </c>
      <c r="G1520" s="28"/>
      <c r="H1520" s="28"/>
      <c r="I1520" s="28"/>
      <c r="J1520" s="28"/>
      <c r="K1520" s="28"/>
      <c r="L1520" s="31"/>
      <c r="M1520" s="169"/>
      <c r="N1520" s="54"/>
      <c r="O1520" s="54"/>
      <c r="P1520" s="54"/>
      <c r="Q1520" s="54"/>
      <c r="R1520" s="54"/>
      <c r="S1520" s="54"/>
      <c r="T1520" s="55"/>
      <c r="AT1520" s="13" t="s">
        <v>1116</v>
      </c>
      <c r="AU1520" s="13" t="s">
        <v>79</v>
      </c>
    </row>
    <row r="1521" spans="2:65" s="1" customFormat="1" ht="33.75" customHeight="1">
      <c r="B1521" s="27"/>
      <c r="C1521" s="160" t="s">
        <v>3006</v>
      </c>
      <c r="D1521" s="160" t="s">
        <v>1111</v>
      </c>
      <c r="E1521" s="161" t="s">
        <v>3007</v>
      </c>
      <c r="F1521" s="162" t="s">
        <v>3008</v>
      </c>
      <c r="G1521" s="163" t="s">
        <v>144</v>
      </c>
      <c r="H1521" s="164">
        <v>1</v>
      </c>
      <c r="I1521" s="165">
        <v>64.599999999999994</v>
      </c>
      <c r="J1521" s="165">
        <f>ROUND(I1521*H1521,2)</f>
        <v>64.599999999999994</v>
      </c>
      <c r="K1521" s="162" t="s">
        <v>106</v>
      </c>
      <c r="L1521" s="31"/>
      <c r="M1521" s="53" t="s">
        <v>31</v>
      </c>
      <c r="N1521" s="166" t="s">
        <v>43</v>
      </c>
      <c r="O1521" s="142">
        <v>0.15</v>
      </c>
      <c r="P1521" s="142">
        <f>O1521*H1521</f>
        <v>0.15</v>
      </c>
      <c r="Q1521" s="142">
        <v>0</v>
      </c>
      <c r="R1521" s="142">
        <f>Q1521*H1521</f>
        <v>0</v>
      </c>
      <c r="S1521" s="142">
        <v>0</v>
      </c>
      <c r="T1521" s="143">
        <f>S1521*H1521</f>
        <v>0</v>
      </c>
      <c r="AR1521" s="13" t="s">
        <v>109</v>
      </c>
      <c r="AT1521" s="13" t="s">
        <v>1111</v>
      </c>
      <c r="AU1521" s="13" t="s">
        <v>79</v>
      </c>
      <c r="AY1521" s="13" t="s">
        <v>108</v>
      </c>
      <c r="BE1521" s="144">
        <f>IF(N1521="základní",J1521,0)</f>
        <v>64.599999999999994</v>
      </c>
      <c r="BF1521" s="144">
        <f>IF(N1521="snížená",J1521,0)</f>
        <v>0</v>
      </c>
      <c r="BG1521" s="144">
        <f>IF(N1521="zákl. přenesená",J1521,0)</f>
        <v>0</v>
      </c>
      <c r="BH1521" s="144">
        <f>IF(N1521="sníž. přenesená",J1521,0)</f>
        <v>0</v>
      </c>
      <c r="BI1521" s="144">
        <f>IF(N1521="nulová",J1521,0)</f>
        <v>0</v>
      </c>
      <c r="BJ1521" s="13" t="s">
        <v>77</v>
      </c>
      <c r="BK1521" s="144">
        <f>ROUND(I1521*H1521,2)</f>
        <v>64.599999999999994</v>
      </c>
      <c r="BL1521" s="13" t="s">
        <v>109</v>
      </c>
      <c r="BM1521" s="13" t="s">
        <v>3009</v>
      </c>
    </row>
    <row r="1522" spans="2:65" s="1" customFormat="1" ht="29.25">
      <c r="B1522" s="27"/>
      <c r="C1522" s="28"/>
      <c r="D1522" s="167" t="s">
        <v>1116</v>
      </c>
      <c r="E1522" s="28"/>
      <c r="F1522" s="168" t="s">
        <v>2969</v>
      </c>
      <c r="G1522" s="28"/>
      <c r="H1522" s="28"/>
      <c r="I1522" s="28"/>
      <c r="J1522" s="28"/>
      <c r="K1522" s="28"/>
      <c r="L1522" s="31"/>
      <c r="M1522" s="169"/>
      <c r="N1522" s="54"/>
      <c r="O1522" s="54"/>
      <c r="P1522" s="54"/>
      <c r="Q1522" s="54"/>
      <c r="R1522" s="54"/>
      <c r="S1522" s="54"/>
      <c r="T1522" s="55"/>
      <c r="AT1522" s="13" t="s">
        <v>1116</v>
      </c>
      <c r="AU1522" s="13" t="s">
        <v>79</v>
      </c>
    </row>
    <row r="1523" spans="2:65" s="1" customFormat="1" ht="33.75" customHeight="1">
      <c r="B1523" s="27"/>
      <c r="C1523" s="160" t="s">
        <v>3010</v>
      </c>
      <c r="D1523" s="160" t="s">
        <v>1111</v>
      </c>
      <c r="E1523" s="161" t="s">
        <v>3011</v>
      </c>
      <c r="F1523" s="162" t="s">
        <v>3012</v>
      </c>
      <c r="G1523" s="163" t="s">
        <v>144</v>
      </c>
      <c r="H1523" s="164">
        <v>1</v>
      </c>
      <c r="I1523" s="165">
        <v>38.76</v>
      </c>
      <c r="J1523" s="165">
        <f>ROUND(I1523*H1523,2)</f>
        <v>38.76</v>
      </c>
      <c r="K1523" s="162" t="s">
        <v>106</v>
      </c>
      <c r="L1523" s="31"/>
      <c r="M1523" s="53" t="s">
        <v>31</v>
      </c>
      <c r="N1523" s="166" t="s">
        <v>43</v>
      </c>
      <c r="O1523" s="142">
        <v>0.09</v>
      </c>
      <c r="P1523" s="142">
        <f>O1523*H1523</f>
        <v>0.09</v>
      </c>
      <c r="Q1523" s="142">
        <v>0</v>
      </c>
      <c r="R1523" s="142">
        <f>Q1523*H1523</f>
        <v>0</v>
      </c>
      <c r="S1523" s="142">
        <v>0</v>
      </c>
      <c r="T1523" s="143">
        <f>S1523*H1523</f>
        <v>0</v>
      </c>
      <c r="AR1523" s="13" t="s">
        <v>109</v>
      </c>
      <c r="AT1523" s="13" t="s">
        <v>1111</v>
      </c>
      <c r="AU1523" s="13" t="s">
        <v>79</v>
      </c>
      <c r="AY1523" s="13" t="s">
        <v>108</v>
      </c>
      <c r="BE1523" s="144">
        <f>IF(N1523="základní",J1523,0)</f>
        <v>38.76</v>
      </c>
      <c r="BF1523" s="144">
        <f>IF(N1523="snížená",J1523,0)</f>
        <v>0</v>
      </c>
      <c r="BG1523" s="144">
        <f>IF(N1523="zákl. přenesená",J1523,0)</f>
        <v>0</v>
      </c>
      <c r="BH1523" s="144">
        <f>IF(N1523="sníž. přenesená",J1523,0)</f>
        <v>0</v>
      </c>
      <c r="BI1523" s="144">
        <f>IF(N1523="nulová",J1523,0)</f>
        <v>0</v>
      </c>
      <c r="BJ1523" s="13" t="s">
        <v>77</v>
      </c>
      <c r="BK1523" s="144">
        <f>ROUND(I1523*H1523,2)</f>
        <v>38.76</v>
      </c>
      <c r="BL1523" s="13" t="s">
        <v>109</v>
      </c>
      <c r="BM1523" s="13" t="s">
        <v>3013</v>
      </c>
    </row>
    <row r="1524" spans="2:65" s="1" customFormat="1" ht="29.25">
      <c r="B1524" s="27"/>
      <c r="C1524" s="28"/>
      <c r="D1524" s="167" t="s">
        <v>1116</v>
      </c>
      <c r="E1524" s="28"/>
      <c r="F1524" s="168" t="s">
        <v>2969</v>
      </c>
      <c r="G1524" s="28"/>
      <c r="H1524" s="28"/>
      <c r="I1524" s="28"/>
      <c r="J1524" s="28"/>
      <c r="K1524" s="28"/>
      <c r="L1524" s="31"/>
      <c r="M1524" s="169"/>
      <c r="N1524" s="54"/>
      <c r="O1524" s="54"/>
      <c r="P1524" s="54"/>
      <c r="Q1524" s="54"/>
      <c r="R1524" s="54"/>
      <c r="S1524" s="54"/>
      <c r="T1524" s="55"/>
      <c r="AT1524" s="13" t="s">
        <v>1116</v>
      </c>
      <c r="AU1524" s="13" t="s">
        <v>79</v>
      </c>
    </row>
    <row r="1525" spans="2:65" s="1" customFormat="1" ht="33.75" customHeight="1">
      <c r="B1525" s="27"/>
      <c r="C1525" s="160" t="s">
        <v>3014</v>
      </c>
      <c r="D1525" s="160" t="s">
        <v>1111</v>
      </c>
      <c r="E1525" s="161" t="s">
        <v>3015</v>
      </c>
      <c r="F1525" s="162" t="s">
        <v>3016</v>
      </c>
      <c r="G1525" s="163" t="s">
        <v>144</v>
      </c>
      <c r="H1525" s="164">
        <v>1</v>
      </c>
      <c r="I1525" s="165">
        <v>38.76</v>
      </c>
      <c r="J1525" s="165">
        <f>ROUND(I1525*H1525,2)</f>
        <v>38.76</v>
      </c>
      <c r="K1525" s="162" t="s">
        <v>106</v>
      </c>
      <c r="L1525" s="31"/>
      <c r="M1525" s="53" t="s">
        <v>31</v>
      </c>
      <c r="N1525" s="166" t="s">
        <v>43</v>
      </c>
      <c r="O1525" s="142">
        <v>0.09</v>
      </c>
      <c r="P1525" s="142">
        <f>O1525*H1525</f>
        <v>0.09</v>
      </c>
      <c r="Q1525" s="142">
        <v>0</v>
      </c>
      <c r="R1525" s="142">
        <f>Q1525*H1525</f>
        <v>0</v>
      </c>
      <c r="S1525" s="142">
        <v>0</v>
      </c>
      <c r="T1525" s="143">
        <f>S1525*H1525</f>
        <v>0</v>
      </c>
      <c r="AR1525" s="13" t="s">
        <v>109</v>
      </c>
      <c r="AT1525" s="13" t="s">
        <v>1111</v>
      </c>
      <c r="AU1525" s="13" t="s">
        <v>79</v>
      </c>
      <c r="AY1525" s="13" t="s">
        <v>108</v>
      </c>
      <c r="BE1525" s="144">
        <f>IF(N1525="základní",J1525,0)</f>
        <v>38.76</v>
      </c>
      <c r="BF1525" s="144">
        <f>IF(N1525="snížená",J1525,0)</f>
        <v>0</v>
      </c>
      <c r="BG1525" s="144">
        <f>IF(N1525="zákl. přenesená",J1525,0)</f>
        <v>0</v>
      </c>
      <c r="BH1525" s="144">
        <f>IF(N1525="sníž. přenesená",J1525,0)</f>
        <v>0</v>
      </c>
      <c r="BI1525" s="144">
        <f>IF(N1525="nulová",J1525,0)</f>
        <v>0</v>
      </c>
      <c r="BJ1525" s="13" t="s">
        <v>77</v>
      </c>
      <c r="BK1525" s="144">
        <f>ROUND(I1525*H1525,2)</f>
        <v>38.76</v>
      </c>
      <c r="BL1525" s="13" t="s">
        <v>109</v>
      </c>
      <c r="BM1525" s="13" t="s">
        <v>3017</v>
      </c>
    </row>
    <row r="1526" spans="2:65" s="1" customFormat="1" ht="29.25">
      <c r="B1526" s="27"/>
      <c r="C1526" s="28"/>
      <c r="D1526" s="167" t="s">
        <v>1116</v>
      </c>
      <c r="E1526" s="28"/>
      <c r="F1526" s="168" t="s">
        <v>2969</v>
      </c>
      <c r="G1526" s="28"/>
      <c r="H1526" s="28"/>
      <c r="I1526" s="28"/>
      <c r="J1526" s="28"/>
      <c r="K1526" s="28"/>
      <c r="L1526" s="31"/>
      <c r="M1526" s="169"/>
      <c r="N1526" s="54"/>
      <c r="O1526" s="54"/>
      <c r="P1526" s="54"/>
      <c r="Q1526" s="54"/>
      <c r="R1526" s="54"/>
      <c r="S1526" s="54"/>
      <c r="T1526" s="55"/>
      <c r="AT1526" s="13" t="s">
        <v>1116</v>
      </c>
      <c r="AU1526" s="13" t="s">
        <v>79</v>
      </c>
    </row>
    <row r="1527" spans="2:65" s="1" customFormat="1" ht="22.5" customHeight="1">
      <c r="B1527" s="27"/>
      <c r="C1527" s="160" t="s">
        <v>3018</v>
      </c>
      <c r="D1527" s="160" t="s">
        <v>1111</v>
      </c>
      <c r="E1527" s="161" t="s">
        <v>3019</v>
      </c>
      <c r="F1527" s="162" t="s">
        <v>3020</v>
      </c>
      <c r="G1527" s="163" t="s">
        <v>144</v>
      </c>
      <c r="H1527" s="164">
        <v>1</v>
      </c>
      <c r="I1527" s="165">
        <v>64.599999999999994</v>
      </c>
      <c r="J1527" s="165">
        <f>ROUND(I1527*H1527,2)</f>
        <v>64.599999999999994</v>
      </c>
      <c r="K1527" s="162" t="s">
        <v>106</v>
      </c>
      <c r="L1527" s="31"/>
      <c r="M1527" s="53" t="s">
        <v>31</v>
      </c>
      <c r="N1527" s="166" t="s">
        <v>43</v>
      </c>
      <c r="O1527" s="142">
        <v>0.15</v>
      </c>
      <c r="P1527" s="142">
        <f>O1527*H1527</f>
        <v>0.15</v>
      </c>
      <c r="Q1527" s="142">
        <v>0</v>
      </c>
      <c r="R1527" s="142">
        <f>Q1527*H1527</f>
        <v>0</v>
      </c>
      <c r="S1527" s="142">
        <v>0</v>
      </c>
      <c r="T1527" s="143">
        <f>S1527*H1527</f>
        <v>0</v>
      </c>
      <c r="AR1527" s="13" t="s">
        <v>109</v>
      </c>
      <c r="AT1527" s="13" t="s">
        <v>1111</v>
      </c>
      <c r="AU1527" s="13" t="s">
        <v>79</v>
      </c>
      <c r="AY1527" s="13" t="s">
        <v>108</v>
      </c>
      <c r="BE1527" s="144">
        <f>IF(N1527="základní",J1527,0)</f>
        <v>64.599999999999994</v>
      </c>
      <c r="BF1527" s="144">
        <f>IF(N1527="snížená",J1527,0)</f>
        <v>0</v>
      </c>
      <c r="BG1527" s="144">
        <f>IF(N1527="zákl. přenesená",J1527,0)</f>
        <v>0</v>
      </c>
      <c r="BH1527" s="144">
        <f>IF(N1527="sníž. přenesená",J1527,0)</f>
        <v>0</v>
      </c>
      <c r="BI1527" s="144">
        <f>IF(N1527="nulová",J1527,0)</f>
        <v>0</v>
      </c>
      <c r="BJ1527" s="13" t="s">
        <v>77</v>
      </c>
      <c r="BK1527" s="144">
        <f>ROUND(I1527*H1527,2)</f>
        <v>64.599999999999994</v>
      </c>
      <c r="BL1527" s="13" t="s">
        <v>109</v>
      </c>
      <c r="BM1527" s="13" t="s">
        <v>3021</v>
      </c>
    </row>
    <row r="1528" spans="2:65" s="1" customFormat="1" ht="29.25">
      <c r="B1528" s="27"/>
      <c r="C1528" s="28"/>
      <c r="D1528" s="167" t="s">
        <v>1116</v>
      </c>
      <c r="E1528" s="28"/>
      <c r="F1528" s="168" t="s">
        <v>2969</v>
      </c>
      <c r="G1528" s="28"/>
      <c r="H1528" s="28"/>
      <c r="I1528" s="28"/>
      <c r="J1528" s="28"/>
      <c r="K1528" s="28"/>
      <c r="L1528" s="31"/>
      <c r="M1528" s="169"/>
      <c r="N1528" s="54"/>
      <c r="O1528" s="54"/>
      <c r="P1528" s="54"/>
      <c r="Q1528" s="54"/>
      <c r="R1528" s="54"/>
      <c r="S1528" s="54"/>
      <c r="T1528" s="55"/>
      <c r="AT1528" s="13" t="s">
        <v>1116</v>
      </c>
      <c r="AU1528" s="13" t="s">
        <v>79</v>
      </c>
    </row>
    <row r="1529" spans="2:65" s="1" customFormat="1" ht="22.5" customHeight="1">
      <c r="B1529" s="27"/>
      <c r="C1529" s="160" t="s">
        <v>3022</v>
      </c>
      <c r="D1529" s="160" t="s">
        <v>1111</v>
      </c>
      <c r="E1529" s="161" t="s">
        <v>3023</v>
      </c>
      <c r="F1529" s="162" t="s">
        <v>3024</v>
      </c>
      <c r="G1529" s="163" t="s">
        <v>144</v>
      </c>
      <c r="H1529" s="164">
        <v>1</v>
      </c>
      <c r="I1529" s="165">
        <v>150.72999999999999</v>
      </c>
      <c r="J1529" s="165">
        <f>ROUND(I1529*H1529,2)</f>
        <v>150.72999999999999</v>
      </c>
      <c r="K1529" s="162" t="s">
        <v>106</v>
      </c>
      <c r="L1529" s="31"/>
      <c r="M1529" s="53" t="s">
        <v>31</v>
      </c>
      <c r="N1529" s="166" t="s">
        <v>43</v>
      </c>
      <c r="O1529" s="142">
        <v>0.35</v>
      </c>
      <c r="P1529" s="142">
        <f>O1529*H1529</f>
        <v>0.35</v>
      </c>
      <c r="Q1529" s="142">
        <v>0</v>
      </c>
      <c r="R1529" s="142">
        <f>Q1529*H1529</f>
        <v>0</v>
      </c>
      <c r="S1529" s="142">
        <v>0</v>
      </c>
      <c r="T1529" s="143">
        <f>S1529*H1529</f>
        <v>0</v>
      </c>
      <c r="AR1529" s="13" t="s">
        <v>109</v>
      </c>
      <c r="AT1529" s="13" t="s">
        <v>1111</v>
      </c>
      <c r="AU1529" s="13" t="s">
        <v>79</v>
      </c>
      <c r="AY1529" s="13" t="s">
        <v>108</v>
      </c>
      <c r="BE1529" s="144">
        <f>IF(N1529="základní",J1529,0)</f>
        <v>150.72999999999999</v>
      </c>
      <c r="BF1529" s="144">
        <f>IF(N1529="snížená",J1529,0)</f>
        <v>0</v>
      </c>
      <c r="BG1529" s="144">
        <f>IF(N1529="zákl. přenesená",J1529,0)</f>
        <v>0</v>
      </c>
      <c r="BH1529" s="144">
        <f>IF(N1529="sníž. přenesená",J1529,0)</f>
        <v>0</v>
      </c>
      <c r="BI1529" s="144">
        <f>IF(N1529="nulová",J1529,0)</f>
        <v>0</v>
      </c>
      <c r="BJ1529" s="13" t="s">
        <v>77</v>
      </c>
      <c r="BK1529" s="144">
        <f>ROUND(I1529*H1529,2)</f>
        <v>150.72999999999999</v>
      </c>
      <c r="BL1529" s="13" t="s">
        <v>109</v>
      </c>
      <c r="BM1529" s="13" t="s">
        <v>3025</v>
      </c>
    </row>
    <row r="1530" spans="2:65" s="1" customFormat="1" ht="19.5">
      <c r="B1530" s="27"/>
      <c r="C1530" s="28"/>
      <c r="D1530" s="167" t="s">
        <v>1116</v>
      </c>
      <c r="E1530" s="28"/>
      <c r="F1530" s="168" t="s">
        <v>3026</v>
      </c>
      <c r="G1530" s="28"/>
      <c r="H1530" s="28"/>
      <c r="I1530" s="28"/>
      <c r="J1530" s="28"/>
      <c r="K1530" s="28"/>
      <c r="L1530" s="31"/>
      <c r="M1530" s="169"/>
      <c r="N1530" s="54"/>
      <c r="O1530" s="54"/>
      <c r="P1530" s="54"/>
      <c r="Q1530" s="54"/>
      <c r="R1530" s="54"/>
      <c r="S1530" s="54"/>
      <c r="T1530" s="55"/>
      <c r="AT1530" s="13" t="s">
        <v>1116</v>
      </c>
      <c r="AU1530" s="13" t="s">
        <v>79</v>
      </c>
    </row>
    <row r="1531" spans="2:65" s="1" customFormat="1" ht="22.5" customHeight="1">
      <c r="B1531" s="27"/>
      <c r="C1531" s="160" t="s">
        <v>3027</v>
      </c>
      <c r="D1531" s="160" t="s">
        <v>1111</v>
      </c>
      <c r="E1531" s="161" t="s">
        <v>3028</v>
      </c>
      <c r="F1531" s="162" t="s">
        <v>3029</v>
      </c>
      <c r="G1531" s="163" t="s">
        <v>144</v>
      </c>
      <c r="H1531" s="164">
        <v>1</v>
      </c>
      <c r="I1531" s="165">
        <v>150.72999999999999</v>
      </c>
      <c r="J1531" s="165">
        <f>ROUND(I1531*H1531,2)</f>
        <v>150.72999999999999</v>
      </c>
      <c r="K1531" s="162" t="s">
        <v>106</v>
      </c>
      <c r="L1531" s="31"/>
      <c r="M1531" s="53" t="s">
        <v>31</v>
      </c>
      <c r="N1531" s="166" t="s">
        <v>43</v>
      </c>
      <c r="O1531" s="142">
        <v>0.35</v>
      </c>
      <c r="P1531" s="142">
        <f>O1531*H1531</f>
        <v>0.35</v>
      </c>
      <c r="Q1531" s="142">
        <v>0</v>
      </c>
      <c r="R1531" s="142">
        <f>Q1531*H1531</f>
        <v>0</v>
      </c>
      <c r="S1531" s="142">
        <v>0</v>
      </c>
      <c r="T1531" s="143">
        <f>S1531*H1531</f>
        <v>0</v>
      </c>
      <c r="AR1531" s="13" t="s">
        <v>109</v>
      </c>
      <c r="AT1531" s="13" t="s">
        <v>1111</v>
      </c>
      <c r="AU1531" s="13" t="s">
        <v>79</v>
      </c>
      <c r="AY1531" s="13" t="s">
        <v>108</v>
      </c>
      <c r="BE1531" s="144">
        <f>IF(N1531="základní",J1531,0)</f>
        <v>150.72999999999999</v>
      </c>
      <c r="BF1531" s="144">
        <f>IF(N1531="snížená",J1531,0)</f>
        <v>0</v>
      </c>
      <c r="BG1531" s="144">
        <f>IF(N1531="zákl. přenesená",J1531,0)</f>
        <v>0</v>
      </c>
      <c r="BH1531" s="144">
        <f>IF(N1531="sníž. přenesená",J1531,0)</f>
        <v>0</v>
      </c>
      <c r="BI1531" s="144">
        <f>IF(N1531="nulová",J1531,0)</f>
        <v>0</v>
      </c>
      <c r="BJ1531" s="13" t="s">
        <v>77</v>
      </c>
      <c r="BK1531" s="144">
        <f>ROUND(I1531*H1531,2)</f>
        <v>150.72999999999999</v>
      </c>
      <c r="BL1531" s="13" t="s">
        <v>109</v>
      </c>
      <c r="BM1531" s="13" t="s">
        <v>3030</v>
      </c>
    </row>
    <row r="1532" spans="2:65" s="1" customFormat="1" ht="19.5">
      <c r="B1532" s="27"/>
      <c r="C1532" s="28"/>
      <c r="D1532" s="167" t="s">
        <v>1116</v>
      </c>
      <c r="E1532" s="28"/>
      <c r="F1532" s="168" t="s">
        <v>3026</v>
      </c>
      <c r="G1532" s="28"/>
      <c r="H1532" s="28"/>
      <c r="I1532" s="28"/>
      <c r="J1532" s="28"/>
      <c r="K1532" s="28"/>
      <c r="L1532" s="31"/>
      <c r="M1532" s="169"/>
      <c r="N1532" s="54"/>
      <c r="O1532" s="54"/>
      <c r="P1532" s="54"/>
      <c r="Q1532" s="54"/>
      <c r="R1532" s="54"/>
      <c r="S1532" s="54"/>
      <c r="T1532" s="55"/>
      <c r="AT1532" s="13" t="s">
        <v>1116</v>
      </c>
      <c r="AU1532" s="13" t="s">
        <v>79</v>
      </c>
    </row>
    <row r="1533" spans="2:65" s="1" customFormat="1" ht="33.75" customHeight="1">
      <c r="B1533" s="27"/>
      <c r="C1533" s="160" t="s">
        <v>3031</v>
      </c>
      <c r="D1533" s="160" t="s">
        <v>1111</v>
      </c>
      <c r="E1533" s="161" t="s">
        <v>3032</v>
      </c>
      <c r="F1533" s="162" t="s">
        <v>3033</v>
      </c>
      <c r="G1533" s="163" t="s">
        <v>1902</v>
      </c>
      <c r="H1533" s="164">
        <v>1</v>
      </c>
      <c r="I1533" s="165">
        <v>314.37</v>
      </c>
      <c r="J1533" s="165">
        <f>ROUND(I1533*H1533,2)</f>
        <v>314.37</v>
      </c>
      <c r="K1533" s="162" t="s">
        <v>106</v>
      </c>
      <c r="L1533" s="31"/>
      <c r="M1533" s="53" t="s">
        <v>31</v>
      </c>
      <c r="N1533" s="166" t="s">
        <v>43</v>
      </c>
      <c r="O1533" s="142">
        <v>0.73</v>
      </c>
      <c r="P1533" s="142">
        <f>O1533*H1533</f>
        <v>0.73</v>
      </c>
      <c r="Q1533" s="142">
        <v>0</v>
      </c>
      <c r="R1533" s="142">
        <f>Q1533*H1533</f>
        <v>0</v>
      </c>
      <c r="S1533" s="142">
        <v>0</v>
      </c>
      <c r="T1533" s="143">
        <f>S1533*H1533</f>
        <v>0</v>
      </c>
      <c r="AR1533" s="13" t="s">
        <v>109</v>
      </c>
      <c r="AT1533" s="13" t="s">
        <v>1111</v>
      </c>
      <c r="AU1533" s="13" t="s">
        <v>79</v>
      </c>
      <c r="AY1533" s="13" t="s">
        <v>108</v>
      </c>
      <c r="BE1533" s="144">
        <f>IF(N1533="základní",J1533,0)</f>
        <v>314.37</v>
      </c>
      <c r="BF1533" s="144">
        <f>IF(N1533="snížená",J1533,0)</f>
        <v>0</v>
      </c>
      <c r="BG1533" s="144">
        <f>IF(N1533="zákl. přenesená",J1533,0)</f>
        <v>0</v>
      </c>
      <c r="BH1533" s="144">
        <f>IF(N1533="sníž. přenesená",J1533,0)</f>
        <v>0</v>
      </c>
      <c r="BI1533" s="144">
        <f>IF(N1533="nulová",J1533,0)</f>
        <v>0</v>
      </c>
      <c r="BJ1533" s="13" t="s">
        <v>77</v>
      </c>
      <c r="BK1533" s="144">
        <f>ROUND(I1533*H1533,2)</f>
        <v>314.37</v>
      </c>
      <c r="BL1533" s="13" t="s">
        <v>109</v>
      </c>
      <c r="BM1533" s="13" t="s">
        <v>3034</v>
      </c>
    </row>
    <row r="1534" spans="2:65" s="1" customFormat="1" ht="39">
      <c r="B1534" s="27"/>
      <c r="C1534" s="28"/>
      <c r="D1534" s="167" t="s">
        <v>1116</v>
      </c>
      <c r="E1534" s="28"/>
      <c r="F1534" s="168" t="s">
        <v>3035</v>
      </c>
      <c r="G1534" s="28"/>
      <c r="H1534" s="28"/>
      <c r="I1534" s="28"/>
      <c r="J1534" s="28"/>
      <c r="K1534" s="28"/>
      <c r="L1534" s="31"/>
      <c r="M1534" s="169"/>
      <c r="N1534" s="54"/>
      <c r="O1534" s="54"/>
      <c r="P1534" s="54"/>
      <c r="Q1534" s="54"/>
      <c r="R1534" s="54"/>
      <c r="S1534" s="54"/>
      <c r="T1534" s="55"/>
      <c r="AT1534" s="13" t="s">
        <v>1116</v>
      </c>
      <c r="AU1534" s="13" t="s">
        <v>79</v>
      </c>
    </row>
    <row r="1535" spans="2:65" s="1" customFormat="1" ht="33.75" customHeight="1">
      <c r="B1535" s="27"/>
      <c r="C1535" s="160" t="s">
        <v>3036</v>
      </c>
      <c r="D1535" s="160" t="s">
        <v>1111</v>
      </c>
      <c r="E1535" s="161" t="s">
        <v>3037</v>
      </c>
      <c r="F1535" s="162" t="s">
        <v>3038</v>
      </c>
      <c r="G1535" s="163" t="s">
        <v>1902</v>
      </c>
      <c r="H1535" s="164">
        <v>1</v>
      </c>
      <c r="I1535" s="165">
        <v>357.44</v>
      </c>
      <c r="J1535" s="165">
        <f>ROUND(I1535*H1535,2)</f>
        <v>357.44</v>
      </c>
      <c r="K1535" s="162" t="s">
        <v>106</v>
      </c>
      <c r="L1535" s="31"/>
      <c r="M1535" s="53" t="s">
        <v>31</v>
      </c>
      <c r="N1535" s="166" t="s">
        <v>43</v>
      </c>
      <c r="O1535" s="142">
        <v>0.83</v>
      </c>
      <c r="P1535" s="142">
        <f>O1535*H1535</f>
        <v>0.83</v>
      </c>
      <c r="Q1535" s="142">
        <v>0</v>
      </c>
      <c r="R1535" s="142">
        <f>Q1535*H1535</f>
        <v>0</v>
      </c>
      <c r="S1535" s="142">
        <v>0</v>
      </c>
      <c r="T1535" s="143">
        <f>S1535*H1535</f>
        <v>0</v>
      </c>
      <c r="AR1535" s="13" t="s">
        <v>109</v>
      </c>
      <c r="AT1535" s="13" t="s">
        <v>1111</v>
      </c>
      <c r="AU1535" s="13" t="s">
        <v>79</v>
      </c>
      <c r="AY1535" s="13" t="s">
        <v>108</v>
      </c>
      <c r="BE1535" s="144">
        <f>IF(N1535="základní",J1535,0)</f>
        <v>357.44</v>
      </c>
      <c r="BF1535" s="144">
        <f>IF(N1535="snížená",J1535,0)</f>
        <v>0</v>
      </c>
      <c r="BG1535" s="144">
        <f>IF(N1535="zákl. přenesená",J1535,0)</f>
        <v>0</v>
      </c>
      <c r="BH1535" s="144">
        <f>IF(N1535="sníž. přenesená",J1535,0)</f>
        <v>0</v>
      </c>
      <c r="BI1535" s="144">
        <f>IF(N1535="nulová",J1535,0)</f>
        <v>0</v>
      </c>
      <c r="BJ1535" s="13" t="s">
        <v>77</v>
      </c>
      <c r="BK1535" s="144">
        <f>ROUND(I1535*H1535,2)</f>
        <v>357.44</v>
      </c>
      <c r="BL1535" s="13" t="s">
        <v>109</v>
      </c>
      <c r="BM1535" s="13" t="s">
        <v>3039</v>
      </c>
    </row>
    <row r="1536" spans="2:65" s="1" customFormat="1" ht="39">
      <c r="B1536" s="27"/>
      <c r="C1536" s="28"/>
      <c r="D1536" s="167" t="s">
        <v>1116</v>
      </c>
      <c r="E1536" s="28"/>
      <c r="F1536" s="168" t="s">
        <v>3035</v>
      </c>
      <c r="G1536" s="28"/>
      <c r="H1536" s="28"/>
      <c r="I1536" s="28"/>
      <c r="J1536" s="28"/>
      <c r="K1536" s="28"/>
      <c r="L1536" s="31"/>
      <c r="M1536" s="169"/>
      <c r="N1536" s="54"/>
      <c r="O1536" s="54"/>
      <c r="P1536" s="54"/>
      <c r="Q1536" s="54"/>
      <c r="R1536" s="54"/>
      <c r="S1536" s="54"/>
      <c r="T1536" s="55"/>
      <c r="AT1536" s="13" t="s">
        <v>1116</v>
      </c>
      <c r="AU1536" s="13" t="s">
        <v>79</v>
      </c>
    </row>
    <row r="1537" spans="2:65" s="1" customFormat="1" ht="33.75" customHeight="1">
      <c r="B1537" s="27"/>
      <c r="C1537" s="160" t="s">
        <v>3040</v>
      </c>
      <c r="D1537" s="160" t="s">
        <v>1111</v>
      </c>
      <c r="E1537" s="161" t="s">
        <v>3041</v>
      </c>
      <c r="F1537" s="162" t="s">
        <v>3042</v>
      </c>
      <c r="G1537" s="163" t="s">
        <v>1902</v>
      </c>
      <c r="H1537" s="164">
        <v>1</v>
      </c>
      <c r="I1537" s="165">
        <v>279.92</v>
      </c>
      <c r="J1537" s="165">
        <f>ROUND(I1537*H1537,2)</f>
        <v>279.92</v>
      </c>
      <c r="K1537" s="162" t="s">
        <v>106</v>
      </c>
      <c r="L1537" s="31"/>
      <c r="M1537" s="53" t="s">
        <v>31</v>
      </c>
      <c r="N1537" s="166" t="s">
        <v>43</v>
      </c>
      <c r="O1537" s="142">
        <v>0.65</v>
      </c>
      <c r="P1537" s="142">
        <f>O1537*H1537</f>
        <v>0.65</v>
      </c>
      <c r="Q1537" s="142">
        <v>0</v>
      </c>
      <c r="R1537" s="142">
        <f>Q1537*H1537</f>
        <v>0</v>
      </c>
      <c r="S1537" s="142">
        <v>0</v>
      </c>
      <c r="T1537" s="143">
        <f>S1537*H1537</f>
        <v>0</v>
      </c>
      <c r="AR1537" s="13" t="s">
        <v>109</v>
      </c>
      <c r="AT1537" s="13" t="s">
        <v>1111</v>
      </c>
      <c r="AU1537" s="13" t="s">
        <v>79</v>
      </c>
      <c r="AY1537" s="13" t="s">
        <v>108</v>
      </c>
      <c r="BE1537" s="144">
        <f>IF(N1537="základní",J1537,0)</f>
        <v>279.92</v>
      </c>
      <c r="BF1537" s="144">
        <f>IF(N1537="snížená",J1537,0)</f>
        <v>0</v>
      </c>
      <c r="BG1537" s="144">
        <f>IF(N1537="zákl. přenesená",J1537,0)</f>
        <v>0</v>
      </c>
      <c r="BH1537" s="144">
        <f>IF(N1537="sníž. přenesená",J1537,0)</f>
        <v>0</v>
      </c>
      <c r="BI1537" s="144">
        <f>IF(N1537="nulová",J1537,0)</f>
        <v>0</v>
      </c>
      <c r="BJ1537" s="13" t="s">
        <v>77</v>
      </c>
      <c r="BK1537" s="144">
        <f>ROUND(I1537*H1537,2)</f>
        <v>279.92</v>
      </c>
      <c r="BL1537" s="13" t="s">
        <v>109</v>
      </c>
      <c r="BM1537" s="13" t="s">
        <v>3043</v>
      </c>
    </row>
    <row r="1538" spans="2:65" s="1" customFormat="1" ht="29.25">
      <c r="B1538" s="27"/>
      <c r="C1538" s="28"/>
      <c r="D1538" s="167" t="s">
        <v>1116</v>
      </c>
      <c r="E1538" s="28"/>
      <c r="F1538" s="168" t="s">
        <v>3044</v>
      </c>
      <c r="G1538" s="28"/>
      <c r="H1538" s="28"/>
      <c r="I1538" s="28"/>
      <c r="J1538" s="28"/>
      <c r="K1538" s="28"/>
      <c r="L1538" s="31"/>
      <c r="M1538" s="169"/>
      <c r="N1538" s="54"/>
      <c r="O1538" s="54"/>
      <c r="P1538" s="54"/>
      <c r="Q1538" s="54"/>
      <c r="R1538" s="54"/>
      <c r="S1538" s="54"/>
      <c r="T1538" s="55"/>
      <c r="AT1538" s="13" t="s">
        <v>1116</v>
      </c>
      <c r="AU1538" s="13" t="s">
        <v>79</v>
      </c>
    </row>
    <row r="1539" spans="2:65" s="1" customFormat="1" ht="33.75" customHeight="1">
      <c r="B1539" s="27"/>
      <c r="C1539" s="160" t="s">
        <v>3045</v>
      </c>
      <c r="D1539" s="160" t="s">
        <v>1111</v>
      </c>
      <c r="E1539" s="161" t="s">
        <v>3046</v>
      </c>
      <c r="F1539" s="162" t="s">
        <v>3047</v>
      </c>
      <c r="G1539" s="163" t="s">
        <v>1902</v>
      </c>
      <c r="H1539" s="164">
        <v>1</v>
      </c>
      <c r="I1539" s="165">
        <v>86.13</v>
      </c>
      <c r="J1539" s="165">
        <f>ROUND(I1539*H1539,2)</f>
        <v>86.13</v>
      </c>
      <c r="K1539" s="162" t="s">
        <v>106</v>
      </c>
      <c r="L1539" s="31"/>
      <c r="M1539" s="53" t="s">
        <v>31</v>
      </c>
      <c r="N1539" s="166" t="s">
        <v>43</v>
      </c>
      <c r="O1539" s="142">
        <v>0.2</v>
      </c>
      <c r="P1539" s="142">
        <f>O1539*H1539</f>
        <v>0.2</v>
      </c>
      <c r="Q1539" s="142">
        <v>0</v>
      </c>
      <c r="R1539" s="142">
        <f>Q1539*H1539</f>
        <v>0</v>
      </c>
      <c r="S1539" s="142">
        <v>0</v>
      </c>
      <c r="T1539" s="143">
        <f>S1539*H1539</f>
        <v>0</v>
      </c>
      <c r="AR1539" s="13" t="s">
        <v>109</v>
      </c>
      <c r="AT1539" s="13" t="s">
        <v>1111</v>
      </c>
      <c r="AU1539" s="13" t="s">
        <v>79</v>
      </c>
      <c r="AY1539" s="13" t="s">
        <v>108</v>
      </c>
      <c r="BE1539" s="144">
        <f>IF(N1539="základní",J1539,0)</f>
        <v>86.13</v>
      </c>
      <c r="BF1539" s="144">
        <f>IF(N1539="snížená",J1539,0)</f>
        <v>0</v>
      </c>
      <c r="BG1539" s="144">
        <f>IF(N1539="zákl. přenesená",J1539,0)</f>
        <v>0</v>
      </c>
      <c r="BH1539" s="144">
        <f>IF(N1539="sníž. přenesená",J1539,0)</f>
        <v>0</v>
      </c>
      <c r="BI1539" s="144">
        <f>IF(N1539="nulová",J1539,0)</f>
        <v>0</v>
      </c>
      <c r="BJ1539" s="13" t="s">
        <v>77</v>
      </c>
      <c r="BK1539" s="144">
        <f>ROUND(I1539*H1539,2)</f>
        <v>86.13</v>
      </c>
      <c r="BL1539" s="13" t="s">
        <v>109</v>
      </c>
      <c r="BM1539" s="13" t="s">
        <v>3048</v>
      </c>
    </row>
    <row r="1540" spans="2:65" s="1" customFormat="1" ht="29.25">
      <c r="B1540" s="27"/>
      <c r="C1540" s="28"/>
      <c r="D1540" s="167" t="s">
        <v>1116</v>
      </c>
      <c r="E1540" s="28"/>
      <c r="F1540" s="168" t="s">
        <v>3044</v>
      </c>
      <c r="G1540" s="28"/>
      <c r="H1540" s="28"/>
      <c r="I1540" s="28"/>
      <c r="J1540" s="28"/>
      <c r="K1540" s="28"/>
      <c r="L1540" s="31"/>
      <c r="M1540" s="169"/>
      <c r="N1540" s="54"/>
      <c r="O1540" s="54"/>
      <c r="P1540" s="54"/>
      <c r="Q1540" s="54"/>
      <c r="R1540" s="54"/>
      <c r="S1540" s="54"/>
      <c r="T1540" s="55"/>
      <c r="AT1540" s="13" t="s">
        <v>1116</v>
      </c>
      <c r="AU1540" s="13" t="s">
        <v>79</v>
      </c>
    </row>
    <row r="1541" spans="2:65" s="1" customFormat="1" ht="22.5" customHeight="1">
      <c r="B1541" s="27"/>
      <c r="C1541" s="160" t="s">
        <v>3049</v>
      </c>
      <c r="D1541" s="160" t="s">
        <v>1111</v>
      </c>
      <c r="E1541" s="161" t="s">
        <v>3050</v>
      </c>
      <c r="F1541" s="162" t="s">
        <v>3051</v>
      </c>
      <c r="G1541" s="163" t="s">
        <v>1160</v>
      </c>
      <c r="H1541" s="164">
        <v>1</v>
      </c>
      <c r="I1541" s="165">
        <v>16480.89</v>
      </c>
      <c r="J1541" s="165">
        <f>ROUND(I1541*H1541,2)</f>
        <v>16480.89</v>
      </c>
      <c r="K1541" s="162" t="s">
        <v>106</v>
      </c>
      <c r="L1541" s="31"/>
      <c r="M1541" s="53" t="s">
        <v>31</v>
      </c>
      <c r="N1541" s="166" t="s">
        <v>43</v>
      </c>
      <c r="O1541" s="142">
        <v>38.270000000000003</v>
      </c>
      <c r="P1541" s="142">
        <f>O1541*H1541</f>
        <v>38.270000000000003</v>
      </c>
      <c r="Q1541" s="142">
        <v>0</v>
      </c>
      <c r="R1541" s="142">
        <f>Q1541*H1541</f>
        <v>0</v>
      </c>
      <c r="S1541" s="142">
        <v>0</v>
      </c>
      <c r="T1541" s="143">
        <f>S1541*H1541</f>
        <v>0</v>
      </c>
      <c r="AR1541" s="13" t="s">
        <v>109</v>
      </c>
      <c r="AT1541" s="13" t="s">
        <v>1111</v>
      </c>
      <c r="AU1541" s="13" t="s">
        <v>79</v>
      </c>
      <c r="AY1541" s="13" t="s">
        <v>108</v>
      </c>
      <c r="BE1541" s="144">
        <f>IF(N1541="základní",J1541,0)</f>
        <v>16480.89</v>
      </c>
      <c r="BF1541" s="144">
        <f>IF(N1541="snížená",J1541,0)</f>
        <v>0</v>
      </c>
      <c r="BG1541" s="144">
        <f>IF(N1541="zákl. přenesená",J1541,0)</f>
        <v>0</v>
      </c>
      <c r="BH1541" s="144">
        <f>IF(N1541="sníž. přenesená",J1541,0)</f>
        <v>0</v>
      </c>
      <c r="BI1541" s="144">
        <f>IF(N1541="nulová",J1541,0)</f>
        <v>0</v>
      </c>
      <c r="BJ1541" s="13" t="s">
        <v>77</v>
      </c>
      <c r="BK1541" s="144">
        <f>ROUND(I1541*H1541,2)</f>
        <v>16480.89</v>
      </c>
      <c r="BL1541" s="13" t="s">
        <v>109</v>
      </c>
      <c r="BM1541" s="13" t="s">
        <v>3052</v>
      </c>
    </row>
    <row r="1542" spans="2:65" s="1" customFormat="1" ht="19.5">
      <c r="B1542" s="27"/>
      <c r="C1542" s="28"/>
      <c r="D1542" s="167" t="s">
        <v>1116</v>
      </c>
      <c r="E1542" s="28"/>
      <c r="F1542" s="168" t="s">
        <v>3053</v>
      </c>
      <c r="G1542" s="28"/>
      <c r="H1542" s="28"/>
      <c r="I1542" s="28"/>
      <c r="J1542" s="28"/>
      <c r="K1542" s="28"/>
      <c r="L1542" s="31"/>
      <c r="M1542" s="169"/>
      <c r="N1542" s="54"/>
      <c r="O1542" s="54"/>
      <c r="P1542" s="54"/>
      <c r="Q1542" s="54"/>
      <c r="R1542" s="54"/>
      <c r="S1542" s="54"/>
      <c r="T1542" s="55"/>
      <c r="AT1542" s="13" t="s">
        <v>1116</v>
      </c>
      <c r="AU1542" s="13" t="s">
        <v>79</v>
      </c>
    </row>
    <row r="1543" spans="2:65" s="1" customFormat="1" ht="22.5" customHeight="1">
      <c r="B1543" s="27"/>
      <c r="C1543" s="160" t="s">
        <v>3054</v>
      </c>
      <c r="D1543" s="160" t="s">
        <v>1111</v>
      </c>
      <c r="E1543" s="161" t="s">
        <v>3055</v>
      </c>
      <c r="F1543" s="162" t="s">
        <v>3056</v>
      </c>
      <c r="G1543" s="163" t="s">
        <v>1160</v>
      </c>
      <c r="H1543" s="164">
        <v>1</v>
      </c>
      <c r="I1543" s="165">
        <v>18212.099999999999</v>
      </c>
      <c r="J1543" s="165">
        <f>ROUND(I1543*H1543,2)</f>
        <v>18212.099999999999</v>
      </c>
      <c r="K1543" s="162" t="s">
        <v>106</v>
      </c>
      <c r="L1543" s="31"/>
      <c r="M1543" s="53" t="s">
        <v>31</v>
      </c>
      <c r="N1543" s="166" t="s">
        <v>43</v>
      </c>
      <c r="O1543" s="142">
        <v>42.29</v>
      </c>
      <c r="P1543" s="142">
        <f>O1543*H1543</f>
        <v>42.29</v>
      </c>
      <c r="Q1543" s="142">
        <v>0</v>
      </c>
      <c r="R1543" s="142">
        <f>Q1543*H1543</f>
        <v>0</v>
      </c>
      <c r="S1543" s="142">
        <v>0</v>
      </c>
      <c r="T1543" s="143">
        <f>S1543*H1543</f>
        <v>0</v>
      </c>
      <c r="AR1543" s="13" t="s">
        <v>109</v>
      </c>
      <c r="AT1543" s="13" t="s">
        <v>1111</v>
      </c>
      <c r="AU1543" s="13" t="s">
        <v>79</v>
      </c>
      <c r="AY1543" s="13" t="s">
        <v>108</v>
      </c>
      <c r="BE1543" s="144">
        <f>IF(N1543="základní",J1543,0)</f>
        <v>18212.099999999999</v>
      </c>
      <c r="BF1543" s="144">
        <f>IF(N1543="snížená",J1543,0)</f>
        <v>0</v>
      </c>
      <c r="BG1543" s="144">
        <f>IF(N1543="zákl. přenesená",J1543,0)</f>
        <v>0</v>
      </c>
      <c r="BH1543" s="144">
        <f>IF(N1543="sníž. přenesená",J1543,0)</f>
        <v>0</v>
      </c>
      <c r="BI1543" s="144">
        <f>IF(N1543="nulová",J1543,0)</f>
        <v>0</v>
      </c>
      <c r="BJ1543" s="13" t="s">
        <v>77</v>
      </c>
      <c r="BK1543" s="144">
        <f>ROUND(I1543*H1543,2)</f>
        <v>18212.099999999999</v>
      </c>
      <c r="BL1543" s="13" t="s">
        <v>109</v>
      </c>
      <c r="BM1543" s="13" t="s">
        <v>3057</v>
      </c>
    </row>
    <row r="1544" spans="2:65" s="1" customFormat="1" ht="19.5">
      <c r="B1544" s="27"/>
      <c r="C1544" s="28"/>
      <c r="D1544" s="167" t="s">
        <v>1116</v>
      </c>
      <c r="E1544" s="28"/>
      <c r="F1544" s="168" t="s">
        <v>3053</v>
      </c>
      <c r="G1544" s="28"/>
      <c r="H1544" s="28"/>
      <c r="I1544" s="28"/>
      <c r="J1544" s="28"/>
      <c r="K1544" s="28"/>
      <c r="L1544" s="31"/>
      <c r="M1544" s="169"/>
      <c r="N1544" s="54"/>
      <c r="O1544" s="54"/>
      <c r="P1544" s="54"/>
      <c r="Q1544" s="54"/>
      <c r="R1544" s="54"/>
      <c r="S1544" s="54"/>
      <c r="T1544" s="55"/>
      <c r="AT1544" s="13" t="s">
        <v>1116</v>
      </c>
      <c r="AU1544" s="13" t="s">
        <v>79</v>
      </c>
    </row>
    <row r="1545" spans="2:65" s="1" customFormat="1" ht="22.5" customHeight="1">
      <c r="B1545" s="27"/>
      <c r="C1545" s="160" t="s">
        <v>3058</v>
      </c>
      <c r="D1545" s="160" t="s">
        <v>1111</v>
      </c>
      <c r="E1545" s="161" t="s">
        <v>3059</v>
      </c>
      <c r="F1545" s="162" t="s">
        <v>3060</v>
      </c>
      <c r="G1545" s="163" t="s">
        <v>1160</v>
      </c>
      <c r="H1545" s="164">
        <v>1</v>
      </c>
      <c r="I1545" s="165">
        <v>18212.099999999999</v>
      </c>
      <c r="J1545" s="165">
        <f>ROUND(I1545*H1545,2)</f>
        <v>18212.099999999999</v>
      </c>
      <c r="K1545" s="162" t="s">
        <v>106</v>
      </c>
      <c r="L1545" s="31"/>
      <c r="M1545" s="53" t="s">
        <v>31</v>
      </c>
      <c r="N1545" s="166" t="s">
        <v>43</v>
      </c>
      <c r="O1545" s="142">
        <v>42.29</v>
      </c>
      <c r="P1545" s="142">
        <f>O1545*H1545</f>
        <v>42.29</v>
      </c>
      <c r="Q1545" s="142">
        <v>0</v>
      </c>
      <c r="R1545" s="142">
        <f>Q1545*H1545</f>
        <v>0</v>
      </c>
      <c r="S1545" s="142">
        <v>0</v>
      </c>
      <c r="T1545" s="143">
        <f>S1545*H1545</f>
        <v>0</v>
      </c>
      <c r="AR1545" s="13" t="s">
        <v>109</v>
      </c>
      <c r="AT1545" s="13" t="s">
        <v>1111</v>
      </c>
      <c r="AU1545" s="13" t="s">
        <v>79</v>
      </c>
      <c r="AY1545" s="13" t="s">
        <v>108</v>
      </c>
      <c r="BE1545" s="144">
        <f>IF(N1545="základní",J1545,0)</f>
        <v>18212.099999999999</v>
      </c>
      <c r="BF1545" s="144">
        <f>IF(N1545="snížená",J1545,0)</f>
        <v>0</v>
      </c>
      <c r="BG1545" s="144">
        <f>IF(N1545="zákl. přenesená",J1545,0)</f>
        <v>0</v>
      </c>
      <c r="BH1545" s="144">
        <f>IF(N1545="sníž. přenesená",J1545,0)</f>
        <v>0</v>
      </c>
      <c r="BI1545" s="144">
        <f>IF(N1545="nulová",J1545,0)</f>
        <v>0</v>
      </c>
      <c r="BJ1545" s="13" t="s">
        <v>77</v>
      </c>
      <c r="BK1545" s="144">
        <f>ROUND(I1545*H1545,2)</f>
        <v>18212.099999999999</v>
      </c>
      <c r="BL1545" s="13" t="s">
        <v>109</v>
      </c>
      <c r="BM1545" s="13" t="s">
        <v>3061</v>
      </c>
    </row>
    <row r="1546" spans="2:65" s="1" customFormat="1" ht="19.5">
      <c r="B1546" s="27"/>
      <c r="C1546" s="28"/>
      <c r="D1546" s="167" t="s">
        <v>1116</v>
      </c>
      <c r="E1546" s="28"/>
      <c r="F1546" s="168" t="s">
        <v>3053</v>
      </c>
      <c r="G1546" s="28"/>
      <c r="H1546" s="28"/>
      <c r="I1546" s="28"/>
      <c r="J1546" s="28"/>
      <c r="K1546" s="28"/>
      <c r="L1546" s="31"/>
      <c r="M1546" s="169"/>
      <c r="N1546" s="54"/>
      <c r="O1546" s="54"/>
      <c r="P1546" s="54"/>
      <c r="Q1546" s="54"/>
      <c r="R1546" s="54"/>
      <c r="S1546" s="54"/>
      <c r="T1546" s="55"/>
      <c r="AT1546" s="13" t="s">
        <v>1116</v>
      </c>
      <c r="AU1546" s="13" t="s">
        <v>79</v>
      </c>
    </row>
    <row r="1547" spans="2:65" s="1" customFormat="1" ht="22.5" customHeight="1">
      <c r="B1547" s="27"/>
      <c r="C1547" s="160" t="s">
        <v>3062</v>
      </c>
      <c r="D1547" s="160" t="s">
        <v>1111</v>
      </c>
      <c r="E1547" s="161" t="s">
        <v>3063</v>
      </c>
      <c r="F1547" s="162" t="s">
        <v>3064</v>
      </c>
      <c r="G1547" s="163" t="s">
        <v>1160</v>
      </c>
      <c r="H1547" s="164">
        <v>1</v>
      </c>
      <c r="I1547" s="165">
        <v>19947.61</v>
      </c>
      <c r="J1547" s="165">
        <f>ROUND(I1547*H1547,2)</f>
        <v>19947.61</v>
      </c>
      <c r="K1547" s="162" t="s">
        <v>106</v>
      </c>
      <c r="L1547" s="31"/>
      <c r="M1547" s="53" t="s">
        <v>31</v>
      </c>
      <c r="N1547" s="166" t="s">
        <v>43</v>
      </c>
      <c r="O1547" s="142">
        <v>46.32</v>
      </c>
      <c r="P1547" s="142">
        <f>O1547*H1547</f>
        <v>46.32</v>
      </c>
      <c r="Q1547" s="142">
        <v>0</v>
      </c>
      <c r="R1547" s="142">
        <f>Q1547*H1547</f>
        <v>0</v>
      </c>
      <c r="S1547" s="142">
        <v>0</v>
      </c>
      <c r="T1547" s="143">
        <f>S1547*H1547</f>
        <v>0</v>
      </c>
      <c r="AR1547" s="13" t="s">
        <v>109</v>
      </c>
      <c r="AT1547" s="13" t="s">
        <v>1111</v>
      </c>
      <c r="AU1547" s="13" t="s">
        <v>79</v>
      </c>
      <c r="AY1547" s="13" t="s">
        <v>108</v>
      </c>
      <c r="BE1547" s="144">
        <f>IF(N1547="základní",J1547,0)</f>
        <v>19947.61</v>
      </c>
      <c r="BF1547" s="144">
        <f>IF(N1547="snížená",J1547,0)</f>
        <v>0</v>
      </c>
      <c r="BG1547" s="144">
        <f>IF(N1547="zákl. přenesená",J1547,0)</f>
        <v>0</v>
      </c>
      <c r="BH1547" s="144">
        <f>IF(N1547="sníž. přenesená",J1547,0)</f>
        <v>0</v>
      </c>
      <c r="BI1547" s="144">
        <f>IF(N1547="nulová",J1547,0)</f>
        <v>0</v>
      </c>
      <c r="BJ1547" s="13" t="s">
        <v>77</v>
      </c>
      <c r="BK1547" s="144">
        <f>ROUND(I1547*H1547,2)</f>
        <v>19947.61</v>
      </c>
      <c r="BL1547" s="13" t="s">
        <v>109</v>
      </c>
      <c r="BM1547" s="13" t="s">
        <v>3065</v>
      </c>
    </row>
    <row r="1548" spans="2:65" s="1" customFormat="1" ht="19.5">
      <c r="B1548" s="27"/>
      <c r="C1548" s="28"/>
      <c r="D1548" s="167" t="s">
        <v>1116</v>
      </c>
      <c r="E1548" s="28"/>
      <c r="F1548" s="168" t="s">
        <v>3053</v>
      </c>
      <c r="G1548" s="28"/>
      <c r="H1548" s="28"/>
      <c r="I1548" s="28"/>
      <c r="J1548" s="28"/>
      <c r="K1548" s="28"/>
      <c r="L1548" s="31"/>
      <c r="M1548" s="169"/>
      <c r="N1548" s="54"/>
      <c r="O1548" s="54"/>
      <c r="P1548" s="54"/>
      <c r="Q1548" s="54"/>
      <c r="R1548" s="54"/>
      <c r="S1548" s="54"/>
      <c r="T1548" s="55"/>
      <c r="AT1548" s="13" t="s">
        <v>1116</v>
      </c>
      <c r="AU1548" s="13" t="s">
        <v>79</v>
      </c>
    </row>
    <row r="1549" spans="2:65" s="1" customFormat="1" ht="22.5" customHeight="1">
      <c r="B1549" s="27"/>
      <c r="C1549" s="160" t="s">
        <v>3066</v>
      </c>
      <c r="D1549" s="160" t="s">
        <v>1111</v>
      </c>
      <c r="E1549" s="161" t="s">
        <v>3067</v>
      </c>
      <c r="F1549" s="162" t="s">
        <v>3068</v>
      </c>
      <c r="G1549" s="163" t="s">
        <v>1160</v>
      </c>
      <c r="H1549" s="164">
        <v>1</v>
      </c>
      <c r="I1549" s="165">
        <v>16808.189999999999</v>
      </c>
      <c r="J1549" s="165">
        <f>ROUND(I1549*H1549,2)</f>
        <v>16808.189999999999</v>
      </c>
      <c r="K1549" s="162" t="s">
        <v>106</v>
      </c>
      <c r="L1549" s="31"/>
      <c r="M1549" s="53" t="s">
        <v>31</v>
      </c>
      <c r="N1549" s="166" t="s">
        <v>43</v>
      </c>
      <c r="O1549" s="142">
        <v>39.03</v>
      </c>
      <c r="P1549" s="142">
        <f>O1549*H1549</f>
        <v>39.03</v>
      </c>
      <c r="Q1549" s="142">
        <v>0</v>
      </c>
      <c r="R1549" s="142">
        <f>Q1549*H1549</f>
        <v>0</v>
      </c>
      <c r="S1549" s="142">
        <v>0</v>
      </c>
      <c r="T1549" s="143">
        <f>S1549*H1549</f>
        <v>0</v>
      </c>
      <c r="AR1549" s="13" t="s">
        <v>109</v>
      </c>
      <c r="AT1549" s="13" t="s">
        <v>1111</v>
      </c>
      <c r="AU1549" s="13" t="s">
        <v>79</v>
      </c>
      <c r="AY1549" s="13" t="s">
        <v>108</v>
      </c>
      <c r="BE1549" s="144">
        <f>IF(N1549="základní",J1549,0)</f>
        <v>16808.189999999999</v>
      </c>
      <c r="BF1549" s="144">
        <f>IF(N1549="snížená",J1549,0)</f>
        <v>0</v>
      </c>
      <c r="BG1549" s="144">
        <f>IF(N1549="zákl. přenesená",J1549,0)</f>
        <v>0</v>
      </c>
      <c r="BH1549" s="144">
        <f>IF(N1549="sníž. přenesená",J1549,0)</f>
        <v>0</v>
      </c>
      <c r="BI1549" s="144">
        <f>IF(N1549="nulová",J1549,0)</f>
        <v>0</v>
      </c>
      <c r="BJ1549" s="13" t="s">
        <v>77</v>
      </c>
      <c r="BK1549" s="144">
        <f>ROUND(I1549*H1549,2)</f>
        <v>16808.189999999999</v>
      </c>
      <c r="BL1549" s="13" t="s">
        <v>109</v>
      </c>
      <c r="BM1549" s="13" t="s">
        <v>3069</v>
      </c>
    </row>
    <row r="1550" spans="2:65" s="1" customFormat="1" ht="19.5">
      <c r="B1550" s="27"/>
      <c r="C1550" s="28"/>
      <c r="D1550" s="167" t="s">
        <v>1116</v>
      </c>
      <c r="E1550" s="28"/>
      <c r="F1550" s="168" t="s">
        <v>3053</v>
      </c>
      <c r="G1550" s="28"/>
      <c r="H1550" s="28"/>
      <c r="I1550" s="28"/>
      <c r="J1550" s="28"/>
      <c r="K1550" s="28"/>
      <c r="L1550" s="31"/>
      <c r="M1550" s="169"/>
      <c r="N1550" s="54"/>
      <c r="O1550" s="54"/>
      <c r="P1550" s="54"/>
      <c r="Q1550" s="54"/>
      <c r="R1550" s="54"/>
      <c r="S1550" s="54"/>
      <c r="T1550" s="55"/>
      <c r="AT1550" s="13" t="s">
        <v>1116</v>
      </c>
      <c r="AU1550" s="13" t="s">
        <v>79</v>
      </c>
    </row>
    <row r="1551" spans="2:65" s="1" customFormat="1" ht="22.5" customHeight="1">
      <c r="B1551" s="27"/>
      <c r="C1551" s="160" t="s">
        <v>3070</v>
      </c>
      <c r="D1551" s="160" t="s">
        <v>1111</v>
      </c>
      <c r="E1551" s="161" t="s">
        <v>3071</v>
      </c>
      <c r="F1551" s="162" t="s">
        <v>3072</v>
      </c>
      <c r="G1551" s="163" t="s">
        <v>1160</v>
      </c>
      <c r="H1551" s="164">
        <v>1</v>
      </c>
      <c r="I1551" s="165">
        <v>16808.189999999999</v>
      </c>
      <c r="J1551" s="165">
        <f>ROUND(I1551*H1551,2)</f>
        <v>16808.189999999999</v>
      </c>
      <c r="K1551" s="162" t="s">
        <v>106</v>
      </c>
      <c r="L1551" s="31"/>
      <c r="M1551" s="53" t="s">
        <v>31</v>
      </c>
      <c r="N1551" s="166" t="s">
        <v>43</v>
      </c>
      <c r="O1551" s="142">
        <v>39.03</v>
      </c>
      <c r="P1551" s="142">
        <f>O1551*H1551</f>
        <v>39.03</v>
      </c>
      <c r="Q1551" s="142">
        <v>0</v>
      </c>
      <c r="R1551" s="142">
        <f>Q1551*H1551</f>
        <v>0</v>
      </c>
      <c r="S1551" s="142">
        <v>0</v>
      </c>
      <c r="T1551" s="143">
        <f>S1551*H1551</f>
        <v>0</v>
      </c>
      <c r="AR1551" s="13" t="s">
        <v>109</v>
      </c>
      <c r="AT1551" s="13" t="s">
        <v>1111</v>
      </c>
      <c r="AU1551" s="13" t="s">
        <v>79</v>
      </c>
      <c r="AY1551" s="13" t="s">
        <v>108</v>
      </c>
      <c r="BE1551" s="144">
        <f>IF(N1551="základní",J1551,0)</f>
        <v>16808.189999999999</v>
      </c>
      <c r="BF1551" s="144">
        <f>IF(N1551="snížená",J1551,0)</f>
        <v>0</v>
      </c>
      <c r="BG1551" s="144">
        <f>IF(N1551="zákl. přenesená",J1551,0)</f>
        <v>0</v>
      </c>
      <c r="BH1551" s="144">
        <f>IF(N1551="sníž. přenesená",J1551,0)</f>
        <v>0</v>
      </c>
      <c r="BI1551" s="144">
        <f>IF(N1551="nulová",J1551,0)</f>
        <v>0</v>
      </c>
      <c r="BJ1551" s="13" t="s">
        <v>77</v>
      </c>
      <c r="BK1551" s="144">
        <f>ROUND(I1551*H1551,2)</f>
        <v>16808.189999999999</v>
      </c>
      <c r="BL1551" s="13" t="s">
        <v>109</v>
      </c>
      <c r="BM1551" s="13" t="s">
        <v>3073</v>
      </c>
    </row>
    <row r="1552" spans="2:65" s="1" customFormat="1" ht="19.5">
      <c r="B1552" s="27"/>
      <c r="C1552" s="28"/>
      <c r="D1552" s="167" t="s">
        <v>1116</v>
      </c>
      <c r="E1552" s="28"/>
      <c r="F1552" s="168" t="s">
        <v>3053</v>
      </c>
      <c r="G1552" s="28"/>
      <c r="H1552" s="28"/>
      <c r="I1552" s="28"/>
      <c r="J1552" s="28"/>
      <c r="K1552" s="28"/>
      <c r="L1552" s="31"/>
      <c r="M1552" s="169"/>
      <c r="N1552" s="54"/>
      <c r="O1552" s="54"/>
      <c r="P1552" s="54"/>
      <c r="Q1552" s="54"/>
      <c r="R1552" s="54"/>
      <c r="S1552" s="54"/>
      <c r="T1552" s="55"/>
      <c r="AT1552" s="13" t="s">
        <v>1116</v>
      </c>
      <c r="AU1552" s="13" t="s">
        <v>79</v>
      </c>
    </row>
    <row r="1553" spans="2:65" s="1" customFormat="1" ht="22.5" customHeight="1">
      <c r="B1553" s="27"/>
      <c r="C1553" s="160" t="s">
        <v>3074</v>
      </c>
      <c r="D1553" s="160" t="s">
        <v>1111</v>
      </c>
      <c r="E1553" s="161" t="s">
        <v>3075</v>
      </c>
      <c r="F1553" s="162" t="s">
        <v>3076</v>
      </c>
      <c r="G1553" s="163" t="s">
        <v>1160</v>
      </c>
      <c r="H1553" s="164">
        <v>1</v>
      </c>
      <c r="I1553" s="165">
        <v>16808.189999999999</v>
      </c>
      <c r="J1553" s="165">
        <f>ROUND(I1553*H1553,2)</f>
        <v>16808.189999999999</v>
      </c>
      <c r="K1553" s="162" t="s">
        <v>106</v>
      </c>
      <c r="L1553" s="31"/>
      <c r="M1553" s="53" t="s">
        <v>31</v>
      </c>
      <c r="N1553" s="166" t="s">
        <v>43</v>
      </c>
      <c r="O1553" s="142">
        <v>39.03</v>
      </c>
      <c r="P1553" s="142">
        <f>O1553*H1553</f>
        <v>39.03</v>
      </c>
      <c r="Q1553" s="142">
        <v>0</v>
      </c>
      <c r="R1553" s="142">
        <f>Q1553*H1553</f>
        <v>0</v>
      </c>
      <c r="S1553" s="142">
        <v>0</v>
      </c>
      <c r="T1553" s="143">
        <f>S1553*H1553</f>
        <v>0</v>
      </c>
      <c r="AR1553" s="13" t="s">
        <v>109</v>
      </c>
      <c r="AT1553" s="13" t="s">
        <v>1111</v>
      </c>
      <c r="AU1553" s="13" t="s">
        <v>79</v>
      </c>
      <c r="AY1553" s="13" t="s">
        <v>108</v>
      </c>
      <c r="BE1553" s="144">
        <f>IF(N1553="základní",J1553,0)</f>
        <v>16808.189999999999</v>
      </c>
      <c r="BF1553" s="144">
        <f>IF(N1553="snížená",J1553,0)</f>
        <v>0</v>
      </c>
      <c r="BG1553" s="144">
        <f>IF(N1553="zákl. přenesená",J1553,0)</f>
        <v>0</v>
      </c>
      <c r="BH1553" s="144">
        <f>IF(N1553="sníž. přenesená",J1553,0)</f>
        <v>0</v>
      </c>
      <c r="BI1553" s="144">
        <f>IF(N1553="nulová",J1553,0)</f>
        <v>0</v>
      </c>
      <c r="BJ1553" s="13" t="s">
        <v>77</v>
      </c>
      <c r="BK1553" s="144">
        <f>ROUND(I1553*H1553,2)</f>
        <v>16808.189999999999</v>
      </c>
      <c r="BL1553" s="13" t="s">
        <v>109</v>
      </c>
      <c r="BM1553" s="13" t="s">
        <v>3077</v>
      </c>
    </row>
    <row r="1554" spans="2:65" s="1" customFormat="1" ht="19.5">
      <c r="B1554" s="27"/>
      <c r="C1554" s="28"/>
      <c r="D1554" s="167" t="s">
        <v>1116</v>
      </c>
      <c r="E1554" s="28"/>
      <c r="F1554" s="168" t="s">
        <v>3053</v>
      </c>
      <c r="G1554" s="28"/>
      <c r="H1554" s="28"/>
      <c r="I1554" s="28"/>
      <c r="J1554" s="28"/>
      <c r="K1554" s="28"/>
      <c r="L1554" s="31"/>
      <c r="M1554" s="169"/>
      <c r="N1554" s="54"/>
      <c r="O1554" s="54"/>
      <c r="P1554" s="54"/>
      <c r="Q1554" s="54"/>
      <c r="R1554" s="54"/>
      <c r="S1554" s="54"/>
      <c r="T1554" s="55"/>
      <c r="AT1554" s="13" t="s">
        <v>1116</v>
      </c>
      <c r="AU1554" s="13" t="s">
        <v>79</v>
      </c>
    </row>
    <row r="1555" spans="2:65" s="1" customFormat="1" ht="22.5" customHeight="1">
      <c r="B1555" s="27"/>
      <c r="C1555" s="160" t="s">
        <v>3078</v>
      </c>
      <c r="D1555" s="160" t="s">
        <v>1111</v>
      </c>
      <c r="E1555" s="161" t="s">
        <v>3079</v>
      </c>
      <c r="F1555" s="162" t="s">
        <v>3080</v>
      </c>
      <c r="G1555" s="163" t="s">
        <v>1160</v>
      </c>
      <c r="H1555" s="164">
        <v>1</v>
      </c>
      <c r="I1555" s="165">
        <v>16808.189999999999</v>
      </c>
      <c r="J1555" s="165">
        <f>ROUND(I1555*H1555,2)</f>
        <v>16808.189999999999</v>
      </c>
      <c r="K1555" s="162" t="s">
        <v>106</v>
      </c>
      <c r="L1555" s="31"/>
      <c r="M1555" s="53" t="s">
        <v>31</v>
      </c>
      <c r="N1555" s="166" t="s">
        <v>43</v>
      </c>
      <c r="O1555" s="142">
        <v>39.03</v>
      </c>
      <c r="P1555" s="142">
        <f>O1555*H1555</f>
        <v>39.03</v>
      </c>
      <c r="Q1555" s="142">
        <v>0</v>
      </c>
      <c r="R1555" s="142">
        <f>Q1555*H1555</f>
        <v>0</v>
      </c>
      <c r="S1555" s="142">
        <v>0</v>
      </c>
      <c r="T1555" s="143">
        <f>S1555*H1555</f>
        <v>0</v>
      </c>
      <c r="AR1555" s="13" t="s">
        <v>109</v>
      </c>
      <c r="AT1555" s="13" t="s">
        <v>1111</v>
      </c>
      <c r="AU1555" s="13" t="s">
        <v>79</v>
      </c>
      <c r="AY1555" s="13" t="s">
        <v>108</v>
      </c>
      <c r="BE1555" s="144">
        <f>IF(N1555="základní",J1555,0)</f>
        <v>16808.189999999999</v>
      </c>
      <c r="BF1555" s="144">
        <f>IF(N1555="snížená",J1555,0)</f>
        <v>0</v>
      </c>
      <c r="BG1555" s="144">
        <f>IF(N1555="zákl. přenesená",J1555,0)</f>
        <v>0</v>
      </c>
      <c r="BH1555" s="144">
        <f>IF(N1555="sníž. přenesená",J1555,0)</f>
        <v>0</v>
      </c>
      <c r="BI1555" s="144">
        <f>IF(N1555="nulová",J1555,0)</f>
        <v>0</v>
      </c>
      <c r="BJ1555" s="13" t="s">
        <v>77</v>
      </c>
      <c r="BK1555" s="144">
        <f>ROUND(I1555*H1555,2)</f>
        <v>16808.189999999999</v>
      </c>
      <c r="BL1555" s="13" t="s">
        <v>109</v>
      </c>
      <c r="BM1555" s="13" t="s">
        <v>3081</v>
      </c>
    </row>
    <row r="1556" spans="2:65" s="1" customFormat="1" ht="19.5">
      <c r="B1556" s="27"/>
      <c r="C1556" s="28"/>
      <c r="D1556" s="167" t="s">
        <v>1116</v>
      </c>
      <c r="E1556" s="28"/>
      <c r="F1556" s="168" t="s">
        <v>3053</v>
      </c>
      <c r="G1556" s="28"/>
      <c r="H1556" s="28"/>
      <c r="I1556" s="28"/>
      <c r="J1556" s="28"/>
      <c r="K1556" s="28"/>
      <c r="L1556" s="31"/>
      <c r="M1556" s="169"/>
      <c r="N1556" s="54"/>
      <c r="O1556" s="54"/>
      <c r="P1556" s="54"/>
      <c r="Q1556" s="54"/>
      <c r="R1556" s="54"/>
      <c r="S1556" s="54"/>
      <c r="T1556" s="55"/>
      <c r="AT1556" s="13" t="s">
        <v>1116</v>
      </c>
      <c r="AU1556" s="13" t="s">
        <v>79</v>
      </c>
    </row>
    <row r="1557" spans="2:65" s="1" customFormat="1" ht="22.5" customHeight="1">
      <c r="B1557" s="27"/>
      <c r="C1557" s="160" t="s">
        <v>3082</v>
      </c>
      <c r="D1557" s="160" t="s">
        <v>1111</v>
      </c>
      <c r="E1557" s="161" t="s">
        <v>3083</v>
      </c>
      <c r="F1557" s="162" t="s">
        <v>3084</v>
      </c>
      <c r="G1557" s="163" t="s">
        <v>1160</v>
      </c>
      <c r="H1557" s="164">
        <v>1</v>
      </c>
      <c r="I1557" s="165">
        <v>29960.17</v>
      </c>
      <c r="J1557" s="165">
        <f>ROUND(I1557*H1557,2)</f>
        <v>29960.17</v>
      </c>
      <c r="K1557" s="162" t="s">
        <v>106</v>
      </c>
      <c r="L1557" s="31"/>
      <c r="M1557" s="53" t="s">
        <v>31</v>
      </c>
      <c r="N1557" s="166" t="s">
        <v>43</v>
      </c>
      <c r="O1557" s="142">
        <v>69.569999999999993</v>
      </c>
      <c r="P1557" s="142">
        <f>O1557*H1557</f>
        <v>69.569999999999993</v>
      </c>
      <c r="Q1557" s="142">
        <v>0</v>
      </c>
      <c r="R1557" s="142">
        <f>Q1557*H1557</f>
        <v>0</v>
      </c>
      <c r="S1557" s="142">
        <v>0</v>
      </c>
      <c r="T1557" s="143">
        <f>S1557*H1557</f>
        <v>0</v>
      </c>
      <c r="AR1557" s="13" t="s">
        <v>109</v>
      </c>
      <c r="AT1557" s="13" t="s">
        <v>1111</v>
      </c>
      <c r="AU1557" s="13" t="s">
        <v>79</v>
      </c>
      <c r="AY1557" s="13" t="s">
        <v>108</v>
      </c>
      <c r="BE1557" s="144">
        <f>IF(N1557="základní",J1557,0)</f>
        <v>29960.17</v>
      </c>
      <c r="BF1557" s="144">
        <f>IF(N1557="snížená",J1557,0)</f>
        <v>0</v>
      </c>
      <c r="BG1557" s="144">
        <f>IF(N1557="zákl. přenesená",J1557,0)</f>
        <v>0</v>
      </c>
      <c r="BH1557" s="144">
        <f>IF(N1557="sníž. přenesená",J1557,0)</f>
        <v>0</v>
      </c>
      <c r="BI1557" s="144">
        <f>IF(N1557="nulová",J1557,0)</f>
        <v>0</v>
      </c>
      <c r="BJ1557" s="13" t="s">
        <v>77</v>
      </c>
      <c r="BK1557" s="144">
        <f>ROUND(I1557*H1557,2)</f>
        <v>29960.17</v>
      </c>
      <c r="BL1557" s="13" t="s">
        <v>109</v>
      </c>
      <c r="BM1557" s="13" t="s">
        <v>3085</v>
      </c>
    </row>
    <row r="1558" spans="2:65" s="1" customFormat="1" ht="19.5">
      <c r="B1558" s="27"/>
      <c r="C1558" s="28"/>
      <c r="D1558" s="167" t="s">
        <v>1116</v>
      </c>
      <c r="E1558" s="28"/>
      <c r="F1558" s="168" t="s">
        <v>3053</v>
      </c>
      <c r="G1558" s="28"/>
      <c r="H1558" s="28"/>
      <c r="I1558" s="28"/>
      <c r="J1558" s="28"/>
      <c r="K1558" s="28"/>
      <c r="L1558" s="31"/>
      <c r="M1558" s="169"/>
      <c r="N1558" s="54"/>
      <c r="O1558" s="54"/>
      <c r="P1558" s="54"/>
      <c r="Q1558" s="54"/>
      <c r="R1558" s="54"/>
      <c r="S1558" s="54"/>
      <c r="T1558" s="55"/>
      <c r="AT1558" s="13" t="s">
        <v>1116</v>
      </c>
      <c r="AU1558" s="13" t="s">
        <v>79</v>
      </c>
    </row>
    <row r="1559" spans="2:65" s="1" customFormat="1" ht="22.5" customHeight="1">
      <c r="B1559" s="27"/>
      <c r="C1559" s="160" t="s">
        <v>3086</v>
      </c>
      <c r="D1559" s="160" t="s">
        <v>1111</v>
      </c>
      <c r="E1559" s="161" t="s">
        <v>3087</v>
      </c>
      <c r="F1559" s="162" t="s">
        <v>3088</v>
      </c>
      <c r="G1559" s="163" t="s">
        <v>1160</v>
      </c>
      <c r="H1559" s="164">
        <v>1</v>
      </c>
      <c r="I1559" s="165">
        <v>31519.119999999999</v>
      </c>
      <c r="J1559" s="165">
        <f>ROUND(I1559*H1559,2)</f>
        <v>31519.119999999999</v>
      </c>
      <c r="K1559" s="162" t="s">
        <v>106</v>
      </c>
      <c r="L1559" s="31"/>
      <c r="M1559" s="53" t="s">
        <v>31</v>
      </c>
      <c r="N1559" s="166" t="s">
        <v>43</v>
      </c>
      <c r="O1559" s="142">
        <v>73.19</v>
      </c>
      <c r="P1559" s="142">
        <f>O1559*H1559</f>
        <v>73.19</v>
      </c>
      <c r="Q1559" s="142">
        <v>0</v>
      </c>
      <c r="R1559" s="142">
        <f>Q1559*H1559</f>
        <v>0</v>
      </c>
      <c r="S1559" s="142">
        <v>0</v>
      </c>
      <c r="T1559" s="143">
        <f>S1559*H1559</f>
        <v>0</v>
      </c>
      <c r="AR1559" s="13" t="s">
        <v>109</v>
      </c>
      <c r="AT1559" s="13" t="s">
        <v>1111</v>
      </c>
      <c r="AU1559" s="13" t="s">
        <v>79</v>
      </c>
      <c r="AY1559" s="13" t="s">
        <v>108</v>
      </c>
      <c r="BE1559" s="144">
        <f>IF(N1559="základní",J1559,0)</f>
        <v>31519.119999999999</v>
      </c>
      <c r="BF1559" s="144">
        <f>IF(N1559="snížená",J1559,0)</f>
        <v>0</v>
      </c>
      <c r="BG1559" s="144">
        <f>IF(N1559="zákl. přenesená",J1559,0)</f>
        <v>0</v>
      </c>
      <c r="BH1559" s="144">
        <f>IF(N1559="sníž. přenesená",J1559,0)</f>
        <v>0</v>
      </c>
      <c r="BI1559" s="144">
        <f>IF(N1559="nulová",J1559,0)</f>
        <v>0</v>
      </c>
      <c r="BJ1559" s="13" t="s">
        <v>77</v>
      </c>
      <c r="BK1559" s="144">
        <f>ROUND(I1559*H1559,2)</f>
        <v>31519.119999999999</v>
      </c>
      <c r="BL1559" s="13" t="s">
        <v>109</v>
      </c>
      <c r="BM1559" s="13" t="s">
        <v>3089</v>
      </c>
    </row>
    <row r="1560" spans="2:65" s="1" customFormat="1" ht="19.5">
      <c r="B1560" s="27"/>
      <c r="C1560" s="28"/>
      <c r="D1560" s="167" t="s">
        <v>1116</v>
      </c>
      <c r="E1560" s="28"/>
      <c r="F1560" s="168" t="s">
        <v>3053</v>
      </c>
      <c r="G1560" s="28"/>
      <c r="H1560" s="28"/>
      <c r="I1560" s="28"/>
      <c r="J1560" s="28"/>
      <c r="K1560" s="28"/>
      <c r="L1560" s="31"/>
      <c r="M1560" s="169"/>
      <c r="N1560" s="54"/>
      <c r="O1560" s="54"/>
      <c r="P1560" s="54"/>
      <c r="Q1560" s="54"/>
      <c r="R1560" s="54"/>
      <c r="S1560" s="54"/>
      <c r="T1560" s="55"/>
      <c r="AT1560" s="13" t="s">
        <v>1116</v>
      </c>
      <c r="AU1560" s="13" t="s">
        <v>79</v>
      </c>
    </row>
    <row r="1561" spans="2:65" s="1" customFormat="1" ht="22.5" customHeight="1">
      <c r="B1561" s="27"/>
      <c r="C1561" s="160" t="s">
        <v>3090</v>
      </c>
      <c r="D1561" s="160" t="s">
        <v>1111</v>
      </c>
      <c r="E1561" s="161" t="s">
        <v>3091</v>
      </c>
      <c r="F1561" s="162" t="s">
        <v>3092</v>
      </c>
      <c r="G1561" s="163" t="s">
        <v>1160</v>
      </c>
      <c r="H1561" s="164">
        <v>1</v>
      </c>
      <c r="I1561" s="165">
        <v>31519.119999999999</v>
      </c>
      <c r="J1561" s="165">
        <f>ROUND(I1561*H1561,2)</f>
        <v>31519.119999999999</v>
      </c>
      <c r="K1561" s="162" t="s">
        <v>106</v>
      </c>
      <c r="L1561" s="31"/>
      <c r="M1561" s="53" t="s">
        <v>31</v>
      </c>
      <c r="N1561" s="166" t="s">
        <v>43</v>
      </c>
      <c r="O1561" s="142">
        <v>73.19</v>
      </c>
      <c r="P1561" s="142">
        <f>O1561*H1561</f>
        <v>73.19</v>
      </c>
      <c r="Q1561" s="142">
        <v>0</v>
      </c>
      <c r="R1561" s="142">
        <f>Q1561*H1561</f>
        <v>0</v>
      </c>
      <c r="S1561" s="142">
        <v>0</v>
      </c>
      <c r="T1561" s="143">
        <f>S1561*H1561</f>
        <v>0</v>
      </c>
      <c r="AR1561" s="13" t="s">
        <v>109</v>
      </c>
      <c r="AT1561" s="13" t="s">
        <v>1111</v>
      </c>
      <c r="AU1561" s="13" t="s">
        <v>79</v>
      </c>
      <c r="AY1561" s="13" t="s">
        <v>108</v>
      </c>
      <c r="BE1561" s="144">
        <f>IF(N1561="základní",J1561,0)</f>
        <v>31519.119999999999</v>
      </c>
      <c r="BF1561" s="144">
        <f>IF(N1561="snížená",J1561,0)</f>
        <v>0</v>
      </c>
      <c r="BG1561" s="144">
        <f>IF(N1561="zákl. přenesená",J1561,0)</f>
        <v>0</v>
      </c>
      <c r="BH1561" s="144">
        <f>IF(N1561="sníž. přenesená",J1561,0)</f>
        <v>0</v>
      </c>
      <c r="BI1561" s="144">
        <f>IF(N1561="nulová",J1561,0)</f>
        <v>0</v>
      </c>
      <c r="BJ1561" s="13" t="s">
        <v>77</v>
      </c>
      <c r="BK1561" s="144">
        <f>ROUND(I1561*H1561,2)</f>
        <v>31519.119999999999</v>
      </c>
      <c r="BL1561" s="13" t="s">
        <v>109</v>
      </c>
      <c r="BM1561" s="13" t="s">
        <v>3093</v>
      </c>
    </row>
    <row r="1562" spans="2:65" s="1" customFormat="1" ht="19.5">
      <c r="B1562" s="27"/>
      <c r="C1562" s="28"/>
      <c r="D1562" s="167" t="s">
        <v>1116</v>
      </c>
      <c r="E1562" s="28"/>
      <c r="F1562" s="168" t="s">
        <v>3053</v>
      </c>
      <c r="G1562" s="28"/>
      <c r="H1562" s="28"/>
      <c r="I1562" s="28"/>
      <c r="J1562" s="28"/>
      <c r="K1562" s="28"/>
      <c r="L1562" s="31"/>
      <c r="M1562" s="169"/>
      <c r="N1562" s="54"/>
      <c r="O1562" s="54"/>
      <c r="P1562" s="54"/>
      <c r="Q1562" s="54"/>
      <c r="R1562" s="54"/>
      <c r="S1562" s="54"/>
      <c r="T1562" s="55"/>
      <c r="AT1562" s="13" t="s">
        <v>1116</v>
      </c>
      <c r="AU1562" s="13" t="s">
        <v>79</v>
      </c>
    </row>
    <row r="1563" spans="2:65" s="1" customFormat="1" ht="22.5" customHeight="1">
      <c r="B1563" s="27"/>
      <c r="C1563" s="160" t="s">
        <v>3094</v>
      </c>
      <c r="D1563" s="160" t="s">
        <v>1111</v>
      </c>
      <c r="E1563" s="161" t="s">
        <v>3095</v>
      </c>
      <c r="F1563" s="162" t="s">
        <v>3096</v>
      </c>
      <c r="G1563" s="163" t="s">
        <v>1160</v>
      </c>
      <c r="H1563" s="164">
        <v>1</v>
      </c>
      <c r="I1563" s="165">
        <v>33082.370000000003</v>
      </c>
      <c r="J1563" s="165">
        <f>ROUND(I1563*H1563,2)</f>
        <v>33082.370000000003</v>
      </c>
      <c r="K1563" s="162" t="s">
        <v>106</v>
      </c>
      <c r="L1563" s="31"/>
      <c r="M1563" s="53" t="s">
        <v>31</v>
      </c>
      <c r="N1563" s="166" t="s">
        <v>43</v>
      </c>
      <c r="O1563" s="142">
        <v>76.819999999999993</v>
      </c>
      <c r="P1563" s="142">
        <f>O1563*H1563</f>
        <v>76.819999999999993</v>
      </c>
      <c r="Q1563" s="142">
        <v>0</v>
      </c>
      <c r="R1563" s="142">
        <f>Q1563*H1563</f>
        <v>0</v>
      </c>
      <c r="S1563" s="142">
        <v>0</v>
      </c>
      <c r="T1563" s="143">
        <f>S1563*H1563</f>
        <v>0</v>
      </c>
      <c r="AR1563" s="13" t="s">
        <v>109</v>
      </c>
      <c r="AT1563" s="13" t="s">
        <v>1111</v>
      </c>
      <c r="AU1563" s="13" t="s">
        <v>79</v>
      </c>
      <c r="AY1563" s="13" t="s">
        <v>108</v>
      </c>
      <c r="BE1563" s="144">
        <f>IF(N1563="základní",J1563,0)</f>
        <v>33082.370000000003</v>
      </c>
      <c r="BF1563" s="144">
        <f>IF(N1563="snížená",J1563,0)</f>
        <v>0</v>
      </c>
      <c r="BG1563" s="144">
        <f>IF(N1563="zákl. přenesená",J1563,0)</f>
        <v>0</v>
      </c>
      <c r="BH1563" s="144">
        <f>IF(N1563="sníž. přenesená",J1563,0)</f>
        <v>0</v>
      </c>
      <c r="BI1563" s="144">
        <f>IF(N1563="nulová",J1563,0)</f>
        <v>0</v>
      </c>
      <c r="BJ1563" s="13" t="s">
        <v>77</v>
      </c>
      <c r="BK1563" s="144">
        <f>ROUND(I1563*H1563,2)</f>
        <v>33082.370000000003</v>
      </c>
      <c r="BL1563" s="13" t="s">
        <v>109</v>
      </c>
      <c r="BM1563" s="13" t="s">
        <v>3097</v>
      </c>
    </row>
    <row r="1564" spans="2:65" s="1" customFormat="1" ht="19.5">
      <c r="B1564" s="27"/>
      <c r="C1564" s="28"/>
      <c r="D1564" s="167" t="s">
        <v>1116</v>
      </c>
      <c r="E1564" s="28"/>
      <c r="F1564" s="168" t="s">
        <v>3053</v>
      </c>
      <c r="G1564" s="28"/>
      <c r="H1564" s="28"/>
      <c r="I1564" s="28"/>
      <c r="J1564" s="28"/>
      <c r="K1564" s="28"/>
      <c r="L1564" s="31"/>
      <c r="M1564" s="169"/>
      <c r="N1564" s="54"/>
      <c r="O1564" s="54"/>
      <c r="P1564" s="54"/>
      <c r="Q1564" s="54"/>
      <c r="R1564" s="54"/>
      <c r="S1564" s="54"/>
      <c r="T1564" s="55"/>
      <c r="AT1564" s="13" t="s">
        <v>1116</v>
      </c>
      <c r="AU1564" s="13" t="s">
        <v>79</v>
      </c>
    </row>
    <row r="1565" spans="2:65" s="1" customFormat="1" ht="22.5" customHeight="1">
      <c r="B1565" s="27"/>
      <c r="C1565" s="160" t="s">
        <v>3098</v>
      </c>
      <c r="D1565" s="160" t="s">
        <v>1111</v>
      </c>
      <c r="E1565" s="161" t="s">
        <v>3099</v>
      </c>
      <c r="F1565" s="162" t="s">
        <v>3100</v>
      </c>
      <c r="G1565" s="163" t="s">
        <v>1160</v>
      </c>
      <c r="H1565" s="164">
        <v>1</v>
      </c>
      <c r="I1565" s="165">
        <v>29663.02</v>
      </c>
      <c r="J1565" s="165">
        <f>ROUND(I1565*H1565,2)</f>
        <v>29663.02</v>
      </c>
      <c r="K1565" s="162" t="s">
        <v>106</v>
      </c>
      <c r="L1565" s="31"/>
      <c r="M1565" s="53" t="s">
        <v>31</v>
      </c>
      <c r="N1565" s="166" t="s">
        <v>43</v>
      </c>
      <c r="O1565" s="142">
        <v>68.88</v>
      </c>
      <c r="P1565" s="142">
        <f>O1565*H1565</f>
        <v>68.88</v>
      </c>
      <c r="Q1565" s="142">
        <v>0</v>
      </c>
      <c r="R1565" s="142">
        <f>Q1565*H1565</f>
        <v>0</v>
      </c>
      <c r="S1565" s="142">
        <v>0</v>
      </c>
      <c r="T1565" s="143">
        <f>S1565*H1565</f>
        <v>0</v>
      </c>
      <c r="AR1565" s="13" t="s">
        <v>109</v>
      </c>
      <c r="AT1565" s="13" t="s">
        <v>1111</v>
      </c>
      <c r="AU1565" s="13" t="s">
        <v>79</v>
      </c>
      <c r="AY1565" s="13" t="s">
        <v>108</v>
      </c>
      <c r="BE1565" s="144">
        <f>IF(N1565="základní",J1565,0)</f>
        <v>29663.02</v>
      </c>
      <c r="BF1565" s="144">
        <f>IF(N1565="snížená",J1565,0)</f>
        <v>0</v>
      </c>
      <c r="BG1565" s="144">
        <f>IF(N1565="zákl. přenesená",J1565,0)</f>
        <v>0</v>
      </c>
      <c r="BH1565" s="144">
        <f>IF(N1565="sníž. přenesená",J1565,0)</f>
        <v>0</v>
      </c>
      <c r="BI1565" s="144">
        <f>IF(N1565="nulová",J1565,0)</f>
        <v>0</v>
      </c>
      <c r="BJ1565" s="13" t="s">
        <v>77</v>
      </c>
      <c r="BK1565" s="144">
        <f>ROUND(I1565*H1565,2)</f>
        <v>29663.02</v>
      </c>
      <c r="BL1565" s="13" t="s">
        <v>109</v>
      </c>
      <c r="BM1565" s="13" t="s">
        <v>3101</v>
      </c>
    </row>
    <row r="1566" spans="2:65" s="1" customFormat="1" ht="19.5">
      <c r="B1566" s="27"/>
      <c r="C1566" s="28"/>
      <c r="D1566" s="167" t="s">
        <v>1116</v>
      </c>
      <c r="E1566" s="28"/>
      <c r="F1566" s="168" t="s">
        <v>3053</v>
      </c>
      <c r="G1566" s="28"/>
      <c r="H1566" s="28"/>
      <c r="I1566" s="28"/>
      <c r="J1566" s="28"/>
      <c r="K1566" s="28"/>
      <c r="L1566" s="31"/>
      <c r="M1566" s="169"/>
      <c r="N1566" s="54"/>
      <c r="O1566" s="54"/>
      <c r="P1566" s="54"/>
      <c r="Q1566" s="54"/>
      <c r="R1566" s="54"/>
      <c r="S1566" s="54"/>
      <c r="T1566" s="55"/>
      <c r="AT1566" s="13" t="s">
        <v>1116</v>
      </c>
      <c r="AU1566" s="13" t="s">
        <v>79</v>
      </c>
    </row>
    <row r="1567" spans="2:65" s="1" customFormat="1" ht="22.5" customHeight="1">
      <c r="B1567" s="27"/>
      <c r="C1567" s="160" t="s">
        <v>3102</v>
      </c>
      <c r="D1567" s="160" t="s">
        <v>1111</v>
      </c>
      <c r="E1567" s="161" t="s">
        <v>3103</v>
      </c>
      <c r="F1567" s="162" t="s">
        <v>3104</v>
      </c>
      <c r="G1567" s="163" t="s">
        <v>1160</v>
      </c>
      <c r="H1567" s="164">
        <v>1</v>
      </c>
      <c r="I1567" s="165">
        <v>32785.22</v>
      </c>
      <c r="J1567" s="165">
        <f>ROUND(I1567*H1567,2)</f>
        <v>32785.22</v>
      </c>
      <c r="K1567" s="162" t="s">
        <v>106</v>
      </c>
      <c r="L1567" s="31"/>
      <c r="M1567" s="53" t="s">
        <v>31</v>
      </c>
      <c r="N1567" s="166" t="s">
        <v>43</v>
      </c>
      <c r="O1567" s="142">
        <v>76.13</v>
      </c>
      <c r="P1567" s="142">
        <f>O1567*H1567</f>
        <v>76.13</v>
      </c>
      <c r="Q1567" s="142">
        <v>0</v>
      </c>
      <c r="R1567" s="142">
        <f>Q1567*H1567</f>
        <v>0</v>
      </c>
      <c r="S1567" s="142">
        <v>0</v>
      </c>
      <c r="T1567" s="143">
        <f>S1567*H1567</f>
        <v>0</v>
      </c>
      <c r="AR1567" s="13" t="s">
        <v>109</v>
      </c>
      <c r="AT1567" s="13" t="s">
        <v>1111</v>
      </c>
      <c r="AU1567" s="13" t="s">
        <v>79</v>
      </c>
      <c r="AY1567" s="13" t="s">
        <v>108</v>
      </c>
      <c r="BE1567" s="144">
        <f>IF(N1567="základní",J1567,0)</f>
        <v>32785.22</v>
      </c>
      <c r="BF1567" s="144">
        <f>IF(N1567="snížená",J1567,0)</f>
        <v>0</v>
      </c>
      <c r="BG1567" s="144">
        <f>IF(N1567="zákl. přenesená",J1567,0)</f>
        <v>0</v>
      </c>
      <c r="BH1567" s="144">
        <f>IF(N1567="sníž. přenesená",J1567,0)</f>
        <v>0</v>
      </c>
      <c r="BI1567" s="144">
        <f>IF(N1567="nulová",J1567,0)</f>
        <v>0</v>
      </c>
      <c r="BJ1567" s="13" t="s">
        <v>77</v>
      </c>
      <c r="BK1567" s="144">
        <f>ROUND(I1567*H1567,2)</f>
        <v>32785.22</v>
      </c>
      <c r="BL1567" s="13" t="s">
        <v>109</v>
      </c>
      <c r="BM1567" s="13" t="s">
        <v>3105</v>
      </c>
    </row>
    <row r="1568" spans="2:65" s="1" customFormat="1" ht="19.5">
      <c r="B1568" s="27"/>
      <c r="C1568" s="28"/>
      <c r="D1568" s="167" t="s">
        <v>1116</v>
      </c>
      <c r="E1568" s="28"/>
      <c r="F1568" s="168" t="s">
        <v>3053</v>
      </c>
      <c r="G1568" s="28"/>
      <c r="H1568" s="28"/>
      <c r="I1568" s="28"/>
      <c r="J1568" s="28"/>
      <c r="K1568" s="28"/>
      <c r="L1568" s="31"/>
      <c r="M1568" s="169"/>
      <c r="N1568" s="54"/>
      <c r="O1568" s="54"/>
      <c r="P1568" s="54"/>
      <c r="Q1568" s="54"/>
      <c r="R1568" s="54"/>
      <c r="S1568" s="54"/>
      <c r="T1568" s="55"/>
      <c r="AT1568" s="13" t="s">
        <v>1116</v>
      </c>
      <c r="AU1568" s="13" t="s">
        <v>79</v>
      </c>
    </row>
    <row r="1569" spans="2:65" s="1" customFormat="1" ht="22.5" customHeight="1">
      <c r="B1569" s="27"/>
      <c r="C1569" s="160" t="s">
        <v>3106</v>
      </c>
      <c r="D1569" s="160" t="s">
        <v>1111</v>
      </c>
      <c r="E1569" s="161" t="s">
        <v>3107</v>
      </c>
      <c r="F1569" s="162" t="s">
        <v>3108</v>
      </c>
      <c r="G1569" s="163" t="s">
        <v>1160</v>
      </c>
      <c r="H1569" s="164">
        <v>1</v>
      </c>
      <c r="I1569" s="165">
        <v>32785.22</v>
      </c>
      <c r="J1569" s="165">
        <f>ROUND(I1569*H1569,2)</f>
        <v>32785.22</v>
      </c>
      <c r="K1569" s="162" t="s">
        <v>106</v>
      </c>
      <c r="L1569" s="31"/>
      <c r="M1569" s="53" t="s">
        <v>31</v>
      </c>
      <c r="N1569" s="166" t="s">
        <v>43</v>
      </c>
      <c r="O1569" s="142">
        <v>76.13</v>
      </c>
      <c r="P1569" s="142">
        <f>O1569*H1569</f>
        <v>76.13</v>
      </c>
      <c r="Q1569" s="142">
        <v>0</v>
      </c>
      <c r="R1569" s="142">
        <f>Q1569*H1569</f>
        <v>0</v>
      </c>
      <c r="S1569" s="142">
        <v>0</v>
      </c>
      <c r="T1569" s="143">
        <f>S1569*H1569</f>
        <v>0</v>
      </c>
      <c r="AR1569" s="13" t="s">
        <v>109</v>
      </c>
      <c r="AT1569" s="13" t="s">
        <v>1111</v>
      </c>
      <c r="AU1569" s="13" t="s">
        <v>79</v>
      </c>
      <c r="AY1569" s="13" t="s">
        <v>108</v>
      </c>
      <c r="BE1569" s="144">
        <f>IF(N1569="základní",J1569,0)</f>
        <v>32785.22</v>
      </c>
      <c r="BF1569" s="144">
        <f>IF(N1569="snížená",J1569,0)</f>
        <v>0</v>
      </c>
      <c r="BG1569" s="144">
        <f>IF(N1569="zákl. přenesená",J1569,0)</f>
        <v>0</v>
      </c>
      <c r="BH1569" s="144">
        <f>IF(N1569="sníž. přenesená",J1569,0)</f>
        <v>0</v>
      </c>
      <c r="BI1569" s="144">
        <f>IF(N1569="nulová",J1569,0)</f>
        <v>0</v>
      </c>
      <c r="BJ1569" s="13" t="s">
        <v>77</v>
      </c>
      <c r="BK1569" s="144">
        <f>ROUND(I1569*H1569,2)</f>
        <v>32785.22</v>
      </c>
      <c r="BL1569" s="13" t="s">
        <v>109</v>
      </c>
      <c r="BM1569" s="13" t="s">
        <v>3109</v>
      </c>
    </row>
    <row r="1570" spans="2:65" s="1" customFormat="1" ht="19.5">
      <c r="B1570" s="27"/>
      <c r="C1570" s="28"/>
      <c r="D1570" s="167" t="s">
        <v>1116</v>
      </c>
      <c r="E1570" s="28"/>
      <c r="F1570" s="168" t="s">
        <v>3053</v>
      </c>
      <c r="G1570" s="28"/>
      <c r="H1570" s="28"/>
      <c r="I1570" s="28"/>
      <c r="J1570" s="28"/>
      <c r="K1570" s="28"/>
      <c r="L1570" s="31"/>
      <c r="M1570" s="169"/>
      <c r="N1570" s="54"/>
      <c r="O1570" s="54"/>
      <c r="P1570" s="54"/>
      <c r="Q1570" s="54"/>
      <c r="R1570" s="54"/>
      <c r="S1570" s="54"/>
      <c r="T1570" s="55"/>
      <c r="AT1570" s="13" t="s">
        <v>1116</v>
      </c>
      <c r="AU1570" s="13" t="s">
        <v>79</v>
      </c>
    </row>
    <row r="1571" spans="2:65" s="1" customFormat="1" ht="22.5" customHeight="1">
      <c r="B1571" s="27"/>
      <c r="C1571" s="160" t="s">
        <v>3110</v>
      </c>
      <c r="D1571" s="160" t="s">
        <v>1111</v>
      </c>
      <c r="E1571" s="161" t="s">
        <v>3111</v>
      </c>
      <c r="F1571" s="162" t="s">
        <v>3112</v>
      </c>
      <c r="G1571" s="163" t="s">
        <v>1160</v>
      </c>
      <c r="H1571" s="164">
        <v>1</v>
      </c>
      <c r="I1571" s="165">
        <v>35907.42</v>
      </c>
      <c r="J1571" s="165">
        <f>ROUND(I1571*H1571,2)</f>
        <v>35907.42</v>
      </c>
      <c r="K1571" s="162" t="s">
        <v>106</v>
      </c>
      <c r="L1571" s="31"/>
      <c r="M1571" s="53" t="s">
        <v>31</v>
      </c>
      <c r="N1571" s="166" t="s">
        <v>43</v>
      </c>
      <c r="O1571" s="142">
        <v>83.38</v>
      </c>
      <c r="P1571" s="142">
        <f>O1571*H1571</f>
        <v>83.38</v>
      </c>
      <c r="Q1571" s="142">
        <v>0</v>
      </c>
      <c r="R1571" s="142">
        <f>Q1571*H1571</f>
        <v>0</v>
      </c>
      <c r="S1571" s="142">
        <v>0</v>
      </c>
      <c r="T1571" s="143">
        <f>S1571*H1571</f>
        <v>0</v>
      </c>
      <c r="AR1571" s="13" t="s">
        <v>109</v>
      </c>
      <c r="AT1571" s="13" t="s">
        <v>1111</v>
      </c>
      <c r="AU1571" s="13" t="s">
        <v>79</v>
      </c>
      <c r="AY1571" s="13" t="s">
        <v>108</v>
      </c>
      <c r="BE1571" s="144">
        <f>IF(N1571="základní",J1571,0)</f>
        <v>35907.42</v>
      </c>
      <c r="BF1571" s="144">
        <f>IF(N1571="snížená",J1571,0)</f>
        <v>0</v>
      </c>
      <c r="BG1571" s="144">
        <f>IF(N1571="zákl. přenesená",J1571,0)</f>
        <v>0</v>
      </c>
      <c r="BH1571" s="144">
        <f>IF(N1571="sníž. přenesená",J1571,0)</f>
        <v>0</v>
      </c>
      <c r="BI1571" s="144">
        <f>IF(N1571="nulová",J1571,0)</f>
        <v>0</v>
      </c>
      <c r="BJ1571" s="13" t="s">
        <v>77</v>
      </c>
      <c r="BK1571" s="144">
        <f>ROUND(I1571*H1571,2)</f>
        <v>35907.42</v>
      </c>
      <c r="BL1571" s="13" t="s">
        <v>109</v>
      </c>
      <c r="BM1571" s="13" t="s">
        <v>3113</v>
      </c>
    </row>
    <row r="1572" spans="2:65" s="1" customFormat="1" ht="19.5">
      <c r="B1572" s="27"/>
      <c r="C1572" s="28"/>
      <c r="D1572" s="167" t="s">
        <v>1116</v>
      </c>
      <c r="E1572" s="28"/>
      <c r="F1572" s="168" t="s">
        <v>3053</v>
      </c>
      <c r="G1572" s="28"/>
      <c r="H1572" s="28"/>
      <c r="I1572" s="28"/>
      <c r="J1572" s="28"/>
      <c r="K1572" s="28"/>
      <c r="L1572" s="31"/>
      <c r="M1572" s="169"/>
      <c r="N1572" s="54"/>
      <c r="O1572" s="54"/>
      <c r="P1572" s="54"/>
      <c r="Q1572" s="54"/>
      <c r="R1572" s="54"/>
      <c r="S1572" s="54"/>
      <c r="T1572" s="55"/>
      <c r="AT1572" s="13" t="s">
        <v>1116</v>
      </c>
      <c r="AU1572" s="13" t="s">
        <v>79</v>
      </c>
    </row>
    <row r="1573" spans="2:65" s="1" customFormat="1" ht="22.5" customHeight="1">
      <c r="B1573" s="27"/>
      <c r="C1573" s="160" t="s">
        <v>3114</v>
      </c>
      <c r="D1573" s="160" t="s">
        <v>1111</v>
      </c>
      <c r="E1573" s="161" t="s">
        <v>3115</v>
      </c>
      <c r="F1573" s="162" t="s">
        <v>3116</v>
      </c>
      <c r="G1573" s="163" t="s">
        <v>1160</v>
      </c>
      <c r="H1573" s="164">
        <v>1</v>
      </c>
      <c r="I1573" s="165">
        <v>30253.01</v>
      </c>
      <c r="J1573" s="165">
        <f>ROUND(I1573*H1573,2)</f>
        <v>30253.01</v>
      </c>
      <c r="K1573" s="162" t="s">
        <v>106</v>
      </c>
      <c r="L1573" s="31"/>
      <c r="M1573" s="53" t="s">
        <v>31</v>
      </c>
      <c r="N1573" s="166" t="s">
        <v>43</v>
      </c>
      <c r="O1573" s="142">
        <v>70.25</v>
      </c>
      <c r="P1573" s="142">
        <f>O1573*H1573</f>
        <v>70.25</v>
      </c>
      <c r="Q1573" s="142">
        <v>0</v>
      </c>
      <c r="R1573" s="142">
        <f>Q1573*H1573</f>
        <v>0</v>
      </c>
      <c r="S1573" s="142">
        <v>0</v>
      </c>
      <c r="T1573" s="143">
        <f>S1573*H1573</f>
        <v>0</v>
      </c>
      <c r="AR1573" s="13" t="s">
        <v>109</v>
      </c>
      <c r="AT1573" s="13" t="s">
        <v>1111</v>
      </c>
      <c r="AU1573" s="13" t="s">
        <v>79</v>
      </c>
      <c r="AY1573" s="13" t="s">
        <v>108</v>
      </c>
      <c r="BE1573" s="144">
        <f>IF(N1573="základní",J1573,0)</f>
        <v>30253.01</v>
      </c>
      <c r="BF1573" s="144">
        <f>IF(N1573="snížená",J1573,0)</f>
        <v>0</v>
      </c>
      <c r="BG1573" s="144">
        <f>IF(N1573="zákl. přenesená",J1573,0)</f>
        <v>0</v>
      </c>
      <c r="BH1573" s="144">
        <f>IF(N1573="sníž. přenesená",J1573,0)</f>
        <v>0</v>
      </c>
      <c r="BI1573" s="144">
        <f>IF(N1573="nulová",J1573,0)</f>
        <v>0</v>
      </c>
      <c r="BJ1573" s="13" t="s">
        <v>77</v>
      </c>
      <c r="BK1573" s="144">
        <f>ROUND(I1573*H1573,2)</f>
        <v>30253.01</v>
      </c>
      <c r="BL1573" s="13" t="s">
        <v>109</v>
      </c>
      <c r="BM1573" s="13" t="s">
        <v>3117</v>
      </c>
    </row>
    <row r="1574" spans="2:65" s="1" customFormat="1" ht="19.5">
      <c r="B1574" s="27"/>
      <c r="C1574" s="28"/>
      <c r="D1574" s="167" t="s">
        <v>1116</v>
      </c>
      <c r="E1574" s="28"/>
      <c r="F1574" s="168" t="s">
        <v>3053</v>
      </c>
      <c r="G1574" s="28"/>
      <c r="H1574" s="28"/>
      <c r="I1574" s="28"/>
      <c r="J1574" s="28"/>
      <c r="K1574" s="28"/>
      <c r="L1574" s="31"/>
      <c r="M1574" s="169"/>
      <c r="N1574" s="54"/>
      <c r="O1574" s="54"/>
      <c r="P1574" s="54"/>
      <c r="Q1574" s="54"/>
      <c r="R1574" s="54"/>
      <c r="S1574" s="54"/>
      <c r="T1574" s="55"/>
      <c r="AT1574" s="13" t="s">
        <v>1116</v>
      </c>
      <c r="AU1574" s="13" t="s">
        <v>79</v>
      </c>
    </row>
    <row r="1575" spans="2:65" s="1" customFormat="1" ht="22.5" customHeight="1">
      <c r="B1575" s="27"/>
      <c r="C1575" s="160" t="s">
        <v>3118</v>
      </c>
      <c r="D1575" s="160" t="s">
        <v>1111</v>
      </c>
      <c r="E1575" s="161" t="s">
        <v>3119</v>
      </c>
      <c r="F1575" s="162" t="s">
        <v>3120</v>
      </c>
      <c r="G1575" s="163" t="s">
        <v>1160</v>
      </c>
      <c r="H1575" s="164">
        <v>1</v>
      </c>
      <c r="I1575" s="165">
        <v>30253.01</v>
      </c>
      <c r="J1575" s="165">
        <f>ROUND(I1575*H1575,2)</f>
        <v>30253.01</v>
      </c>
      <c r="K1575" s="162" t="s">
        <v>106</v>
      </c>
      <c r="L1575" s="31"/>
      <c r="M1575" s="53" t="s">
        <v>31</v>
      </c>
      <c r="N1575" s="166" t="s">
        <v>43</v>
      </c>
      <c r="O1575" s="142">
        <v>70.25</v>
      </c>
      <c r="P1575" s="142">
        <f>O1575*H1575</f>
        <v>70.25</v>
      </c>
      <c r="Q1575" s="142">
        <v>0</v>
      </c>
      <c r="R1575" s="142">
        <f>Q1575*H1575</f>
        <v>0</v>
      </c>
      <c r="S1575" s="142">
        <v>0</v>
      </c>
      <c r="T1575" s="143">
        <f>S1575*H1575</f>
        <v>0</v>
      </c>
      <c r="AR1575" s="13" t="s">
        <v>109</v>
      </c>
      <c r="AT1575" s="13" t="s">
        <v>1111</v>
      </c>
      <c r="AU1575" s="13" t="s">
        <v>79</v>
      </c>
      <c r="AY1575" s="13" t="s">
        <v>108</v>
      </c>
      <c r="BE1575" s="144">
        <f>IF(N1575="základní",J1575,0)</f>
        <v>30253.01</v>
      </c>
      <c r="BF1575" s="144">
        <f>IF(N1575="snížená",J1575,0)</f>
        <v>0</v>
      </c>
      <c r="BG1575" s="144">
        <f>IF(N1575="zákl. přenesená",J1575,0)</f>
        <v>0</v>
      </c>
      <c r="BH1575" s="144">
        <f>IF(N1575="sníž. přenesená",J1575,0)</f>
        <v>0</v>
      </c>
      <c r="BI1575" s="144">
        <f>IF(N1575="nulová",J1575,0)</f>
        <v>0</v>
      </c>
      <c r="BJ1575" s="13" t="s">
        <v>77</v>
      </c>
      <c r="BK1575" s="144">
        <f>ROUND(I1575*H1575,2)</f>
        <v>30253.01</v>
      </c>
      <c r="BL1575" s="13" t="s">
        <v>109</v>
      </c>
      <c r="BM1575" s="13" t="s">
        <v>3121</v>
      </c>
    </row>
    <row r="1576" spans="2:65" s="1" customFormat="1" ht="19.5">
      <c r="B1576" s="27"/>
      <c r="C1576" s="28"/>
      <c r="D1576" s="167" t="s">
        <v>1116</v>
      </c>
      <c r="E1576" s="28"/>
      <c r="F1576" s="168" t="s">
        <v>3053</v>
      </c>
      <c r="G1576" s="28"/>
      <c r="H1576" s="28"/>
      <c r="I1576" s="28"/>
      <c r="J1576" s="28"/>
      <c r="K1576" s="28"/>
      <c r="L1576" s="31"/>
      <c r="M1576" s="169"/>
      <c r="N1576" s="54"/>
      <c r="O1576" s="54"/>
      <c r="P1576" s="54"/>
      <c r="Q1576" s="54"/>
      <c r="R1576" s="54"/>
      <c r="S1576" s="54"/>
      <c r="T1576" s="55"/>
      <c r="AT1576" s="13" t="s">
        <v>1116</v>
      </c>
      <c r="AU1576" s="13" t="s">
        <v>79</v>
      </c>
    </row>
    <row r="1577" spans="2:65" s="1" customFormat="1" ht="22.5" customHeight="1">
      <c r="B1577" s="27"/>
      <c r="C1577" s="160" t="s">
        <v>3122</v>
      </c>
      <c r="D1577" s="160" t="s">
        <v>1111</v>
      </c>
      <c r="E1577" s="161" t="s">
        <v>3123</v>
      </c>
      <c r="F1577" s="162" t="s">
        <v>3124</v>
      </c>
      <c r="G1577" s="163" t="s">
        <v>1160</v>
      </c>
      <c r="H1577" s="164">
        <v>1</v>
      </c>
      <c r="I1577" s="165">
        <v>30253.01</v>
      </c>
      <c r="J1577" s="165">
        <f>ROUND(I1577*H1577,2)</f>
        <v>30253.01</v>
      </c>
      <c r="K1577" s="162" t="s">
        <v>106</v>
      </c>
      <c r="L1577" s="31"/>
      <c r="M1577" s="53" t="s">
        <v>31</v>
      </c>
      <c r="N1577" s="166" t="s">
        <v>43</v>
      </c>
      <c r="O1577" s="142">
        <v>70.25</v>
      </c>
      <c r="P1577" s="142">
        <f>O1577*H1577</f>
        <v>70.25</v>
      </c>
      <c r="Q1577" s="142">
        <v>0</v>
      </c>
      <c r="R1577" s="142">
        <f>Q1577*H1577</f>
        <v>0</v>
      </c>
      <c r="S1577" s="142">
        <v>0</v>
      </c>
      <c r="T1577" s="143">
        <f>S1577*H1577</f>
        <v>0</v>
      </c>
      <c r="AR1577" s="13" t="s">
        <v>109</v>
      </c>
      <c r="AT1577" s="13" t="s">
        <v>1111</v>
      </c>
      <c r="AU1577" s="13" t="s">
        <v>79</v>
      </c>
      <c r="AY1577" s="13" t="s">
        <v>108</v>
      </c>
      <c r="BE1577" s="144">
        <f>IF(N1577="základní",J1577,0)</f>
        <v>30253.01</v>
      </c>
      <c r="BF1577" s="144">
        <f>IF(N1577="snížená",J1577,0)</f>
        <v>0</v>
      </c>
      <c r="BG1577" s="144">
        <f>IF(N1577="zákl. přenesená",J1577,0)</f>
        <v>0</v>
      </c>
      <c r="BH1577" s="144">
        <f>IF(N1577="sníž. přenesená",J1577,0)</f>
        <v>0</v>
      </c>
      <c r="BI1577" s="144">
        <f>IF(N1577="nulová",J1577,0)</f>
        <v>0</v>
      </c>
      <c r="BJ1577" s="13" t="s">
        <v>77</v>
      </c>
      <c r="BK1577" s="144">
        <f>ROUND(I1577*H1577,2)</f>
        <v>30253.01</v>
      </c>
      <c r="BL1577" s="13" t="s">
        <v>109</v>
      </c>
      <c r="BM1577" s="13" t="s">
        <v>3125</v>
      </c>
    </row>
    <row r="1578" spans="2:65" s="1" customFormat="1" ht="19.5">
      <c r="B1578" s="27"/>
      <c r="C1578" s="28"/>
      <c r="D1578" s="167" t="s">
        <v>1116</v>
      </c>
      <c r="E1578" s="28"/>
      <c r="F1578" s="168" t="s">
        <v>3053</v>
      </c>
      <c r="G1578" s="28"/>
      <c r="H1578" s="28"/>
      <c r="I1578" s="28"/>
      <c r="J1578" s="28"/>
      <c r="K1578" s="28"/>
      <c r="L1578" s="31"/>
      <c r="M1578" s="169"/>
      <c r="N1578" s="54"/>
      <c r="O1578" s="54"/>
      <c r="P1578" s="54"/>
      <c r="Q1578" s="54"/>
      <c r="R1578" s="54"/>
      <c r="S1578" s="54"/>
      <c r="T1578" s="55"/>
      <c r="AT1578" s="13" t="s">
        <v>1116</v>
      </c>
      <c r="AU1578" s="13" t="s">
        <v>79</v>
      </c>
    </row>
    <row r="1579" spans="2:65" s="1" customFormat="1" ht="22.5" customHeight="1">
      <c r="B1579" s="27"/>
      <c r="C1579" s="160" t="s">
        <v>3126</v>
      </c>
      <c r="D1579" s="160" t="s">
        <v>1111</v>
      </c>
      <c r="E1579" s="161" t="s">
        <v>3127</v>
      </c>
      <c r="F1579" s="162" t="s">
        <v>3128</v>
      </c>
      <c r="G1579" s="163" t="s">
        <v>1160</v>
      </c>
      <c r="H1579" s="164">
        <v>1</v>
      </c>
      <c r="I1579" s="165">
        <v>30253.01</v>
      </c>
      <c r="J1579" s="165">
        <f>ROUND(I1579*H1579,2)</f>
        <v>30253.01</v>
      </c>
      <c r="K1579" s="162" t="s">
        <v>106</v>
      </c>
      <c r="L1579" s="31"/>
      <c r="M1579" s="53" t="s">
        <v>31</v>
      </c>
      <c r="N1579" s="166" t="s">
        <v>43</v>
      </c>
      <c r="O1579" s="142">
        <v>70.25</v>
      </c>
      <c r="P1579" s="142">
        <f>O1579*H1579</f>
        <v>70.25</v>
      </c>
      <c r="Q1579" s="142">
        <v>0</v>
      </c>
      <c r="R1579" s="142">
        <f>Q1579*H1579</f>
        <v>0</v>
      </c>
      <c r="S1579" s="142">
        <v>0</v>
      </c>
      <c r="T1579" s="143">
        <f>S1579*H1579</f>
        <v>0</v>
      </c>
      <c r="AR1579" s="13" t="s">
        <v>109</v>
      </c>
      <c r="AT1579" s="13" t="s">
        <v>1111</v>
      </c>
      <c r="AU1579" s="13" t="s">
        <v>79</v>
      </c>
      <c r="AY1579" s="13" t="s">
        <v>108</v>
      </c>
      <c r="BE1579" s="144">
        <f>IF(N1579="základní",J1579,0)</f>
        <v>30253.01</v>
      </c>
      <c r="BF1579" s="144">
        <f>IF(N1579="snížená",J1579,0)</f>
        <v>0</v>
      </c>
      <c r="BG1579" s="144">
        <f>IF(N1579="zákl. přenesená",J1579,0)</f>
        <v>0</v>
      </c>
      <c r="BH1579" s="144">
        <f>IF(N1579="sníž. přenesená",J1579,0)</f>
        <v>0</v>
      </c>
      <c r="BI1579" s="144">
        <f>IF(N1579="nulová",J1579,0)</f>
        <v>0</v>
      </c>
      <c r="BJ1579" s="13" t="s">
        <v>77</v>
      </c>
      <c r="BK1579" s="144">
        <f>ROUND(I1579*H1579,2)</f>
        <v>30253.01</v>
      </c>
      <c r="BL1579" s="13" t="s">
        <v>109</v>
      </c>
      <c r="BM1579" s="13" t="s">
        <v>3129</v>
      </c>
    </row>
    <row r="1580" spans="2:65" s="1" customFormat="1" ht="19.5">
      <c r="B1580" s="27"/>
      <c r="C1580" s="28"/>
      <c r="D1580" s="167" t="s">
        <v>1116</v>
      </c>
      <c r="E1580" s="28"/>
      <c r="F1580" s="168" t="s">
        <v>3053</v>
      </c>
      <c r="G1580" s="28"/>
      <c r="H1580" s="28"/>
      <c r="I1580" s="28"/>
      <c r="J1580" s="28"/>
      <c r="K1580" s="28"/>
      <c r="L1580" s="31"/>
      <c r="M1580" s="169"/>
      <c r="N1580" s="54"/>
      <c r="O1580" s="54"/>
      <c r="P1580" s="54"/>
      <c r="Q1580" s="54"/>
      <c r="R1580" s="54"/>
      <c r="S1580" s="54"/>
      <c r="T1580" s="55"/>
      <c r="AT1580" s="13" t="s">
        <v>1116</v>
      </c>
      <c r="AU1580" s="13" t="s">
        <v>79</v>
      </c>
    </row>
    <row r="1581" spans="2:65" s="1" customFormat="1" ht="22.5" customHeight="1">
      <c r="B1581" s="27"/>
      <c r="C1581" s="160" t="s">
        <v>3130</v>
      </c>
      <c r="D1581" s="160" t="s">
        <v>1111</v>
      </c>
      <c r="E1581" s="161" t="s">
        <v>3131</v>
      </c>
      <c r="F1581" s="162" t="s">
        <v>3132</v>
      </c>
      <c r="G1581" s="163" t="s">
        <v>1160</v>
      </c>
      <c r="H1581" s="164">
        <v>1</v>
      </c>
      <c r="I1581" s="165">
        <v>53925.73</v>
      </c>
      <c r="J1581" s="165">
        <f>ROUND(I1581*H1581,2)</f>
        <v>53925.73</v>
      </c>
      <c r="K1581" s="162" t="s">
        <v>106</v>
      </c>
      <c r="L1581" s="31"/>
      <c r="M1581" s="53" t="s">
        <v>31</v>
      </c>
      <c r="N1581" s="166" t="s">
        <v>43</v>
      </c>
      <c r="O1581" s="142">
        <v>125.22</v>
      </c>
      <c r="P1581" s="142">
        <f>O1581*H1581</f>
        <v>125.22</v>
      </c>
      <c r="Q1581" s="142">
        <v>0</v>
      </c>
      <c r="R1581" s="142">
        <f>Q1581*H1581</f>
        <v>0</v>
      </c>
      <c r="S1581" s="142">
        <v>0</v>
      </c>
      <c r="T1581" s="143">
        <f>S1581*H1581</f>
        <v>0</v>
      </c>
      <c r="AR1581" s="13" t="s">
        <v>109</v>
      </c>
      <c r="AT1581" s="13" t="s">
        <v>1111</v>
      </c>
      <c r="AU1581" s="13" t="s">
        <v>79</v>
      </c>
      <c r="AY1581" s="13" t="s">
        <v>108</v>
      </c>
      <c r="BE1581" s="144">
        <f>IF(N1581="základní",J1581,0)</f>
        <v>53925.73</v>
      </c>
      <c r="BF1581" s="144">
        <f>IF(N1581="snížená",J1581,0)</f>
        <v>0</v>
      </c>
      <c r="BG1581" s="144">
        <f>IF(N1581="zákl. přenesená",J1581,0)</f>
        <v>0</v>
      </c>
      <c r="BH1581" s="144">
        <f>IF(N1581="sníž. přenesená",J1581,0)</f>
        <v>0</v>
      </c>
      <c r="BI1581" s="144">
        <f>IF(N1581="nulová",J1581,0)</f>
        <v>0</v>
      </c>
      <c r="BJ1581" s="13" t="s">
        <v>77</v>
      </c>
      <c r="BK1581" s="144">
        <f>ROUND(I1581*H1581,2)</f>
        <v>53925.73</v>
      </c>
      <c r="BL1581" s="13" t="s">
        <v>109</v>
      </c>
      <c r="BM1581" s="13" t="s">
        <v>3133</v>
      </c>
    </row>
    <row r="1582" spans="2:65" s="1" customFormat="1" ht="19.5">
      <c r="B1582" s="27"/>
      <c r="C1582" s="28"/>
      <c r="D1582" s="167" t="s">
        <v>1116</v>
      </c>
      <c r="E1582" s="28"/>
      <c r="F1582" s="168" t="s">
        <v>3053</v>
      </c>
      <c r="G1582" s="28"/>
      <c r="H1582" s="28"/>
      <c r="I1582" s="28"/>
      <c r="J1582" s="28"/>
      <c r="K1582" s="28"/>
      <c r="L1582" s="31"/>
      <c r="M1582" s="169"/>
      <c r="N1582" s="54"/>
      <c r="O1582" s="54"/>
      <c r="P1582" s="54"/>
      <c r="Q1582" s="54"/>
      <c r="R1582" s="54"/>
      <c r="S1582" s="54"/>
      <c r="T1582" s="55"/>
      <c r="AT1582" s="13" t="s">
        <v>1116</v>
      </c>
      <c r="AU1582" s="13" t="s">
        <v>79</v>
      </c>
    </row>
    <row r="1583" spans="2:65" s="1" customFormat="1" ht="22.5" customHeight="1">
      <c r="B1583" s="27"/>
      <c r="C1583" s="160" t="s">
        <v>3134</v>
      </c>
      <c r="D1583" s="160" t="s">
        <v>1111</v>
      </c>
      <c r="E1583" s="161" t="s">
        <v>3135</v>
      </c>
      <c r="F1583" s="162" t="s">
        <v>3136</v>
      </c>
      <c r="G1583" s="163" t="s">
        <v>1160</v>
      </c>
      <c r="H1583" s="164">
        <v>1</v>
      </c>
      <c r="I1583" s="165">
        <v>56733.55</v>
      </c>
      <c r="J1583" s="165">
        <f>ROUND(I1583*H1583,2)</f>
        <v>56733.55</v>
      </c>
      <c r="K1583" s="162" t="s">
        <v>106</v>
      </c>
      <c r="L1583" s="31"/>
      <c r="M1583" s="53" t="s">
        <v>31</v>
      </c>
      <c r="N1583" s="166" t="s">
        <v>43</v>
      </c>
      <c r="O1583" s="142">
        <v>131.74</v>
      </c>
      <c r="P1583" s="142">
        <f>O1583*H1583</f>
        <v>131.74</v>
      </c>
      <c r="Q1583" s="142">
        <v>0</v>
      </c>
      <c r="R1583" s="142">
        <f>Q1583*H1583</f>
        <v>0</v>
      </c>
      <c r="S1583" s="142">
        <v>0</v>
      </c>
      <c r="T1583" s="143">
        <f>S1583*H1583</f>
        <v>0</v>
      </c>
      <c r="AR1583" s="13" t="s">
        <v>109</v>
      </c>
      <c r="AT1583" s="13" t="s">
        <v>1111</v>
      </c>
      <c r="AU1583" s="13" t="s">
        <v>79</v>
      </c>
      <c r="AY1583" s="13" t="s">
        <v>108</v>
      </c>
      <c r="BE1583" s="144">
        <f>IF(N1583="základní",J1583,0)</f>
        <v>56733.55</v>
      </c>
      <c r="BF1583" s="144">
        <f>IF(N1583="snížená",J1583,0)</f>
        <v>0</v>
      </c>
      <c r="BG1583" s="144">
        <f>IF(N1583="zákl. přenesená",J1583,0)</f>
        <v>0</v>
      </c>
      <c r="BH1583" s="144">
        <f>IF(N1583="sníž. přenesená",J1583,0)</f>
        <v>0</v>
      </c>
      <c r="BI1583" s="144">
        <f>IF(N1583="nulová",J1583,0)</f>
        <v>0</v>
      </c>
      <c r="BJ1583" s="13" t="s">
        <v>77</v>
      </c>
      <c r="BK1583" s="144">
        <f>ROUND(I1583*H1583,2)</f>
        <v>56733.55</v>
      </c>
      <c r="BL1583" s="13" t="s">
        <v>109</v>
      </c>
      <c r="BM1583" s="13" t="s">
        <v>3137</v>
      </c>
    </row>
    <row r="1584" spans="2:65" s="1" customFormat="1" ht="19.5">
      <c r="B1584" s="27"/>
      <c r="C1584" s="28"/>
      <c r="D1584" s="167" t="s">
        <v>1116</v>
      </c>
      <c r="E1584" s="28"/>
      <c r="F1584" s="168" t="s">
        <v>3053</v>
      </c>
      <c r="G1584" s="28"/>
      <c r="H1584" s="28"/>
      <c r="I1584" s="28"/>
      <c r="J1584" s="28"/>
      <c r="K1584" s="28"/>
      <c r="L1584" s="31"/>
      <c r="M1584" s="169"/>
      <c r="N1584" s="54"/>
      <c r="O1584" s="54"/>
      <c r="P1584" s="54"/>
      <c r="Q1584" s="54"/>
      <c r="R1584" s="54"/>
      <c r="S1584" s="54"/>
      <c r="T1584" s="55"/>
      <c r="AT1584" s="13" t="s">
        <v>1116</v>
      </c>
      <c r="AU1584" s="13" t="s">
        <v>79</v>
      </c>
    </row>
    <row r="1585" spans="2:65" s="1" customFormat="1" ht="22.5" customHeight="1">
      <c r="B1585" s="27"/>
      <c r="C1585" s="160" t="s">
        <v>3138</v>
      </c>
      <c r="D1585" s="160" t="s">
        <v>1111</v>
      </c>
      <c r="E1585" s="161" t="s">
        <v>3139</v>
      </c>
      <c r="F1585" s="162" t="s">
        <v>3140</v>
      </c>
      <c r="G1585" s="163" t="s">
        <v>1160</v>
      </c>
      <c r="H1585" s="164">
        <v>1</v>
      </c>
      <c r="I1585" s="165">
        <v>56733.55</v>
      </c>
      <c r="J1585" s="165">
        <f>ROUND(I1585*H1585,2)</f>
        <v>56733.55</v>
      </c>
      <c r="K1585" s="162" t="s">
        <v>106</v>
      </c>
      <c r="L1585" s="31"/>
      <c r="M1585" s="53" t="s">
        <v>31</v>
      </c>
      <c r="N1585" s="166" t="s">
        <v>43</v>
      </c>
      <c r="O1585" s="142">
        <v>131.74</v>
      </c>
      <c r="P1585" s="142">
        <f>O1585*H1585</f>
        <v>131.74</v>
      </c>
      <c r="Q1585" s="142">
        <v>0</v>
      </c>
      <c r="R1585" s="142">
        <f>Q1585*H1585</f>
        <v>0</v>
      </c>
      <c r="S1585" s="142">
        <v>0</v>
      </c>
      <c r="T1585" s="143">
        <f>S1585*H1585</f>
        <v>0</v>
      </c>
      <c r="AR1585" s="13" t="s">
        <v>109</v>
      </c>
      <c r="AT1585" s="13" t="s">
        <v>1111</v>
      </c>
      <c r="AU1585" s="13" t="s">
        <v>79</v>
      </c>
      <c r="AY1585" s="13" t="s">
        <v>108</v>
      </c>
      <c r="BE1585" s="144">
        <f>IF(N1585="základní",J1585,0)</f>
        <v>56733.55</v>
      </c>
      <c r="BF1585" s="144">
        <f>IF(N1585="snížená",J1585,0)</f>
        <v>0</v>
      </c>
      <c r="BG1585" s="144">
        <f>IF(N1585="zákl. přenesená",J1585,0)</f>
        <v>0</v>
      </c>
      <c r="BH1585" s="144">
        <f>IF(N1585="sníž. přenesená",J1585,0)</f>
        <v>0</v>
      </c>
      <c r="BI1585" s="144">
        <f>IF(N1585="nulová",J1585,0)</f>
        <v>0</v>
      </c>
      <c r="BJ1585" s="13" t="s">
        <v>77</v>
      </c>
      <c r="BK1585" s="144">
        <f>ROUND(I1585*H1585,2)</f>
        <v>56733.55</v>
      </c>
      <c r="BL1585" s="13" t="s">
        <v>109</v>
      </c>
      <c r="BM1585" s="13" t="s">
        <v>3141</v>
      </c>
    </row>
    <row r="1586" spans="2:65" s="1" customFormat="1" ht="19.5">
      <c r="B1586" s="27"/>
      <c r="C1586" s="28"/>
      <c r="D1586" s="167" t="s">
        <v>1116</v>
      </c>
      <c r="E1586" s="28"/>
      <c r="F1586" s="168" t="s">
        <v>3053</v>
      </c>
      <c r="G1586" s="28"/>
      <c r="H1586" s="28"/>
      <c r="I1586" s="28"/>
      <c r="J1586" s="28"/>
      <c r="K1586" s="28"/>
      <c r="L1586" s="31"/>
      <c r="M1586" s="169"/>
      <c r="N1586" s="54"/>
      <c r="O1586" s="54"/>
      <c r="P1586" s="54"/>
      <c r="Q1586" s="54"/>
      <c r="R1586" s="54"/>
      <c r="S1586" s="54"/>
      <c r="T1586" s="55"/>
      <c r="AT1586" s="13" t="s">
        <v>1116</v>
      </c>
      <c r="AU1586" s="13" t="s">
        <v>79</v>
      </c>
    </row>
    <row r="1587" spans="2:65" s="1" customFormat="1" ht="22.5" customHeight="1">
      <c r="B1587" s="27"/>
      <c r="C1587" s="160" t="s">
        <v>3142</v>
      </c>
      <c r="D1587" s="160" t="s">
        <v>1111</v>
      </c>
      <c r="E1587" s="161" t="s">
        <v>3143</v>
      </c>
      <c r="F1587" s="162" t="s">
        <v>3144</v>
      </c>
      <c r="G1587" s="163" t="s">
        <v>1160</v>
      </c>
      <c r="H1587" s="164">
        <v>1</v>
      </c>
      <c r="I1587" s="165">
        <v>59545.68</v>
      </c>
      <c r="J1587" s="165">
        <f>ROUND(I1587*H1587,2)</f>
        <v>59545.68</v>
      </c>
      <c r="K1587" s="162" t="s">
        <v>106</v>
      </c>
      <c r="L1587" s="31"/>
      <c r="M1587" s="53" t="s">
        <v>31</v>
      </c>
      <c r="N1587" s="166" t="s">
        <v>43</v>
      </c>
      <c r="O1587" s="142">
        <v>138.27000000000001</v>
      </c>
      <c r="P1587" s="142">
        <f>O1587*H1587</f>
        <v>138.27000000000001</v>
      </c>
      <c r="Q1587" s="142">
        <v>0</v>
      </c>
      <c r="R1587" s="142">
        <f>Q1587*H1587</f>
        <v>0</v>
      </c>
      <c r="S1587" s="142">
        <v>0</v>
      </c>
      <c r="T1587" s="143">
        <f>S1587*H1587</f>
        <v>0</v>
      </c>
      <c r="AR1587" s="13" t="s">
        <v>109</v>
      </c>
      <c r="AT1587" s="13" t="s">
        <v>1111</v>
      </c>
      <c r="AU1587" s="13" t="s">
        <v>79</v>
      </c>
      <c r="AY1587" s="13" t="s">
        <v>108</v>
      </c>
      <c r="BE1587" s="144">
        <f>IF(N1587="základní",J1587,0)</f>
        <v>59545.68</v>
      </c>
      <c r="BF1587" s="144">
        <f>IF(N1587="snížená",J1587,0)</f>
        <v>0</v>
      </c>
      <c r="BG1587" s="144">
        <f>IF(N1587="zákl. přenesená",J1587,0)</f>
        <v>0</v>
      </c>
      <c r="BH1587" s="144">
        <f>IF(N1587="sníž. přenesená",J1587,0)</f>
        <v>0</v>
      </c>
      <c r="BI1587" s="144">
        <f>IF(N1587="nulová",J1587,0)</f>
        <v>0</v>
      </c>
      <c r="BJ1587" s="13" t="s">
        <v>77</v>
      </c>
      <c r="BK1587" s="144">
        <f>ROUND(I1587*H1587,2)</f>
        <v>59545.68</v>
      </c>
      <c r="BL1587" s="13" t="s">
        <v>109</v>
      </c>
      <c r="BM1587" s="13" t="s">
        <v>3145</v>
      </c>
    </row>
    <row r="1588" spans="2:65" s="1" customFormat="1" ht="19.5">
      <c r="B1588" s="27"/>
      <c r="C1588" s="28"/>
      <c r="D1588" s="167" t="s">
        <v>1116</v>
      </c>
      <c r="E1588" s="28"/>
      <c r="F1588" s="168" t="s">
        <v>3053</v>
      </c>
      <c r="G1588" s="28"/>
      <c r="H1588" s="28"/>
      <c r="I1588" s="28"/>
      <c r="J1588" s="28"/>
      <c r="K1588" s="28"/>
      <c r="L1588" s="31"/>
      <c r="M1588" s="169"/>
      <c r="N1588" s="54"/>
      <c r="O1588" s="54"/>
      <c r="P1588" s="54"/>
      <c r="Q1588" s="54"/>
      <c r="R1588" s="54"/>
      <c r="S1588" s="54"/>
      <c r="T1588" s="55"/>
      <c r="AT1588" s="13" t="s">
        <v>1116</v>
      </c>
      <c r="AU1588" s="13" t="s">
        <v>79</v>
      </c>
    </row>
    <row r="1589" spans="2:65" s="1" customFormat="1" ht="33.75" customHeight="1">
      <c r="B1589" s="27"/>
      <c r="C1589" s="160" t="s">
        <v>3146</v>
      </c>
      <c r="D1589" s="160" t="s">
        <v>1111</v>
      </c>
      <c r="E1589" s="161" t="s">
        <v>3147</v>
      </c>
      <c r="F1589" s="162" t="s">
        <v>3148</v>
      </c>
      <c r="G1589" s="163" t="s">
        <v>144</v>
      </c>
      <c r="H1589" s="164">
        <v>1</v>
      </c>
      <c r="I1589" s="165">
        <v>366.05</v>
      </c>
      <c r="J1589" s="165">
        <f>ROUND(I1589*H1589,2)</f>
        <v>366.05</v>
      </c>
      <c r="K1589" s="162" t="s">
        <v>106</v>
      </c>
      <c r="L1589" s="31"/>
      <c r="M1589" s="53" t="s">
        <v>31</v>
      </c>
      <c r="N1589" s="166" t="s">
        <v>43</v>
      </c>
      <c r="O1589" s="142">
        <v>0.85</v>
      </c>
      <c r="P1589" s="142">
        <f>O1589*H1589</f>
        <v>0.85</v>
      </c>
      <c r="Q1589" s="142">
        <v>0</v>
      </c>
      <c r="R1589" s="142">
        <f>Q1589*H1589</f>
        <v>0</v>
      </c>
      <c r="S1589" s="142">
        <v>0</v>
      </c>
      <c r="T1589" s="143">
        <f>S1589*H1589</f>
        <v>0</v>
      </c>
      <c r="AR1589" s="13" t="s">
        <v>109</v>
      </c>
      <c r="AT1589" s="13" t="s">
        <v>1111</v>
      </c>
      <c r="AU1589" s="13" t="s">
        <v>79</v>
      </c>
      <c r="AY1589" s="13" t="s">
        <v>108</v>
      </c>
      <c r="BE1589" s="144">
        <f>IF(N1589="základní",J1589,0)</f>
        <v>366.05</v>
      </c>
      <c r="BF1589" s="144">
        <f>IF(N1589="snížená",J1589,0)</f>
        <v>0</v>
      </c>
      <c r="BG1589" s="144">
        <f>IF(N1589="zákl. přenesená",J1589,0)</f>
        <v>0</v>
      </c>
      <c r="BH1589" s="144">
        <f>IF(N1589="sníž. přenesená",J1589,0)</f>
        <v>0</v>
      </c>
      <c r="BI1589" s="144">
        <f>IF(N1589="nulová",J1589,0)</f>
        <v>0</v>
      </c>
      <c r="BJ1589" s="13" t="s">
        <v>77</v>
      </c>
      <c r="BK1589" s="144">
        <f>ROUND(I1589*H1589,2)</f>
        <v>366.05</v>
      </c>
      <c r="BL1589" s="13" t="s">
        <v>109</v>
      </c>
      <c r="BM1589" s="13" t="s">
        <v>3149</v>
      </c>
    </row>
    <row r="1590" spans="2:65" s="1" customFormat="1" ht="29.25">
      <c r="B1590" s="27"/>
      <c r="C1590" s="28"/>
      <c r="D1590" s="167" t="s">
        <v>1116</v>
      </c>
      <c r="E1590" s="28"/>
      <c r="F1590" s="168" t="s">
        <v>3150</v>
      </c>
      <c r="G1590" s="28"/>
      <c r="H1590" s="28"/>
      <c r="I1590" s="28"/>
      <c r="J1590" s="28"/>
      <c r="K1590" s="28"/>
      <c r="L1590" s="31"/>
      <c r="M1590" s="169"/>
      <c r="N1590" s="54"/>
      <c r="O1590" s="54"/>
      <c r="P1590" s="54"/>
      <c r="Q1590" s="54"/>
      <c r="R1590" s="54"/>
      <c r="S1590" s="54"/>
      <c r="T1590" s="55"/>
      <c r="AT1590" s="13" t="s">
        <v>1116</v>
      </c>
      <c r="AU1590" s="13" t="s">
        <v>79</v>
      </c>
    </row>
    <row r="1591" spans="2:65" s="1" customFormat="1" ht="33.75" customHeight="1">
      <c r="B1591" s="27"/>
      <c r="C1591" s="160" t="s">
        <v>3151</v>
      </c>
      <c r="D1591" s="160" t="s">
        <v>1111</v>
      </c>
      <c r="E1591" s="161" t="s">
        <v>3152</v>
      </c>
      <c r="F1591" s="162" t="s">
        <v>3153</v>
      </c>
      <c r="G1591" s="163" t="s">
        <v>144</v>
      </c>
      <c r="H1591" s="164">
        <v>1</v>
      </c>
      <c r="I1591" s="165">
        <v>383.28</v>
      </c>
      <c r="J1591" s="165">
        <f>ROUND(I1591*H1591,2)</f>
        <v>383.28</v>
      </c>
      <c r="K1591" s="162" t="s">
        <v>106</v>
      </c>
      <c r="L1591" s="31"/>
      <c r="M1591" s="53" t="s">
        <v>31</v>
      </c>
      <c r="N1591" s="166" t="s">
        <v>43</v>
      </c>
      <c r="O1591" s="142">
        <v>0.89</v>
      </c>
      <c r="P1591" s="142">
        <f>O1591*H1591</f>
        <v>0.89</v>
      </c>
      <c r="Q1591" s="142">
        <v>0</v>
      </c>
      <c r="R1591" s="142">
        <f>Q1591*H1591</f>
        <v>0</v>
      </c>
      <c r="S1591" s="142">
        <v>0</v>
      </c>
      <c r="T1591" s="143">
        <f>S1591*H1591</f>
        <v>0</v>
      </c>
      <c r="AR1591" s="13" t="s">
        <v>109</v>
      </c>
      <c r="AT1591" s="13" t="s">
        <v>1111</v>
      </c>
      <c r="AU1591" s="13" t="s">
        <v>79</v>
      </c>
      <c r="AY1591" s="13" t="s">
        <v>108</v>
      </c>
      <c r="BE1591" s="144">
        <f>IF(N1591="základní",J1591,0)</f>
        <v>383.28</v>
      </c>
      <c r="BF1591" s="144">
        <f>IF(N1591="snížená",J1591,0)</f>
        <v>0</v>
      </c>
      <c r="BG1591" s="144">
        <f>IF(N1591="zákl. přenesená",J1591,0)</f>
        <v>0</v>
      </c>
      <c r="BH1591" s="144">
        <f>IF(N1591="sníž. přenesená",J1591,0)</f>
        <v>0</v>
      </c>
      <c r="BI1591" s="144">
        <f>IF(N1591="nulová",J1591,0)</f>
        <v>0</v>
      </c>
      <c r="BJ1591" s="13" t="s">
        <v>77</v>
      </c>
      <c r="BK1591" s="144">
        <f>ROUND(I1591*H1591,2)</f>
        <v>383.28</v>
      </c>
      <c r="BL1591" s="13" t="s">
        <v>109</v>
      </c>
      <c r="BM1591" s="13" t="s">
        <v>3154</v>
      </c>
    </row>
    <row r="1592" spans="2:65" s="1" customFormat="1" ht="29.25">
      <c r="B1592" s="27"/>
      <c r="C1592" s="28"/>
      <c r="D1592" s="167" t="s">
        <v>1116</v>
      </c>
      <c r="E1592" s="28"/>
      <c r="F1592" s="168" t="s">
        <v>3150</v>
      </c>
      <c r="G1592" s="28"/>
      <c r="H1592" s="28"/>
      <c r="I1592" s="28"/>
      <c r="J1592" s="28"/>
      <c r="K1592" s="28"/>
      <c r="L1592" s="31"/>
      <c r="M1592" s="169"/>
      <c r="N1592" s="54"/>
      <c r="O1592" s="54"/>
      <c r="P1592" s="54"/>
      <c r="Q1592" s="54"/>
      <c r="R1592" s="54"/>
      <c r="S1592" s="54"/>
      <c r="T1592" s="55"/>
      <c r="AT1592" s="13" t="s">
        <v>1116</v>
      </c>
      <c r="AU1592" s="13" t="s">
        <v>79</v>
      </c>
    </row>
    <row r="1593" spans="2:65" s="1" customFormat="1" ht="33.75" customHeight="1">
      <c r="B1593" s="27"/>
      <c r="C1593" s="160" t="s">
        <v>3155</v>
      </c>
      <c r="D1593" s="160" t="s">
        <v>1111</v>
      </c>
      <c r="E1593" s="161" t="s">
        <v>3156</v>
      </c>
      <c r="F1593" s="162" t="s">
        <v>3157</v>
      </c>
      <c r="G1593" s="163" t="s">
        <v>144</v>
      </c>
      <c r="H1593" s="164">
        <v>1</v>
      </c>
      <c r="I1593" s="165">
        <v>396.2</v>
      </c>
      <c r="J1593" s="165">
        <f>ROUND(I1593*H1593,2)</f>
        <v>396.2</v>
      </c>
      <c r="K1593" s="162" t="s">
        <v>106</v>
      </c>
      <c r="L1593" s="31"/>
      <c r="M1593" s="53" t="s">
        <v>31</v>
      </c>
      <c r="N1593" s="166" t="s">
        <v>43</v>
      </c>
      <c r="O1593" s="142">
        <v>0.92</v>
      </c>
      <c r="P1593" s="142">
        <f>O1593*H1593</f>
        <v>0.92</v>
      </c>
      <c r="Q1593" s="142">
        <v>0</v>
      </c>
      <c r="R1593" s="142">
        <f>Q1593*H1593</f>
        <v>0</v>
      </c>
      <c r="S1593" s="142">
        <v>0</v>
      </c>
      <c r="T1593" s="143">
        <f>S1593*H1593</f>
        <v>0</v>
      </c>
      <c r="AR1593" s="13" t="s">
        <v>109</v>
      </c>
      <c r="AT1593" s="13" t="s">
        <v>1111</v>
      </c>
      <c r="AU1593" s="13" t="s">
        <v>79</v>
      </c>
      <c r="AY1593" s="13" t="s">
        <v>108</v>
      </c>
      <c r="BE1593" s="144">
        <f>IF(N1593="základní",J1593,0)</f>
        <v>396.2</v>
      </c>
      <c r="BF1593" s="144">
        <f>IF(N1593="snížená",J1593,0)</f>
        <v>0</v>
      </c>
      <c r="BG1593" s="144">
        <f>IF(N1593="zákl. přenesená",J1593,0)</f>
        <v>0</v>
      </c>
      <c r="BH1593" s="144">
        <f>IF(N1593="sníž. přenesená",J1593,0)</f>
        <v>0</v>
      </c>
      <c r="BI1593" s="144">
        <f>IF(N1593="nulová",J1593,0)</f>
        <v>0</v>
      </c>
      <c r="BJ1593" s="13" t="s">
        <v>77</v>
      </c>
      <c r="BK1593" s="144">
        <f>ROUND(I1593*H1593,2)</f>
        <v>396.2</v>
      </c>
      <c r="BL1593" s="13" t="s">
        <v>109</v>
      </c>
      <c r="BM1593" s="13" t="s">
        <v>3158</v>
      </c>
    </row>
    <row r="1594" spans="2:65" s="1" customFormat="1" ht="29.25">
      <c r="B1594" s="27"/>
      <c r="C1594" s="28"/>
      <c r="D1594" s="167" t="s">
        <v>1116</v>
      </c>
      <c r="E1594" s="28"/>
      <c r="F1594" s="168" t="s">
        <v>3150</v>
      </c>
      <c r="G1594" s="28"/>
      <c r="H1594" s="28"/>
      <c r="I1594" s="28"/>
      <c r="J1594" s="28"/>
      <c r="K1594" s="28"/>
      <c r="L1594" s="31"/>
      <c r="M1594" s="169"/>
      <c r="N1594" s="54"/>
      <c r="O1594" s="54"/>
      <c r="P1594" s="54"/>
      <c r="Q1594" s="54"/>
      <c r="R1594" s="54"/>
      <c r="S1594" s="54"/>
      <c r="T1594" s="55"/>
      <c r="AT1594" s="13" t="s">
        <v>1116</v>
      </c>
      <c r="AU1594" s="13" t="s">
        <v>79</v>
      </c>
    </row>
    <row r="1595" spans="2:65" s="1" customFormat="1" ht="33.75" customHeight="1">
      <c r="B1595" s="27"/>
      <c r="C1595" s="160" t="s">
        <v>3159</v>
      </c>
      <c r="D1595" s="160" t="s">
        <v>1111</v>
      </c>
      <c r="E1595" s="161" t="s">
        <v>3160</v>
      </c>
      <c r="F1595" s="162" t="s">
        <v>3161</v>
      </c>
      <c r="G1595" s="163" t="s">
        <v>144</v>
      </c>
      <c r="H1595" s="164">
        <v>1</v>
      </c>
      <c r="I1595" s="165">
        <v>546.91999999999996</v>
      </c>
      <c r="J1595" s="165">
        <f>ROUND(I1595*H1595,2)</f>
        <v>546.91999999999996</v>
      </c>
      <c r="K1595" s="162" t="s">
        <v>106</v>
      </c>
      <c r="L1595" s="31"/>
      <c r="M1595" s="53" t="s">
        <v>31</v>
      </c>
      <c r="N1595" s="166" t="s">
        <v>43</v>
      </c>
      <c r="O1595" s="142">
        <v>1.27</v>
      </c>
      <c r="P1595" s="142">
        <f>O1595*H1595</f>
        <v>1.27</v>
      </c>
      <c r="Q1595" s="142">
        <v>0</v>
      </c>
      <c r="R1595" s="142">
        <f>Q1595*H1595</f>
        <v>0</v>
      </c>
      <c r="S1595" s="142">
        <v>0</v>
      </c>
      <c r="T1595" s="143">
        <f>S1595*H1595</f>
        <v>0</v>
      </c>
      <c r="AR1595" s="13" t="s">
        <v>109</v>
      </c>
      <c r="AT1595" s="13" t="s">
        <v>1111</v>
      </c>
      <c r="AU1595" s="13" t="s">
        <v>79</v>
      </c>
      <c r="AY1595" s="13" t="s">
        <v>108</v>
      </c>
      <c r="BE1595" s="144">
        <f>IF(N1595="základní",J1595,0)</f>
        <v>546.91999999999996</v>
      </c>
      <c r="BF1595" s="144">
        <f>IF(N1595="snížená",J1595,0)</f>
        <v>0</v>
      </c>
      <c r="BG1595" s="144">
        <f>IF(N1595="zákl. přenesená",J1595,0)</f>
        <v>0</v>
      </c>
      <c r="BH1595" s="144">
        <f>IF(N1595="sníž. přenesená",J1595,0)</f>
        <v>0</v>
      </c>
      <c r="BI1595" s="144">
        <f>IF(N1595="nulová",J1595,0)</f>
        <v>0</v>
      </c>
      <c r="BJ1595" s="13" t="s">
        <v>77</v>
      </c>
      <c r="BK1595" s="144">
        <f>ROUND(I1595*H1595,2)</f>
        <v>546.91999999999996</v>
      </c>
      <c r="BL1595" s="13" t="s">
        <v>109</v>
      </c>
      <c r="BM1595" s="13" t="s">
        <v>3162</v>
      </c>
    </row>
    <row r="1596" spans="2:65" s="1" customFormat="1" ht="29.25">
      <c r="B1596" s="27"/>
      <c r="C1596" s="28"/>
      <c r="D1596" s="167" t="s">
        <v>1116</v>
      </c>
      <c r="E1596" s="28"/>
      <c r="F1596" s="168" t="s">
        <v>3150</v>
      </c>
      <c r="G1596" s="28"/>
      <c r="H1596" s="28"/>
      <c r="I1596" s="28"/>
      <c r="J1596" s="28"/>
      <c r="K1596" s="28"/>
      <c r="L1596" s="31"/>
      <c r="M1596" s="169"/>
      <c r="N1596" s="54"/>
      <c r="O1596" s="54"/>
      <c r="P1596" s="54"/>
      <c r="Q1596" s="54"/>
      <c r="R1596" s="54"/>
      <c r="S1596" s="54"/>
      <c r="T1596" s="55"/>
      <c r="AT1596" s="13" t="s">
        <v>1116</v>
      </c>
      <c r="AU1596" s="13" t="s">
        <v>79</v>
      </c>
    </row>
    <row r="1597" spans="2:65" s="1" customFormat="1" ht="33.75" customHeight="1">
      <c r="B1597" s="27"/>
      <c r="C1597" s="160" t="s">
        <v>3163</v>
      </c>
      <c r="D1597" s="160" t="s">
        <v>1111</v>
      </c>
      <c r="E1597" s="161" t="s">
        <v>3164</v>
      </c>
      <c r="F1597" s="162" t="s">
        <v>3165</v>
      </c>
      <c r="G1597" s="163" t="s">
        <v>144</v>
      </c>
      <c r="H1597" s="164">
        <v>1</v>
      </c>
      <c r="I1597" s="165">
        <v>663.2</v>
      </c>
      <c r="J1597" s="165">
        <f>ROUND(I1597*H1597,2)</f>
        <v>663.2</v>
      </c>
      <c r="K1597" s="162" t="s">
        <v>106</v>
      </c>
      <c r="L1597" s="31"/>
      <c r="M1597" s="53" t="s">
        <v>31</v>
      </c>
      <c r="N1597" s="166" t="s">
        <v>43</v>
      </c>
      <c r="O1597" s="142">
        <v>1.54</v>
      </c>
      <c r="P1597" s="142">
        <f>O1597*H1597</f>
        <v>1.54</v>
      </c>
      <c r="Q1597" s="142">
        <v>0</v>
      </c>
      <c r="R1597" s="142">
        <f>Q1597*H1597</f>
        <v>0</v>
      </c>
      <c r="S1597" s="142">
        <v>0</v>
      </c>
      <c r="T1597" s="143">
        <f>S1597*H1597</f>
        <v>0</v>
      </c>
      <c r="AR1597" s="13" t="s">
        <v>109</v>
      </c>
      <c r="AT1597" s="13" t="s">
        <v>1111</v>
      </c>
      <c r="AU1597" s="13" t="s">
        <v>79</v>
      </c>
      <c r="AY1597" s="13" t="s">
        <v>108</v>
      </c>
      <c r="BE1597" s="144">
        <f>IF(N1597="základní",J1597,0)</f>
        <v>663.2</v>
      </c>
      <c r="BF1597" s="144">
        <f>IF(N1597="snížená",J1597,0)</f>
        <v>0</v>
      </c>
      <c r="BG1597" s="144">
        <f>IF(N1597="zákl. přenesená",J1597,0)</f>
        <v>0</v>
      </c>
      <c r="BH1597" s="144">
        <f>IF(N1597="sníž. přenesená",J1597,0)</f>
        <v>0</v>
      </c>
      <c r="BI1597" s="144">
        <f>IF(N1597="nulová",J1597,0)</f>
        <v>0</v>
      </c>
      <c r="BJ1597" s="13" t="s">
        <v>77</v>
      </c>
      <c r="BK1597" s="144">
        <f>ROUND(I1597*H1597,2)</f>
        <v>663.2</v>
      </c>
      <c r="BL1597" s="13" t="s">
        <v>109</v>
      </c>
      <c r="BM1597" s="13" t="s">
        <v>3166</v>
      </c>
    </row>
    <row r="1598" spans="2:65" s="1" customFormat="1" ht="29.25">
      <c r="B1598" s="27"/>
      <c r="C1598" s="28"/>
      <c r="D1598" s="167" t="s">
        <v>1116</v>
      </c>
      <c r="E1598" s="28"/>
      <c r="F1598" s="168" t="s">
        <v>3150</v>
      </c>
      <c r="G1598" s="28"/>
      <c r="H1598" s="28"/>
      <c r="I1598" s="28"/>
      <c r="J1598" s="28"/>
      <c r="K1598" s="28"/>
      <c r="L1598" s="31"/>
      <c r="M1598" s="169"/>
      <c r="N1598" s="54"/>
      <c r="O1598" s="54"/>
      <c r="P1598" s="54"/>
      <c r="Q1598" s="54"/>
      <c r="R1598" s="54"/>
      <c r="S1598" s="54"/>
      <c r="T1598" s="55"/>
      <c r="AT1598" s="13" t="s">
        <v>1116</v>
      </c>
      <c r="AU1598" s="13" t="s">
        <v>79</v>
      </c>
    </row>
    <row r="1599" spans="2:65" s="1" customFormat="1" ht="33.75" customHeight="1">
      <c r="B1599" s="27"/>
      <c r="C1599" s="160" t="s">
        <v>3167</v>
      </c>
      <c r="D1599" s="160" t="s">
        <v>1111</v>
      </c>
      <c r="E1599" s="161" t="s">
        <v>3168</v>
      </c>
      <c r="F1599" s="162" t="s">
        <v>3169</v>
      </c>
      <c r="G1599" s="163" t="s">
        <v>144</v>
      </c>
      <c r="H1599" s="164">
        <v>1</v>
      </c>
      <c r="I1599" s="165">
        <v>482.33</v>
      </c>
      <c r="J1599" s="165">
        <f>ROUND(I1599*H1599,2)</f>
        <v>482.33</v>
      </c>
      <c r="K1599" s="162" t="s">
        <v>106</v>
      </c>
      <c r="L1599" s="31"/>
      <c r="M1599" s="53" t="s">
        <v>31</v>
      </c>
      <c r="N1599" s="166" t="s">
        <v>43</v>
      </c>
      <c r="O1599" s="142">
        <v>1.1200000000000001</v>
      </c>
      <c r="P1599" s="142">
        <f>O1599*H1599</f>
        <v>1.1200000000000001</v>
      </c>
      <c r="Q1599" s="142">
        <v>0</v>
      </c>
      <c r="R1599" s="142">
        <f>Q1599*H1599</f>
        <v>0</v>
      </c>
      <c r="S1599" s="142">
        <v>0</v>
      </c>
      <c r="T1599" s="143">
        <f>S1599*H1599</f>
        <v>0</v>
      </c>
      <c r="AR1599" s="13" t="s">
        <v>109</v>
      </c>
      <c r="AT1599" s="13" t="s">
        <v>1111</v>
      </c>
      <c r="AU1599" s="13" t="s">
        <v>79</v>
      </c>
      <c r="AY1599" s="13" t="s">
        <v>108</v>
      </c>
      <c r="BE1599" s="144">
        <f>IF(N1599="základní",J1599,0)</f>
        <v>482.33</v>
      </c>
      <c r="BF1599" s="144">
        <f>IF(N1599="snížená",J1599,0)</f>
        <v>0</v>
      </c>
      <c r="BG1599" s="144">
        <f>IF(N1599="zákl. přenesená",J1599,0)</f>
        <v>0</v>
      </c>
      <c r="BH1599" s="144">
        <f>IF(N1599="sníž. přenesená",J1599,0)</f>
        <v>0</v>
      </c>
      <c r="BI1599" s="144">
        <f>IF(N1599="nulová",J1599,0)</f>
        <v>0</v>
      </c>
      <c r="BJ1599" s="13" t="s">
        <v>77</v>
      </c>
      <c r="BK1599" s="144">
        <f>ROUND(I1599*H1599,2)</f>
        <v>482.33</v>
      </c>
      <c r="BL1599" s="13" t="s">
        <v>109</v>
      </c>
      <c r="BM1599" s="13" t="s">
        <v>3170</v>
      </c>
    </row>
    <row r="1600" spans="2:65" s="1" customFormat="1" ht="29.25">
      <c r="B1600" s="27"/>
      <c r="C1600" s="28"/>
      <c r="D1600" s="167" t="s">
        <v>1116</v>
      </c>
      <c r="E1600" s="28"/>
      <c r="F1600" s="168" t="s">
        <v>3150</v>
      </c>
      <c r="G1600" s="28"/>
      <c r="H1600" s="28"/>
      <c r="I1600" s="28"/>
      <c r="J1600" s="28"/>
      <c r="K1600" s="28"/>
      <c r="L1600" s="31"/>
      <c r="M1600" s="169"/>
      <c r="N1600" s="54"/>
      <c r="O1600" s="54"/>
      <c r="P1600" s="54"/>
      <c r="Q1600" s="54"/>
      <c r="R1600" s="54"/>
      <c r="S1600" s="54"/>
      <c r="T1600" s="55"/>
      <c r="AT1600" s="13" t="s">
        <v>1116</v>
      </c>
      <c r="AU1600" s="13" t="s">
        <v>79</v>
      </c>
    </row>
    <row r="1601" spans="2:65" s="1" customFormat="1" ht="33.75" customHeight="1">
      <c r="B1601" s="27"/>
      <c r="C1601" s="160" t="s">
        <v>3171</v>
      </c>
      <c r="D1601" s="160" t="s">
        <v>1111</v>
      </c>
      <c r="E1601" s="161" t="s">
        <v>3172</v>
      </c>
      <c r="F1601" s="162" t="s">
        <v>3173</v>
      </c>
      <c r="G1601" s="163" t="s">
        <v>144</v>
      </c>
      <c r="H1601" s="164">
        <v>1</v>
      </c>
      <c r="I1601" s="165">
        <v>667.5</v>
      </c>
      <c r="J1601" s="165">
        <f>ROUND(I1601*H1601,2)</f>
        <v>667.5</v>
      </c>
      <c r="K1601" s="162" t="s">
        <v>106</v>
      </c>
      <c r="L1601" s="31"/>
      <c r="M1601" s="53" t="s">
        <v>31</v>
      </c>
      <c r="N1601" s="166" t="s">
        <v>43</v>
      </c>
      <c r="O1601" s="142">
        <v>1.55</v>
      </c>
      <c r="P1601" s="142">
        <f>O1601*H1601</f>
        <v>1.55</v>
      </c>
      <c r="Q1601" s="142">
        <v>0</v>
      </c>
      <c r="R1601" s="142">
        <f>Q1601*H1601</f>
        <v>0</v>
      </c>
      <c r="S1601" s="142">
        <v>0</v>
      </c>
      <c r="T1601" s="143">
        <f>S1601*H1601</f>
        <v>0</v>
      </c>
      <c r="AR1601" s="13" t="s">
        <v>109</v>
      </c>
      <c r="AT1601" s="13" t="s">
        <v>1111</v>
      </c>
      <c r="AU1601" s="13" t="s">
        <v>79</v>
      </c>
      <c r="AY1601" s="13" t="s">
        <v>108</v>
      </c>
      <c r="BE1601" s="144">
        <f>IF(N1601="základní",J1601,0)</f>
        <v>667.5</v>
      </c>
      <c r="BF1601" s="144">
        <f>IF(N1601="snížená",J1601,0)</f>
        <v>0</v>
      </c>
      <c r="BG1601" s="144">
        <f>IF(N1601="zákl. přenesená",J1601,0)</f>
        <v>0</v>
      </c>
      <c r="BH1601" s="144">
        <f>IF(N1601="sníž. přenesená",J1601,0)</f>
        <v>0</v>
      </c>
      <c r="BI1601" s="144">
        <f>IF(N1601="nulová",J1601,0)</f>
        <v>0</v>
      </c>
      <c r="BJ1601" s="13" t="s">
        <v>77</v>
      </c>
      <c r="BK1601" s="144">
        <f>ROUND(I1601*H1601,2)</f>
        <v>667.5</v>
      </c>
      <c r="BL1601" s="13" t="s">
        <v>109</v>
      </c>
      <c r="BM1601" s="13" t="s">
        <v>3174</v>
      </c>
    </row>
    <row r="1602" spans="2:65" s="1" customFormat="1" ht="29.25">
      <c r="B1602" s="27"/>
      <c r="C1602" s="28"/>
      <c r="D1602" s="167" t="s">
        <v>1116</v>
      </c>
      <c r="E1602" s="28"/>
      <c r="F1602" s="168" t="s">
        <v>3150</v>
      </c>
      <c r="G1602" s="28"/>
      <c r="H1602" s="28"/>
      <c r="I1602" s="28"/>
      <c r="J1602" s="28"/>
      <c r="K1602" s="28"/>
      <c r="L1602" s="31"/>
      <c r="M1602" s="169"/>
      <c r="N1602" s="54"/>
      <c r="O1602" s="54"/>
      <c r="P1602" s="54"/>
      <c r="Q1602" s="54"/>
      <c r="R1602" s="54"/>
      <c r="S1602" s="54"/>
      <c r="T1602" s="55"/>
      <c r="AT1602" s="13" t="s">
        <v>1116</v>
      </c>
      <c r="AU1602" s="13" t="s">
        <v>79</v>
      </c>
    </row>
    <row r="1603" spans="2:65" s="1" customFormat="1" ht="22.5" customHeight="1">
      <c r="B1603" s="27"/>
      <c r="C1603" s="160" t="s">
        <v>3175</v>
      </c>
      <c r="D1603" s="160" t="s">
        <v>1111</v>
      </c>
      <c r="E1603" s="161" t="s">
        <v>3176</v>
      </c>
      <c r="F1603" s="162" t="s">
        <v>3177</v>
      </c>
      <c r="G1603" s="163" t="s">
        <v>144</v>
      </c>
      <c r="H1603" s="164">
        <v>1</v>
      </c>
      <c r="I1603" s="165">
        <v>120.58</v>
      </c>
      <c r="J1603" s="165">
        <f>ROUND(I1603*H1603,2)</f>
        <v>120.58</v>
      </c>
      <c r="K1603" s="162" t="s">
        <v>106</v>
      </c>
      <c r="L1603" s="31"/>
      <c r="M1603" s="53" t="s">
        <v>31</v>
      </c>
      <c r="N1603" s="166" t="s">
        <v>43</v>
      </c>
      <c r="O1603" s="142">
        <v>0.28000000000000003</v>
      </c>
      <c r="P1603" s="142">
        <f>O1603*H1603</f>
        <v>0.28000000000000003</v>
      </c>
      <c r="Q1603" s="142">
        <v>0</v>
      </c>
      <c r="R1603" s="142">
        <f>Q1603*H1603</f>
        <v>0</v>
      </c>
      <c r="S1603" s="142">
        <v>0</v>
      </c>
      <c r="T1603" s="143">
        <f>S1603*H1603</f>
        <v>0</v>
      </c>
      <c r="AR1603" s="13" t="s">
        <v>109</v>
      </c>
      <c r="AT1603" s="13" t="s">
        <v>1111</v>
      </c>
      <c r="AU1603" s="13" t="s">
        <v>79</v>
      </c>
      <c r="AY1603" s="13" t="s">
        <v>108</v>
      </c>
      <c r="BE1603" s="144">
        <f>IF(N1603="základní",J1603,0)</f>
        <v>120.58</v>
      </c>
      <c r="BF1603" s="144">
        <f>IF(N1603="snížená",J1603,0)</f>
        <v>0</v>
      </c>
      <c r="BG1603" s="144">
        <f>IF(N1603="zákl. přenesená",J1603,0)</f>
        <v>0</v>
      </c>
      <c r="BH1603" s="144">
        <f>IF(N1603="sníž. přenesená",J1603,0)</f>
        <v>0</v>
      </c>
      <c r="BI1603" s="144">
        <f>IF(N1603="nulová",J1603,0)</f>
        <v>0</v>
      </c>
      <c r="BJ1603" s="13" t="s">
        <v>77</v>
      </c>
      <c r="BK1603" s="144">
        <f>ROUND(I1603*H1603,2)</f>
        <v>120.58</v>
      </c>
      <c r="BL1603" s="13" t="s">
        <v>109</v>
      </c>
      <c r="BM1603" s="13" t="s">
        <v>3178</v>
      </c>
    </row>
    <row r="1604" spans="2:65" s="1" customFormat="1" ht="45" customHeight="1">
      <c r="B1604" s="27"/>
      <c r="C1604" s="160" t="s">
        <v>3179</v>
      </c>
      <c r="D1604" s="160" t="s">
        <v>1111</v>
      </c>
      <c r="E1604" s="161" t="s">
        <v>3180</v>
      </c>
      <c r="F1604" s="162" t="s">
        <v>3181</v>
      </c>
      <c r="G1604" s="163" t="s">
        <v>572</v>
      </c>
      <c r="H1604" s="164">
        <v>1</v>
      </c>
      <c r="I1604" s="165">
        <v>245.47</v>
      </c>
      <c r="J1604" s="165">
        <f>ROUND(I1604*H1604,2)</f>
        <v>245.47</v>
      </c>
      <c r="K1604" s="162" t="s">
        <v>106</v>
      </c>
      <c r="L1604" s="31"/>
      <c r="M1604" s="53" t="s">
        <v>31</v>
      </c>
      <c r="N1604" s="166" t="s">
        <v>43</v>
      </c>
      <c r="O1604" s="142">
        <v>0.56999999999999995</v>
      </c>
      <c r="P1604" s="142">
        <f>O1604*H1604</f>
        <v>0.56999999999999995</v>
      </c>
      <c r="Q1604" s="142">
        <v>0</v>
      </c>
      <c r="R1604" s="142">
        <f>Q1604*H1604</f>
        <v>0</v>
      </c>
      <c r="S1604" s="142">
        <v>0</v>
      </c>
      <c r="T1604" s="143">
        <f>S1604*H1604</f>
        <v>0</v>
      </c>
      <c r="AR1604" s="13" t="s">
        <v>109</v>
      </c>
      <c r="AT1604" s="13" t="s">
        <v>1111</v>
      </c>
      <c r="AU1604" s="13" t="s">
        <v>79</v>
      </c>
      <c r="AY1604" s="13" t="s">
        <v>108</v>
      </c>
      <c r="BE1604" s="144">
        <f>IF(N1604="základní",J1604,0)</f>
        <v>245.47</v>
      </c>
      <c r="BF1604" s="144">
        <f>IF(N1604="snížená",J1604,0)</f>
        <v>0</v>
      </c>
      <c r="BG1604" s="144">
        <f>IF(N1604="zákl. přenesená",J1604,0)</f>
        <v>0</v>
      </c>
      <c r="BH1604" s="144">
        <f>IF(N1604="sníž. přenesená",J1604,0)</f>
        <v>0</v>
      </c>
      <c r="BI1604" s="144">
        <f>IF(N1604="nulová",J1604,0)</f>
        <v>0</v>
      </c>
      <c r="BJ1604" s="13" t="s">
        <v>77</v>
      </c>
      <c r="BK1604" s="144">
        <f>ROUND(I1604*H1604,2)</f>
        <v>245.47</v>
      </c>
      <c r="BL1604" s="13" t="s">
        <v>109</v>
      </c>
      <c r="BM1604" s="13" t="s">
        <v>3182</v>
      </c>
    </row>
    <row r="1605" spans="2:65" s="1" customFormat="1" ht="39">
      <c r="B1605" s="27"/>
      <c r="C1605" s="28"/>
      <c r="D1605" s="167" t="s">
        <v>1116</v>
      </c>
      <c r="E1605" s="28"/>
      <c r="F1605" s="168" t="s">
        <v>3183</v>
      </c>
      <c r="G1605" s="28"/>
      <c r="H1605" s="28"/>
      <c r="I1605" s="28"/>
      <c r="J1605" s="28"/>
      <c r="K1605" s="28"/>
      <c r="L1605" s="31"/>
      <c r="M1605" s="169"/>
      <c r="N1605" s="54"/>
      <c r="O1605" s="54"/>
      <c r="P1605" s="54"/>
      <c r="Q1605" s="54"/>
      <c r="R1605" s="54"/>
      <c r="S1605" s="54"/>
      <c r="T1605" s="55"/>
      <c r="AT1605" s="13" t="s">
        <v>1116</v>
      </c>
      <c r="AU1605" s="13" t="s">
        <v>79</v>
      </c>
    </row>
    <row r="1606" spans="2:65" s="1" customFormat="1" ht="19.5">
      <c r="B1606" s="27"/>
      <c r="C1606" s="28"/>
      <c r="D1606" s="167" t="s">
        <v>1172</v>
      </c>
      <c r="E1606" s="28"/>
      <c r="F1606" s="168" t="s">
        <v>1545</v>
      </c>
      <c r="G1606" s="28"/>
      <c r="H1606" s="28"/>
      <c r="I1606" s="28"/>
      <c r="J1606" s="28"/>
      <c r="K1606" s="28"/>
      <c r="L1606" s="31"/>
      <c r="M1606" s="169"/>
      <c r="N1606" s="54"/>
      <c r="O1606" s="54"/>
      <c r="P1606" s="54"/>
      <c r="Q1606" s="54"/>
      <c r="R1606" s="54"/>
      <c r="S1606" s="54"/>
      <c r="T1606" s="55"/>
      <c r="AT1606" s="13" t="s">
        <v>1172</v>
      </c>
      <c r="AU1606" s="13" t="s">
        <v>79</v>
      </c>
    </row>
    <row r="1607" spans="2:65" s="1" customFormat="1" ht="33.75" customHeight="1">
      <c r="B1607" s="27"/>
      <c r="C1607" s="160" t="s">
        <v>3184</v>
      </c>
      <c r="D1607" s="160" t="s">
        <v>1111</v>
      </c>
      <c r="E1607" s="161" t="s">
        <v>3185</v>
      </c>
      <c r="F1607" s="162" t="s">
        <v>3186</v>
      </c>
      <c r="G1607" s="163" t="s">
        <v>572</v>
      </c>
      <c r="H1607" s="164">
        <v>1</v>
      </c>
      <c r="I1607" s="165">
        <v>422.03</v>
      </c>
      <c r="J1607" s="165">
        <f>ROUND(I1607*H1607,2)</f>
        <v>422.03</v>
      </c>
      <c r="K1607" s="162" t="s">
        <v>106</v>
      </c>
      <c r="L1607" s="31"/>
      <c r="M1607" s="53" t="s">
        <v>31</v>
      </c>
      <c r="N1607" s="166" t="s">
        <v>43</v>
      </c>
      <c r="O1607" s="142">
        <v>0.98</v>
      </c>
      <c r="P1607" s="142">
        <f>O1607*H1607</f>
        <v>0.98</v>
      </c>
      <c r="Q1607" s="142">
        <v>0</v>
      </c>
      <c r="R1607" s="142">
        <f>Q1607*H1607</f>
        <v>0</v>
      </c>
      <c r="S1607" s="142">
        <v>0</v>
      </c>
      <c r="T1607" s="143">
        <f>S1607*H1607</f>
        <v>0</v>
      </c>
      <c r="AR1607" s="13" t="s">
        <v>109</v>
      </c>
      <c r="AT1607" s="13" t="s">
        <v>1111</v>
      </c>
      <c r="AU1607" s="13" t="s">
        <v>79</v>
      </c>
      <c r="AY1607" s="13" t="s">
        <v>108</v>
      </c>
      <c r="BE1607" s="144">
        <f>IF(N1607="základní",J1607,0)</f>
        <v>422.03</v>
      </c>
      <c r="BF1607" s="144">
        <f>IF(N1607="snížená",J1607,0)</f>
        <v>0</v>
      </c>
      <c r="BG1607" s="144">
        <f>IF(N1607="zákl. přenesená",J1607,0)</f>
        <v>0</v>
      </c>
      <c r="BH1607" s="144">
        <f>IF(N1607="sníž. přenesená",J1607,0)</f>
        <v>0</v>
      </c>
      <c r="BI1607" s="144">
        <f>IF(N1607="nulová",J1607,0)</f>
        <v>0</v>
      </c>
      <c r="BJ1607" s="13" t="s">
        <v>77</v>
      </c>
      <c r="BK1607" s="144">
        <f>ROUND(I1607*H1607,2)</f>
        <v>422.03</v>
      </c>
      <c r="BL1607" s="13" t="s">
        <v>109</v>
      </c>
      <c r="BM1607" s="13" t="s">
        <v>3187</v>
      </c>
    </row>
    <row r="1608" spans="2:65" s="1" customFormat="1" ht="39">
      <c r="B1608" s="27"/>
      <c r="C1608" s="28"/>
      <c r="D1608" s="167" t="s">
        <v>1116</v>
      </c>
      <c r="E1608" s="28"/>
      <c r="F1608" s="168" t="s">
        <v>3183</v>
      </c>
      <c r="G1608" s="28"/>
      <c r="H1608" s="28"/>
      <c r="I1608" s="28"/>
      <c r="J1608" s="28"/>
      <c r="K1608" s="28"/>
      <c r="L1608" s="31"/>
      <c r="M1608" s="169"/>
      <c r="N1608" s="54"/>
      <c r="O1608" s="54"/>
      <c r="P1608" s="54"/>
      <c r="Q1608" s="54"/>
      <c r="R1608" s="54"/>
      <c r="S1608" s="54"/>
      <c r="T1608" s="55"/>
      <c r="AT1608" s="13" t="s">
        <v>1116</v>
      </c>
      <c r="AU1608" s="13" t="s">
        <v>79</v>
      </c>
    </row>
    <row r="1609" spans="2:65" s="1" customFormat="1" ht="19.5">
      <c r="B1609" s="27"/>
      <c r="C1609" s="28"/>
      <c r="D1609" s="167" t="s">
        <v>1172</v>
      </c>
      <c r="E1609" s="28"/>
      <c r="F1609" s="168" t="s">
        <v>1545</v>
      </c>
      <c r="G1609" s="28"/>
      <c r="H1609" s="28"/>
      <c r="I1609" s="28"/>
      <c r="J1609" s="28"/>
      <c r="K1609" s="28"/>
      <c r="L1609" s="31"/>
      <c r="M1609" s="169"/>
      <c r="N1609" s="54"/>
      <c r="O1609" s="54"/>
      <c r="P1609" s="54"/>
      <c r="Q1609" s="54"/>
      <c r="R1609" s="54"/>
      <c r="S1609" s="54"/>
      <c r="T1609" s="55"/>
      <c r="AT1609" s="13" t="s">
        <v>1172</v>
      </c>
      <c r="AU1609" s="13" t="s">
        <v>79</v>
      </c>
    </row>
    <row r="1610" spans="2:65" s="1" customFormat="1" ht="45" customHeight="1">
      <c r="B1610" s="27"/>
      <c r="C1610" s="160" t="s">
        <v>3188</v>
      </c>
      <c r="D1610" s="160" t="s">
        <v>1111</v>
      </c>
      <c r="E1610" s="161" t="s">
        <v>3189</v>
      </c>
      <c r="F1610" s="162" t="s">
        <v>3190</v>
      </c>
      <c r="G1610" s="163" t="s">
        <v>572</v>
      </c>
      <c r="H1610" s="164">
        <v>1</v>
      </c>
      <c r="I1610" s="165">
        <v>503.86</v>
      </c>
      <c r="J1610" s="165">
        <f>ROUND(I1610*H1610,2)</f>
        <v>503.86</v>
      </c>
      <c r="K1610" s="162" t="s">
        <v>106</v>
      </c>
      <c r="L1610" s="31"/>
      <c r="M1610" s="53" t="s">
        <v>31</v>
      </c>
      <c r="N1610" s="166" t="s">
        <v>43</v>
      </c>
      <c r="O1610" s="142">
        <v>1.17</v>
      </c>
      <c r="P1610" s="142">
        <f>O1610*H1610</f>
        <v>1.17</v>
      </c>
      <c r="Q1610" s="142">
        <v>0</v>
      </c>
      <c r="R1610" s="142">
        <f>Q1610*H1610</f>
        <v>0</v>
      </c>
      <c r="S1610" s="142">
        <v>0</v>
      </c>
      <c r="T1610" s="143">
        <f>S1610*H1610</f>
        <v>0</v>
      </c>
      <c r="AR1610" s="13" t="s">
        <v>109</v>
      </c>
      <c r="AT1610" s="13" t="s">
        <v>1111</v>
      </c>
      <c r="AU1610" s="13" t="s">
        <v>79</v>
      </c>
      <c r="AY1610" s="13" t="s">
        <v>108</v>
      </c>
      <c r="BE1610" s="144">
        <f>IF(N1610="základní",J1610,0)</f>
        <v>503.86</v>
      </c>
      <c r="BF1610" s="144">
        <f>IF(N1610="snížená",J1610,0)</f>
        <v>0</v>
      </c>
      <c r="BG1610" s="144">
        <f>IF(N1610="zákl. přenesená",J1610,0)</f>
        <v>0</v>
      </c>
      <c r="BH1610" s="144">
        <f>IF(N1610="sníž. přenesená",J1610,0)</f>
        <v>0</v>
      </c>
      <c r="BI1610" s="144">
        <f>IF(N1610="nulová",J1610,0)</f>
        <v>0</v>
      </c>
      <c r="BJ1610" s="13" t="s">
        <v>77</v>
      </c>
      <c r="BK1610" s="144">
        <f>ROUND(I1610*H1610,2)</f>
        <v>503.86</v>
      </c>
      <c r="BL1610" s="13" t="s">
        <v>109</v>
      </c>
      <c r="BM1610" s="13" t="s">
        <v>3191</v>
      </c>
    </row>
    <row r="1611" spans="2:65" s="1" customFormat="1" ht="39">
      <c r="B1611" s="27"/>
      <c r="C1611" s="28"/>
      <c r="D1611" s="167" t="s">
        <v>1116</v>
      </c>
      <c r="E1611" s="28"/>
      <c r="F1611" s="168" t="s">
        <v>3183</v>
      </c>
      <c r="G1611" s="28"/>
      <c r="H1611" s="28"/>
      <c r="I1611" s="28"/>
      <c r="J1611" s="28"/>
      <c r="K1611" s="28"/>
      <c r="L1611" s="31"/>
      <c r="M1611" s="169"/>
      <c r="N1611" s="54"/>
      <c r="O1611" s="54"/>
      <c r="P1611" s="54"/>
      <c r="Q1611" s="54"/>
      <c r="R1611" s="54"/>
      <c r="S1611" s="54"/>
      <c r="T1611" s="55"/>
      <c r="AT1611" s="13" t="s">
        <v>1116</v>
      </c>
      <c r="AU1611" s="13" t="s">
        <v>79</v>
      </c>
    </row>
    <row r="1612" spans="2:65" s="1" customFormat="1" ht="19.5">
      <c r="B1612" s="27"/>
      <c r="C1612" s="28"/>
      <c r="D1612" s="167" t="s">
        <v>1172</v>
      </c>
      <c r="E1612" s="28"/>
      <c r="F1612" s="168" t="s">
        <v>1545</v>
      </c>
      <c r="G1612" s="28"/>
      <c r="H1612" s="28"/>
      <c r="I1612" s="28"/>
      <c r="J1612" s="28"/>
      <c r="K1612" s="28"/>
      <c r="L1612" s="31"/>
      <c r="M1612" s="169"/>
      <c r="N1612" s="54"/>
      <c r="O1612" s="54"/>
      <c r="P1612" s="54"/>
      <c r="Q1612" s="54"/>
      <c r="R1612" s="54"/>
      <c r="S1612" s="54"/>
      <c r="T1612" s="55"/>
      <c r="AT1612" s="13" t="s">
        <v>1172</v>
      </c>
      <c r="AU1612" s="13" t="s">
        <v>79</v>
      </c>
    </row>
    <row r="1613" spans="2:65" s="1" customFormat="1" ht="45" customHeight="1">
      <c r="B1613" s="27"/>
      <c r="C1613" s="160" t="s">
        <v>3192</v>
      </c>
      <c r="D1613" s="160" t="s">
        <v>1111</v>
      </c>
      <c r="E1613" s="161" t="s">
        <v>3193</v>
      </c>
      <c r="F1613" s="162" t="s">
        <v>3194</v>
      </c>
      <c r="G1613" s="163" t="s">
        <v>572</v>
      </c>
      <c r="H1613" s="164">
        <v>1</v>
      </c>
      <c r="I1613" s="165">
        <v>331.6</v>
      </c>
      <c r="J1613" s="165">
        <f>ROUND(I1613*H1613,2)</f>
        <v>331.6</v>
      </c>
      <c r="K1613" s="162" t="s">
        <v>106</v>
      </c>
      <c r="L1613" s="31"/>
      <c r="M1613" s="53" t="s">
        <v>31</v>
      </c>
      <c r="N1613" s="166" t="s">
        <v>43</v>
      </c>
      <c r="O1613" s="142">
        <v>0.77</v>
      </c>
      <c r="P1613" s="142">
        <f>O1613*H1613</f>
        <v>0.77</v>
      </c>
      <c r="Q1613" s="142">
        <v>0</v>
      </c>
      <c r="R1613" s="142">
        <f>Q1613*H1613</f>
        <v>0</v>
      </c>
      <c r="S1613" s="142">
        <v>0</v>
      </c>
      <c r="T1613" s="143">
        <f>S1613*H1613</f>
        <v>0</v>
      </c>
      <c r="AR1613" s="13" t="s">
        <v>109</v>
      </c>
      <c r="AT1613" s="13" t="s">
        <v>1111</v>
      </c>
      <c r="AU1613" s="13" t="s">
        <v>79</v>
      </c>
      <c r="AY1613" s="13" t="s">
        <v>108</v>
      </c>
      <c r="BE1613" s="144">
        <f>IF(N1613="základní",J1613,0)</f>
        <v>331.6</v>
      </c>
      <c r="BF1613" s="144">
        <f>IF(N1613="snížená",J1613,0)</f>
        <v>0</v>
      </c>
      <c r="BG1613" s="144">
        <f>IF(N1613="zákl. přenesená",J1613,0)</f>
        <v>0</v>
      </c>
      <c r="BH1613" s="144">
        <f>IF(N1613="sníž. přenesená",J1613,0)</f>
        <v>0</v>
      </c>
      <c r="BI1613" s="144">
        <f>IF(N1613="nulová",J1613,0)</f>
        <v>0</v>
      </c>
      <c r="BJ1613" s="13" t="s">
        <v>77</v>
      </c>
      <c r="BK1613" s="144">
        <f>ROUND(I1613*H1613,2)</f>
        <v>331.6</v>
      </c>
      <c r="BL1613" s="13" t="s">
        <v>109</v>
      </c>
      <c r="BM1613" s="13" t="s">
        <v>3195</v>
      </c>
    </row>
    <row r="1614" spans="2:65" s="1" customFormat="1" ht="39">
      <c r="B1614" s="27"/>
      <c r="C1614" s="28"/>
      <c r="D1614" s="167" t="s">
        <v>1116</v>
      </c>
      <c r="E1614" s="28"/>
      <c r="F1614" s="168" t="s">
        <v>3183</v>
      </c>
      <c r="G1614" s="28"/>
      <c r="H1614" s="28"/>
      <c r="I1614" s="28"/>
      <c r="J1614" s="28"/>
      <c r="K1614" s="28"/>
      <c r="L1614" s="31"/>
      <c r="M1614" s="169"/>
      <c r="N1614" s="54"/>
      <c r="O1614" s="54"/>
      <c r="P1614" s="54"/>
      <c r="Q1614" s="54"/>
      <c r="R1614" s="54"/>
      <c r="S1614" s="54"/>
      <c r="T1614" s="55"/>
      <c r="AT1614" s="13" t="s">
        <v>1116</v>
      </c>
      <c r="AU1614" s="13" t="s">
        <v>79</v>
      </c>
    </row>
    <row r="1615" spans="2:65" s="1" customFormat="1" ht="19.5">
      <c r="B1615" s="27"/>
      <c r="C1615" s="28"/>
      <c r="D1615" s="167" t="s">
        <v>1172</v>
      </c>
      <c r="E1615" s="28"/>
      <c r="F1615" s="168" t="s">
        <v>1554</v>
      </c>
      <c r="G1615" s="28"/>
      <c r="H1615" s="28"/>
      <c r="I1615" s="28"/>
      <c r="J1615" s="28"/>
      <c r="K1615" s="28"/>
      <c r="L1615" s="31"/>
      <c r="M1615" s="169"/>
      <c r="N1615" s="54"/>
      <c r="O1615" s="54"/>
      <c r="P1615" s="54"/>
      <c r="Q1615" s="54"/>
      <c r="R1615" s="54"/>
      <c r="S1615" s="54"/>
      <c r="T1615" s="55"/>
      <c r="AT1615" s="13" t="s">
        <v>1172</v>
      </c>
      <c r="AU1615" s="13" t="s">
        <v>79</v>
      </c>
    </row>
    <row r="1616" spans="2:65" s="1" customFormat="1" ht="45" customHeight="1">
      <c r="B1616" s="27"/>
      <c r="C1616" s="160" t="s">
        <v>3196</v>
      </c>
      <c r="D1616" s="160" t="s">
        <v>1111</v>
      </c>
      <c r="E1616" s="161" t="s">
        <v>3197</v>
      </c>
      <c r="F1616" s="162" t="s">
        <v>3198</v>
      </c>
      <c r="G1616" s="163" t="s">
        <v>572</v>
      </c>
      <c r="H1616" s="164">
        <v>1</v>
      </c>
      <c r="I1616" s="165">
        <v>439.26</v>
      </c>
      <c r="J1616" s="165">
        <f>ROUND(I1616*H1616,2)</f>
        <v>439.26</v>
      </c>
      <c r="K1616" s="162" t="s">
        <v>106</v>
      </c>
      <c r="L1616" s="31"/>
      <c r="M1616" s="53" t="s">
        <v>31</v>
      </c>
      <c r="N1616" s="166" t="s">
        <v>43</v>
      </c>
      <c r="O1616" s="142">
        <v>1.02</v>
      </c>
      <c r="P1616" s="142">
        <f>O1616*H1616</f>
        <v>1.02</v>
      </c>
      <c r="Q1616" s="142">
        <v>0</v>
      </c>
      <c r="R1616" s="142">
        <f>Q1616*H1616</f>
        <v>0</v>
      </c>
      <c r="S1616" s="142">
        <v>0</v>
      </c>
      <c r="T1616" s="143">
        <f>S1616*H1616</f>
        <v>0</v>
      </c>
      <c r="AR1616" s="13" t="s">
        <v>109</v>
      </c>
      <c r="AT1616" s="13" t="s">
        <v>1111</v>
      </c>
      <c r="AU1616" s="13" t="s">
        <v>79</v>
      </c>
      <c r="AY1616" s="13" t="s">
        <v>108</v>
      </c>
      <c r="BE1616" s="144">
        <f>IF(N1616="základní",J1616,0)</f>
        <v>439.26</v>
      </c>
      <c r="BF1616" s="144">
        <f>IF(N1616="snížená",J1616,0)</f>
        <v>0</v>
      </c>
      <c r="BG1616" s="144">
        <f>IF(N1616="zákl. přenesená",J1616,0)</f>
        <v>0</v>
      </c>
      <c r="BH1616" s="144">
        <f>IF(N1616="sníž. přenesená",J1616,0)</f>
        <v>0</v>
      </c>
      <c r="BI1616" s="144">
        <f>IF(N1616="nulová",J1616,0)</f>
        <v>0</v>
      </c>
      <c r="BJ1616" s="13" t="s">
        <v>77</v>
      </c>
      <c r="BK1616" s="144">
        <f>ROUND(I1616*H1616,2)</f>
        <v>439.26</v>
      </c>
      <c r="BL1616" s="13" t="s">
        <v>109</v>
      </c>
      <c r="BM1616" s="13" t="s">
        <v>3199</v>
      </c>
    </row>
    <row r="1617" spans="2:65" s="1" customFormat="1" ht="39">
      <c r="B1617" s="27"/>
      <c r="C1617" s="28"/>
      <c r="D1617" s="167" t="s">
        <v>1116</v>
      </c>
      <c r="E1617" s="28"/>
      <c r="F1617" s="168" t="s">
        <v>3183</v>
      </c>
      <c r="G1617" s="28"/>
      <c r="H1617" s="28"/>
      <c r="I1617" s="28"/>
      <c r="J1617" s="28"/>
      <c r="K1617" s="28"/>
      <c r="L1617" s="31"/>
      <c r="M1617" s="169"/>
      <c r="N1617" s="54"/>
      <c r="O1617" s="54"/>
      <c r="P1617" s="54"/>
      <c r="Q1617" s="54"/>
      <c r="R1617" s="54"/>
      <c r="S1617" s="54"/>
      <c r="T1617" s="55"/>
      <c r="AT1617" s="13" t="s">
        <v>1116</v>
      </c>
      <c r="AU1617" s="13" t="s">
        <v>79</v>
      </c>
    </row>
    <row r="1618" spans="2:65" s="1" customFormat="1" ht="19.5">
      <c r="B1618" s="27"/>
      <c r="C1618" s="28"/>
      <c r="D1618" s="167" t="s">
        <v>1172</v>
      </c>
      <c r="E1618" s="28"/>
      <c r="F1618" s="168" t="s">
        <v>1554</v>
      </c>
      <c r="G1618" s="28"/>
      <c r="H1618" s="28"/>
      <c r="I1618" s="28"/>
      <c r="J1618" s="28"/>
      <c r="K1618" s="28"/>
      <c r="L1618" s="31"/>
      <c r="M1618" s="169"/>
      <c r="N1618" s="54"/>
      <c r="O1618" s="54"/>
      <c r="P1618" s="54"/>
      <c r="Q1618" s="54"/>
      <c r="R1618" s="54"/>
      <c r="S1618" s="54"/>
      <c r="T1618" s="55"/>
      <c r="AT1618" s="13" t="s">
        <v>1172</v>
      </c>
      <c r="AU1618" s="13" t="s">
        <v>79</v>
      </c>
    </row>
    <row r="1619" spans="2:65" s="1" customFormat="1" ht="45" customHeight="1">
      <c r="B1619" s="27"/>
      <c r="C1619" s="160" t="s">
        <v>3200</v>
      </c>
      <c r="D1619" s="160" t="s">
        <v>1111</v>
      </c>
      <c r="E1619" s="161" t="s">
        <v>3201</v>
      </c>
      <c r="F1619" s="162" t="s">
        <v>3202</v>
      </c>
      <c r="G1619" s="163" t="s">
        <v>572</v>
      </c>
      <c r="H1619" s="164">
        <v>1</v>
      </c>
      <c r="I1619" s="165">
        <v>503.86</v>
      </c>
      <c r="J1619" s="165">
        <f>ROUND(I1619*H1619,2)</f>
        <v>503.86</v>
      </c>
      <c r="K1619" s="162" t="s">
        <v>106</v>
      </c>
      <c r="L1619" s="31"/>
      <c r="M1619" s="53" t="s">
        <v>31</v>
      </c>
      <c r="N1619" s="166" t="s">
        <v>43</v>
      </c>
      <c r="O1619" s="142">
        <v>1.17</v>
      </c>
      <c r="P1619" s="142">
        <f>O1619*H1619</f>
        <v>1.17</v>
      </c>
      <c r="Q1619" s="142">
        <v>0</v>
      </c>
      <c r="R1619" s="142">
        <f>Q1619*H1619</f>
        <v>0</v>
      </c>
      <c r="S1619" s="142">
        <v>0</v>
      </c>
      <c r="T1619" s="143">
        <f>S1619*H1619</f>
        <v>0</v>
      </c>
      <c r="AR1619" s="13" t="s">
        <v>109</v>
      </c>
      <c r="AT1619" s="13" t="s">
        <v>1111</v>
      </c>
      <c r="AU1619" s="13" t="s">
        <v>79</v>
      </c>
      <c r="AY1619" s="13" t="s">
        <v>108</v>
      </c>
      <c r="BE1619" s="144">
        <f>IF(N1619="základní",J1619,0)</f>
        <v>503.86</v>
      </c>
      <c r="BF1619" s="144">
        <f>IF(N1619="snížená",J1619,0)</f>
        <v>0</v>
      </c>
      <c r="BG1619" s="144">
        <f>IF(N1619="zákl. přenesená",J1619,0)</f>
        <v>0</v>
      </c>
      <c r="BH1619" s="144">
        <f>IF(N1619="sníž. přenesená",J1619,0)</f>
        <v>0</v>
      </c>
      <c r="BI1619" s="144">
        <f>IF(N1619="nulová",J1619,0)</f>
        <v>0</v>
      </c>
      <c r="BJ1619" s="13" t="s">
        <v>77</v>
      </c>
      <c r="BK1619" s="144">
        <f>ROUND(I1619*H1619,2)</f>
        <v>503.86</v>
      </c>
      <c r="BL1619" s="13" t="s">
        <v>109</v>
      </c>
      <c r="BM1619" s="13" t="s">
        <v>3203</v>
      </c>
    </row>
    <row r="1620" spans="2:65" s="1" customFormat="1" ht="39">
      <c r="B1620" s="27"/>
      <c r="C1620" s="28"/>
      <c r="D1620" s="167" t="s">
        <v>1116</v>
      </c>
      <c r="E1620" s="28"/>
      <c r="F1620" s="168" t="s">
        <v>3183</v>
      </c>
      <c r="G1620" s="28"/>
      <c r="H1620" s="28"/>
      <c r="I1620" s="28"/>
      <c r="J1620" s="28"/>
      <c r="K1620" s="28"/>
      <c r="L1620" s="31"/>
      <c r="M1620" s="169"/>
      <c r="N1620" s="54"/>
      <c r="O1620" s="54"/>
      <c r="P1620" s="54"/>
      <c r="Q1620" s="54"/>
      <c r="R1620" s="54"/>
      <c r="S1620" s="54"/>
      <c r="T1620" s="55"/>
      <c r="AT1620" s="13" t="s">
        <v>1116</v>
      </c>
      <c r="AU1620" s="13" t="s">
        <v>79</v>
      </c>
    </row>
    <row r="1621" spans="2:65" s="1" customFormat="1" ht="19.5">
      <c r="B1621" s="27"/>
      <c r="C1621" s="28"/>
      <c r="D1621" s="167" t="s">
        <v>1172</v>
      </c>
      <c r="E1621" s="28"/>
      <c r="F1621" s="168" t="s">
        <v>1554</v>
      </c>
      <c r="G1621" s="28"/>
      <c r="H1621" s="28"/>
      <c r="I1621" s="28"/>
      <c r="J1621" s="28"/>
      <c r="K1621" s="28"/>
      <c r="L1621" s="31"/>
      <c r="M1621" s="169"/>
      <c r="N1621" s="54"/>
      <c r="O1621" s="54"/>
      <c r="P1621" s="54"/>
      <c r="Q1621" s="54"/>
      <c r="R1621" s="54"/>
      <c r="S1621" s="54"/>
      <c r="T1621" s="55"/>
      <c r="AT1621" s="13" t="s">
        <v>1172</v>
      </c>
      <c r="AU1621" s="13" t="s">
        <v>79</v>
      </c>
    </row>
    <row r="1622" spans="2:65" s="1" customFormat="1" ht="33.75" customHeight="1">
      <c r="B1622" s="27"/>
      <c r="C1622" s="160" t="s">
        <v>3204</v>
      </c>
      <c r="D1622" s="160" t="s">
        <v>1111</v>
      </c>
      <c r="E1622" s="161" t="s">
        <v>3205</v>
      </c>
      <c r="F1622" s="162" t="s">
        <v>3206</v>
      </c>
      <c r="G1622" s="163" t="s">
        <v>1160</v>
      </c>
      <c r="H1622" s="164">
        <v>1</v>
      </c>
      <c r="I1622" s="165">
        <v>94096.56</v>
      </c>
      <c r="J1622" s="165">
        <f>ROUND(I1622*H1622,2)</f>
        <v>94096.56</v>
      </c>
      <c r="K1622" s="162" t="s">
        <v>106</v>
      </c>
      <c r="L1622" s="31"/>
      <c r="M1622" s="53" t="s">
        <v>31</v>
      </c>
      <c r="N1622" s="166" t="s">
        <v>43</v>
      </c>
      <c r="O1622" s="142">
        <v>218.5</v>
      </c>
      <c r="P1622" s="142">
        <f>O1622*H1622</f>
        <v>218.5</v>
      </c>
      <c r="Q1622" s="142">
        <v>0</v>
      </c>
      <c r="R1622" s="142">
        <f>Q1622*H1622</f>
        <v>0</v>
      </c>
      <c r="S1622" s="142">
        <v>0</v>
      </c>
      <c r="T1622" s="143">
        <f>S1622*H1622</f>
        <v>0</v>
      </c>
      <c r="AR1622" s="13" t="s">
        <v>109</v>
      </c>
      <c r="AT1622" s="13" t="s">
        <v>1111</v>
      </c>
      <c r="AU1622" s="13" t="s">
        <v>79</v>
      </c>
      <c r="AY1622" s="13" t="s">
        <v>108</v>
      </c>
      <c r="BE1622" s="144">
        <f>IF(N1622="základní",J1622,0)</f>
        <v>94096.56</v>
      </c>
      <c r="BF1622" s="144">
        <f>IF(N1622="snížená",J1622,0)</f>
        <v>0</v>
      </c>
      <c r="BG1622" s="144">
        <f>IF(N1622="zákl. přenesená",J1622,0)</f>
        <v>0</v>
      </c>
      <c r="BH1622" s="144">
        <f>IF(N1622="sníž. přenesená",J1622,0)</f>
        <v>0</v>
      </c>
      <c r="BI1622" s="144">
        <f>IF(N1622="nulová",J1622,0)</f>
        <v>0</v>
      </c>
      <c r="BJ1622" s="13" t="s">
        <v>77</v>
      </c>
      <c r="BK1622" s="144">
        <f>ROUND(I1622*H1622,2)</f>
        <v>94096.56</v>
      </c>
      <c r="BL1622" s="13" t="s">
        <v>109</v>
      </c>
      <c r="BM1622" s="13" t="s">
        <v>3207</v>
      </c>
    </row>
    <row r="1623" spans="2:65" s="1" customFormat="1" ht="29.25">
      <c r="B1623" s="27"/>
      <c r="C1623" s="28"/>
      <c r="D1623" s="167" t="s">
        <v>1116</v>
      </c>
      <c r="E1623" s="28"/>
      <c r="F1623" s="168" t="s">
        <v>3208</v>
      </c>
      <c r="G1623" s="28"/>
      <c r="H1623" s="28"/>
      <c r="I1623" s="28"/>
      <c r="J1623" s="28"/>
      <c r="K1623" s="28"/>
      <c r="L1623" s="31"/>
      <c r="M1623" s="169"/>
      <c r="N1623" s="54"/>
      <c r="O1623" s="54"/>
      <c r="P1623" s="54"/>
      <c r="Q1623" s="54"/>
      <c r="R1623" s="54"/>
      <c r="S1623" s="54"/>
      <c r="T1623" s="55"/>
      <c r="AT1623" s="13" t="s">
        <v>1116</v>
      </c>
      <c r="AU1623" s="13" t="s">
        <v>79</v>
      </c>
    </row>
    <row r="1624" spans="2:65" s="1" customFormat="1" ht="19.5">
      <c r="B1624" s="27"/>
      <c r="C1624" s="28"/>
      <c r="D1624" s="167" t="s">
        <v>1172</v>
      </c>
      <c r="E1624" s="28"/>
      <c r="F1624" s="168" t="s">
        <v>1564</v>
      </c>
      <c r="G1624" s="28"/>
      <c r="H1624" s="28"/>
      <c r="I1624" s="28"/>
      <c r="J1624" s="28"/>
      <c r="K1624" s="28"/>
      <c r="L1624" s="31"/>
      <c r="M1624" s="169"/>
      <c r="N1624" s="54"/>
      <c r="O1624" s="54"/>
      <c r="P1624" s="54"/>
      <c r="Q1624" s="54"/>
      <c r="R1624" s="54"/>
      <c r="S1624" s="54"/>
      <c r="T1624" s="55"/>
      <c r="AT1624" s="13" t="s">
        <v>1172</v>
      </c>
      <c r="AU1624" s="13" t="s">
        <v>79</v>
      </c>
    </row>
    <row r="1625" spans="2:65" s="1" customFormat="1" ht="33.75" customHeight="1">
      <c r="B1625" s="27"/>
      <c r="C1625" s="160" t="s">
        <v>3209</v>
      </c>
      <c r="D1625" s="160" t="s">
        <v>1111</v>
      </c>
      <c r="E1625" s="161" t="s">
        <v>3210</v>
      </c>
      <c r="F1625" s="162" t="s">
        <v>3211</v>
      </c>
      <c r="G1625" s="163" t="s">
        <v>1160</v>
      </c>
      <c r="H1625" s="164">
        <v>1</v>
      </c>
      <c r="I1625" s="165">
        <v>92480.02</v>
      </c>
      <c r="J1625" s="165">
        <f>ROUND(I1625*H1625,2)</f>
        <v>92480.02</v>
      </c>
      <c r="K1625" s="162" t="s">
        <v>106</v>
      </c>
      <c r="L1625" s="31"/>
      <c r="M1625" s="53" t="s">
        <v>31</v>
      </c>
      <c r="N1625" s="166" t="s">
        <v>43</v>
      </c>
      <c r="O1625" s="142">
        <v>0</v>
      </c>
      <c r="P1625" s="142">
        <f>O1625*H1625</f>
        <v>0</v>
      </c>
      <c r="Q1625" s="142">
        <v>0</v>
      </c>
      <c r="R1625" s="142">
        <f>Q1625*H1625</f>
        <v>0</v>
      </c>
      <c r="S1625" s="142">
        <v>0</v>
      </c>
      <c r="T1625" s="143">
        <f>S1625*H1625</f>
        <v>0</v>
      </c>
      <c r="AR1625" s="13" t="s">
        <v>109</v>
      </c>
      <c r="AT1625" s="13" t="s">
        <v>1111</v>
      </c>
      <c r="AU1625" s="13" t="s">
        <v>79</v>
      </c>
      <c r="AY1625" s="13" t="s">
        <v>108</v>
      </c>
      <c r="BE1625" s="144">
        <f>IF(N1625="základní",J1625,0)</f>
        <v>92480.02</v>
      </c>
      <c r="BF1625" s="144">
        <f>IF(N1625="snížená",J1625,0)</f>
        <v>0</v>
      </c>
      <c r="BG1625" s="144">
        <f>IF(N1625="zákl. přenesená",J1625,0)</f>
        <v>0</v>
      </c>
      <c r="BH1625" s="144">
        <f>IF(N1625="sníž. přenesená",J1625,0)</f>
        <v>0</v>
      </c>
      <c r="BI1625" s="144">
        <f>IF(N1625="nulová",J1625,0)</f>
        <v>0</v>
      </c>
      <c r="BJ1625" s="13" t="s">
        <v>77</v>
      </c>
      <c r="BK1625" s="144">
        <f>ROUND(I1625*H1625,2)</f>
        <v>92480.02</v>
      </c>
      <c r="BL1625" s="13" t="s">
        <v>109</v>
      </c>
      <c r="BM1625" s="13" t="s">
        <v>3212</v>
      </c>
    </row>
    <row r="1626" spans="2:65" s="1" customFormat="1" ht="29.25">
      <c r="B1626" s="27"/>
      <c r="C1626" s="28"/>
      <c r="D1626" s="167" t="s">
        <v>1116</v>
      </c>
      <c r="E1626" s="28"/>
      <c r="F1626" s="168" t="s">
        <v>3208</v>
      </c>
      <c r="G1626" s="28"/>
      <c r="H1626" s="28"/>
      <c r="I1626" s="28"/>
      <c r="J1626" s="28"/>
      <c r="K1626" s="28"/>
      <c r="L1626" s="31"/>
      <c r="M1626" s="169"/>
      <c r="N1626" s="54"/>
      <c r="O1626" s="54"/>
      <c r="P1626" s="54"/>
      <c r="Q1626" s="54"/>
      <c r="R1626" s="54"/>
      <c r="S1626" s="54"/>
      <c r="T1626" s="55"/>
      <c r="AT1626" s="13" t="s">
        <v>1116</v>
      </c>
      <c r="AU1626" s="13" t="s">
        <v>79</v>
      </c>
    </row>
    <row r="1627" spans="2:65" s="1" customFormat="1" ht="19.5">
      <c r="B1627" s="27"/>
      <c r="C1627" s="28"/>
      <c r="D1627" s="167" t="s">
        <v>1172</v>
      </c>
      <c r="E1627" s="28"/>
      <c r="F1627" s="168" t="s">
        <v>1564</v>
      </c>
      <c r="G1627" s="28"/>
      <c r="H1627" s="28"/>
      <c r="I1627" s="28"/>
      <c r="J1627" s="28"/>
      <c r="K1627" s="28"/>
      <c r="L1627" s="31"/>
      <c r="M1627" s="169"/>
      <c r="N1627" s="54"/>
      <c r="O1627" s="54"/>
      <c r="P1627" s="54"/>
      <c r="Q1627" s="54"/>
      <c r="R1627" s="54"/>
      <c r="S1627" s="54"/>
      <c r="T1627" s="55"/>
      <c r="AT1627" s="13" t="s">
        <v>1172</v>
      </c>
      <c r="AU1627" s="13" t="s">
        <v>79</v>
      </c>
    </row>
    <row r="1628" spans="2:65" s="1" customFormat="1" ht="45" customHeight="1">
      <c r="B1628" s="27"/>
      <c r="C1628" s="160" t="s">
        <v>3213</v>
      </c>
      <c r="D1628" s="160" t="s">
        <v>1111</v>
      </c>
      <c r="E1628" s="161" t="s">
        <v>3214</v>
      </c>
      <c r="F1628" s="162" t="s">
        <v>3215</v>
      </c>
      <c r="G1628" s="163" t="s">
        <v>1160</v>
      </c>
      <c r="H1628" s="164">
        <v>1</v>
      </c>
      <c r="I1628" s="165">
        <v>89083.43</v>
      </c>
      <c r="J1628" s="165">
        <f>ROUND(I1628*H1628,2)</f>
        <v>89083.43</v>
      </c>
      <c r="K1628" s="162" t="s">
        <v>106</v>
      </c>
      <c r="L1628" s="31"/>
      <c r="M1628" s="53" t="s">
        <v>31</v>
      </c>
      <c r="N1628" s="166" t="s">
        <v>43</v>
      </c>
      <c r="O1628" s="142">
        <v>0</v>
      </c>
      <c r="P1628" s="142">
        <f>O1628*H1628</f>
        <v>0</v>
      </c>
      <c r="Q1628" s="142">
        <v>0</v>
      </c>
      <c r="R1628" s="142">
        <f>Q1628*H1628</f>
        <v>0</v>
      </c>
      <c r="S1628" s="142">
        <v>0</v>
      </c>
      <c r="T1628" s="143">
        <f>S1628*H1628</f>
        <v>0</v>
      </c>
      <c r="AR1628" s="13" t="s">
        <v>109</v>
      </c>
      <c r="AT1628" s="13" t="s">
        <v>1111</v>
      </c>
      <c r="AU1628" s="13" t="s">
        <v>79</v>
      </c>
      <c r="AY1628" s="13" t="s">
        <v>108</v>
      </c>
      <c r="BE1628" s="144">
        <f>IF(N1628="základní",J1628,0)</f>
        <v>89083.43</v>
      </c>
      <c r="BF1628" s="144">
        <f>IF(N1628="snížená",J1628,0)</f>
        <v>0</v>
      </c>
      <c r="BG1628" s="144">
        <f>IF(N1628="zákl. přenesená",J1628,0)</f>
        <v>0</v>
      </c>
      <c r="BH1628" s="144">
        <f>IF(N1628="sníž. přenesená",J1628,0)</f>
        <v>0</v>
      </c>
      <c r="BI1628" s="144">
        <f>IF(N1628="nulová",J1628,0)</f>
        <v>0</v>
      </c>
      <c r="BJ1628" s="13" t="s">
        <v>77</v>
      </c>
      <c r="BK1628" s="144">
        <f>ROUND(I1628*H1628,2)</f>
        <v>89083.43</v>
      </c>
      <c r="BL1628" s="13" t="s">
        <v>109</v>
      </c>
      <c r="BM1628" s="13" t="s">
        <v>3216</v>
      </c>
    </row>
    <row r="1629" spans="2:65" s="1" customFormat="1" ht="48.75">
      <c r="B1629" s="27"/>
      <c r="C1629" s="28"/>
      <c r="D1629" s="167" t="s">
        <v>1116</v>
      </c>
      <c r="E1629" s="28"/>
      <c r="F1629" s="168" t="s">
        <v>3217</v>
      </c>
      <c r="G1629" s="28"/>
      <c r="H1629" s="28"/>
      <c r="I1629" s="28"/>
      <c r="J1629" s="28"/>
      <c r="K1629" s="28"/>
      <c r="L1629" s="31"/>
      <c r="M1629" s="169"/>
      <c r="N1629" s="54"/>
      <c r="O1629" s="54"/>
      <c r="P1629" s="54"/>
      <c r="Q1629" s="54"/>
      <c r="R1629" s="54"/>
      <c r="S1629" s="54"/>
      <c r="T1629" s="55"/>
      <c r="AT1629" s="13" t="s">
        <v>1116</v>
      </c>
      <c r="AU1629" s="13" t="s">
        <v>79</v>
      </c>
    </row>
    <row r="1630" spans="2:65" s="1" customFormat="1" ht="19.5">
      <c r="B1630" s="27"/>
      <c r="C1630" s="28"/>
      <c r="D1630" s="167" t="s">
        <v>1172</v>
      </c>
      <c r="E1630" s="28"/>
      <c r="F1630" s="168" t="s">
        <v>1564</v>
      </c>
      <c r="G1630" s="28"/>
      <c r="H1630" s="28"/>
      <c r="I1630" s="28"/>
      <c r="J1630" s="28"/>
      <c r="K1630" s="28"/>
      <c r="L1630" s="31"/>
      <c r="M1630" s="169"/>
      <c r="N1630" s="54"/>
      <c r="O1630" s="54"/>
      <c r="P1630" s="54"/>
      <c r="Q1630" s="54"/>
      <c r="R1630" s="54"/>
      <c r="S1630" s="54"/>
      <c r="T1630" s="55"/>
      <c r="AT1630" s="13" t="s">
        <v>1172</v>
      </c>
      <c r="AU1630" s="13" t="s">
        <v>79</v>
      </c>
    </row>
    <row r="1631" spans="2:65" s="1" customFormat="1" ht="45" customHeight="1">
      <c r="B1631" s="27"/>
      <c r="C1631" s="160" t="s">
        <v>3218</v>
      </c>
      <c r="D1631" s="160" t="s">
        <v>1111</v>
      </c>
      <c r="E1631" s="161" t="s">
        <v>3219</v>
      </c>
      <c r="F1631" s="162" t="s">
        <v>3220</v>
      </c>
      <c r="G1631" s="163" t="s">
        <v>1160</v>
      </c>
      <c r="H1631" s="164">
        <v>1</v>
      </c>
      <c r="I1631" s="165">
        <v>90801.33</v>
      </c>
      <c r="J1631" s="165">
        <f>ROUND(I1631*H1631,2)</f>
        <v>90801.33</v>
      </c>
      <c r="K1631" s="162" t="s">
        <v>106</v>
      </c>
      <c r="L1631" s="31"/>
      <c r="M1631" s="53" t="s">
        <v>31</v>
      </c>
      <c r="N1631" s="166" t="s">
        <v>43</v>
      </c>
      <c r="O1631" s="142">
        <v>0</v>
      </c>
      <c r="P1631" s="142">
        <f>O1631*H1631</f>
        <v>0</v>
      </c>
      <c r="Q1631" s="142">
        <v>0</v>
      </c>
      <c r="R1631" s="142">
        <f>Q1631*H1631</f>
        <v>0</v>
      </c>
      <c r="S1631" s="142">
        <v>0</v>
      </c>
      <c r="T1631" s="143">
        <f>S1631*H1631</f>
        <v>0</v>
      </c>
      <c r="AR1631" s="13" t="s">
        <v>109</v>
      </c>
      <c r="AT1631" s="13" t="s">
        <v>1111</v>
      </c>
      <c r="AU1631" s="13" t="s">
        <v>79</v>
      </c>
      <c r="AY1631" s="13" t="s">
        <v>108</v>
      </c>
      <c r="BE1631" s="144">
        <f>IF(N1631="základní",J1631,0)</f>
        <v>90801.33</v>
      </c>
      <c r="BF1631" s="144">
        <f>IF(N1631="snížená",J1631,0)</f>
        <v>0</v>
      </c>
      <c r="BG1631" s="144">
        <f>IF(N1631="zákl. přenesená",J1631,0)</f>
        <v>0</v>
      </c>
      <c r="BH1631" s="144">
        <f>IF(N1631="sníž. přenesená",J1631,0)</f>
        <v>0</v>
      </c>
      <c r="BI1631" s="144">
        <f>IF(N1631="nulová",J1631,0)</f>
        <v>0</v>
      </c>
      <c r="BJ1631" s="13" t="s">
        <v>77</v>
      </c>
      <c r="BK1631" s="144">
        <f>ROUND(I1631*H1631,2)</f>
        <v>90801.33</v>
      </c>
      <c r="BL1631" s="13" t="s">
        <v>109</v>
      </c>
      <c r="BM1631" s="13" t="s">
        <v>3221</v>
      </c>
    </row>
    <row r="1632" spans="2:65" s="1" customFormat="1" ht="48.75">
      <c r="B1632" s="27"/>
      <c r="C1632" s="28"/>
      <c r="D1632" s="167" t="s">
        <v>1116</v>
      </c>
      <c r="E1632" s="28"/>
      <c r="F1632" s="168" t="s">
        <v>3217</v>
      </c>
      <c r="G1632" s="28"/>
      <c r="H1632" s="28"/>
      <c r="I1632" s="28"/>
      <c r="J1632" s="28"/>
      <c r="K1632" s="28"/>
      <c r="L1632" s="31"/>
      <c r="M1632" s="169"/>
      <c r="N1632" s="54"/>
      <c r="O1632" s="54"/>
      <c r="P1632" s="54"/>
      <c r="Q1632" s="54"/>
      <c r="R1632" s="54"/>
      <c r="S1632" s="54"/>
      <c r="T1632" s="55"/>
      <c r="AT1632" s="13" t="s">
        <v>1116</v>
      </c>
      <c r="AU1632" s="13" t="s">
        <v>79</v>
      </c>
    </row>
    <row r="1633" spans="2:65" s="1" customFormat="1" ht="19.5">
      <c r="B1633" s="27"/>
      <c r="C1633" s="28"/>
      <c r="D1633" s="167" t="s">
        <v>1172</v>
      </c>
      <c r="E1633" s="28"/>
      <c r="F1633" s="168" t="s">
        <v>1564</v>
      </c>
      <c r="G1633" s="28"/>
      <c r="H1633" s="28"/>
      <c r="I1633" s="28"/>
      <c r="J1633" s="28"/>
      <c r="K1633" s="28"/>
      <c r="L1633" s="31"/>
      <c r="M1633" s="169"/>
      <c r="N1633" s="54"/>
      <c r="O1633" s="54"/>
      <c r="P1633" s="54"/>
      <c r="Q1633" s="54"/>
      <c r="R1633" s="54"/>
      <c r="S1633" s="54"/>
      <c r="T1633" s="55"/>
      <c r="AT1633" s="13" t="s">
        <v>1172</v>
      </c>
      <c r="AU1633" s="13" t="s">
        <v>79</v>
      </c>
    </row>
    <row r="1634" spans="2:65" s="1" customFormat="1" ht="22.5" customHeight="1">
      <c r="B1634" s="27"/>
      <c r="C1634" s="160" t="s">
        <v>3222</v>
      </c>
      <c r="D1634" s="160" t="s">
        <v>1111</v>
      </c>
      <c r="E1634" s="161" t="s">
        <v>3223</v>
      </c>
      <c r="F1634" s="162" t="s">
        <v>3224</v>
      </c>
      <c r="G1634" s="163" t="s">
        <v>3225</v>
      </c>
      <c r="H1634" s="164">
        <v>1</v>
      </c>
      <c r="I1634" s="165">
        <v>594.64</v>
      </c>
      <c r="J1634" s="165">
        <f>ROUND(I1634*H1634,2)</f>
        <v>594.64</v>
      </c>
      <c r="K1634" s="162" t="s">
        <v>106</v>
      </c>
      <c r="L1634" s="31"/>
      <c r="M1634" s="53" t="s">
        <v>31</v>
      </c>
      <c r="N1634" s="166" t="s">
        <v>43</v>
      </c>
      <c r="O1634" s="142">
        <v>0.59</v>
      </c>
      <c r="P1634" s="142">
        <f>O1634*H1634</f>
        <v>0.59</v>
      </c>
      <c r="Q1634" s="142">
        <v>0</v>
      </c>
      <c r="R1634" s="142">
        <f>Q1634*H1634</f>
        <v>0</v>
      </c>
      <c r="S1634" s="142">
        <v>0</v>
      </c>
      <c r="T1634" s="143">
        <f>S1634*H1634</f>
        <v>0</v>
      </c>
      <c r="AR1634" s="13" t="s">
        <v>109</v>
      </c>
      <c r="AT1634" s="13" t="s">
        <v>1111</v>
      </c>
      <c r="AU1634" s="13" t="s">
        <v>79</v>
      </c>
      <c r="AY1634" s="13" t="s">
        <v>108</v>
      </c>
      <c r="BE1634" s="144">
        <f>IF(N1634="základní",J1634,0)</f>
        <v>594.64</v>
      </c>
      <c r="BF1634" s="144">
        <f>IF(N1634="snížená",J1634,0)</f>
        <v>0</v>
      </c>
      <c r="BG1634" s="144">
        <f>IF(N1634="zákl. přenesená",J1634,0)</f>
        <v>0</v>
      </c>
      <c r="BH1634" s="144">
        <f>IF(N1634="sníž. přenesená",J1634,0)</f>
        <v>0</v>
      </c>
      <c r="BI1634" s="144">
        <f>IF(N1634="nulová",J1634,0)</f>
        <v>0</v>
      </c>
      <c r="BJ1634" s="13" t="s">
        <v>77</v>
      </c>
      <c r="BK1634" s="144">
        <f>ROUND(I1634*H1634,2)</f>
        <v>594.64</v>
      </c>
      <c r="BL1634" s="13" t="s">
        <v>109</v>
      </c>
      <c r="BM1634" s="13" t="s">
        <v>3226</v>
      </c>
    </row>
    <row r="1635" spans="2:65" s="1" customFormat="1" ht="19.5">
      <c r="B1635" s="27"/>
      <c r="C1635" s="28"/>
      <c r="D1635" s="167" t="s">
        <v>1116</v>
      </c>
      <c r="E1635" s="28"/>
      <c r="F1635" s="168" t="s">
        <v>3227</v>
      </c>
      <c r="G1635" s="28"/>
      <c r="H1635" s="28"/>
      <c r="I1635" s="28"/>
      <c r="J1635" s="28"/>
      <c r="K1635" s="28"/>
      <c r="L1635" s="31"/>
      <c r="M1635" s="169"/>
      <c r="N1635" s="54"/>
      <c r="O1635" s="54"/>
      <c r="P1635" s="54"/>
      <c r="Q1635" s="54"/>
      <c r="R1635" s="54"/>
      <c r="S1635" s="54"/>
      <c r="T1635" s="55"/>
      <c r="AT1635" s="13" t="s">
        <v>1116</v>
      </c>
      <c r="AU1635" s="13" t="s">
        <v>79</v>
      </c>
    </row>
    <row r="1636" spans="2:65" s="1" customFormat="1" ht="33.75" customHeight="1">
      <c r="B1636" s="27"/>
      <c r="C1636" s="160" t="s">
        <v>3228</v>
      </c>
      <c r="D1636" s="160" t="s">
        <v>1111</v>
      </c>
      <c r="E1636" s="161" t="s">
        <v>3229</v>
      </c>
      <c r="F1636" s="162" t="s">
        <v>3230</v>
      </c>
      <c r="G1636" s="163" t="s">
        <v>144</v>
      </c>
      <c r="H1636" s="164">
        <v>1</v>
      </c>
      <c r="I1636" s="165">
        <v>917.28</v>
      </c>
      <c r="J1636" s="165">
        <f>ROUND(I1636*H1636,2)</f>
        <v>917.28</v>
      </c>
      <c r="K1636" s="162" t="s">
        <v>106</v>
      </c>
      <c r="L1636" s="31"/>
      <c r="M1636" s="53" t="s">
        <v>31</v>
      </c>
      <c r="N1636" s="166" t="s">
        <v>43</v>
      </c>
      <c r="O1636" s="142">
        <v>2.13</v>
      </c>
      <c r="P1636" s="142">
        <f>O1636*H1636</f>
        <v>2.13</v>
      </c>
      <c r="Q1636" s="142">
        <v>0</v>
      </c>
      <c r="R1636" s="142">
        <f>Q1636*H1636</f>
        <v>0</v>
      </c>
      <c r="S1636" s="142">
        <v>0</v>
      </c>
      <c r="T1636" s="143">
        <f>S1636*H1636</f>
        <v>0</v>
      </c>
      <c r="AR1636" s="13" t="s">
        <v>109</v>
      </c>
      <c r="AT1636" s="13" t="s">
        <v>1111</v>
      </c>
      <c r="AU1636" s="13" t="s">
        <v>79</v>
      </c>
      <c r="AY1636" s="13" t="s">
        <v>108</v>
      </c>
      <c r="BE1636" s="144">
        <f>IF(N1636="základní",J1636,0)</f>
        <v>917.28</v>
      </c>
      <c r="BF1636" s="144">
        <f>IF(N1636="snížená",J1636,0)</f>
        <v>0</v>
      </c>
      <c r="BG1636" s="144">
        <f>IF(N1636="zákl. přenesená",J1636,0)</f>
        <v>0</v>
      </c>
      <c r="BH1636" s="144">
        <f>IF(N1636="sníž. přenesená",J1636,0)</f>
        <v>0</v>
      </c>
      <c r="BI1636" s="144">
        <f>IF(N1636="nulová",J1636,0)</f>
        <v>0</v>
      </c>
      <c r="BJ1636" s="13" t="s">
        <v>77</v>
      </c>
      <c r="BK1636" s="144">
        <f>ROUND(I1636*H1636,2)</f>
        <v>917.28</v>
      </c>
      <c r="BL1636" s="13" t="s">
        <v>109</v>
      </c>
      <c r="BM1636" s="13" t="s">
        <v>3231</v>
      </c>
    </row>
    <row r="1637" spans="2:65" s="1" customFormat="1" ht="29.25">
      <c r="B1637" s="27"/>
      <c r="C1637" s="28"/>
      <c r="D1637" s="167" t="s">
        <v>1116</v>
      </c>
      <c r="E1637" s="28"/>
      <c r="F1637" s="168" t="s">
        <v>3232</v>
      </c>
      <c r="G1637" s="28"/>
      <c r="H1637" s="28"/>
      <c r="I1637" s="28"/>
      <c r="J1637" s="28"/>
      <c r="K1637" s="28"/>
      <c r="L1637" s="31"/>
      <c r="M1637" s="169"/>
      <c r="N1637" s="54"/>
      <c r="O1637" s="54"/>
      <c r="P1637" s="54"/>
      <c r="Q1637" s="54"/>
      <c r="R1637" s="54"/>
      <c r="S1637" s="54"/>
      <c r="T1637" s="55"/>
      <c r="AT1637" s="13" t="s">
        <v>1116</v>
      </c>
      <c r="AU1637" s="13" t="s">
        <v>79</v>
      </c>
    </row>
    <row r="1638" spans="2:65" s="1" customFormat="1" ht="22.5" customHeight="1">
      <c r="B1638" s="27"/>
      <c r="C1638" s="160" t="s">
        <v>3233</v>
      </c>
      <c r="D1638" s="160" t="s">
        <v>1111</v>
      </c>
      <c r="E1638" s="161" t="s">
        <v>3234</v>
      </c>
      <c r="F1638" s="162" t="s">
        <v>3235</v>
      </c>
      <c r="G1638" s="163" t="s">
        <v>572</v>
      </c>
      <c r="H1638" s="164">
        <v>1</v>
      </c>
      <c r="I1638" s="165">
        <v>116.27</v>
      </c>
      <c r="J1638" s="165">
        <f>ROUND(I1638*H1638,2)</f>
        <v>116.27</v>
      </c>
      <c r="K1638" s="162" t="s">
        <v>106</v>
      </c>
      <c r="L1638" s="31"/>
      <c r="M1638" s="53" t="s">
        <v>31</v>
      </c>
      <c r="N1638" s="166" t="s">
        <v>43</v>
      </c>
      <c r="O1638" s="142">
        <v>0.27</v>
      </c>
      <c r="P1638" s="142">
        <f>O1638*H1638</f>
        <v>0.27</v>
      </c>
      <c r="Q1638" s="142">
        <v>0</v>
      </c>
      <c r="R1638" s="142">
        <f>Q1638*H1638</f>
        <v>0</v>
      </c>
      <c r="S1638" s="142">
        <v>0</v>
      </c>
      <c r="T1638" s="143">
        <f>S1638*H1638</f>
        <v>0</v>
      </c>
      <c r="AR1638" s="13" t="s">
        <v>109</v>
      </c>
      <c r="AT1638" s="13" t="s">
        <v>1111</v>
      </c>
      <c r="AU1638" s="13" t="s">
        <v>79</v>
      </c>
      <c r="AY1638" s="13" t="s">
        <v>108</v>
      </c>
      <c r="BE1638" s="144">
        <f>IF(N1638="základní",J1638,0)</f>
        <v>116.27</v>
      </c>
      <c r="BF1638" s="144">
        <f>IF(N1638="snížená",J1638,0)</f>
        <v>0</v>
      </c>
      <c r="BG1638" s="144">
        <f>IF(N1638="zákl. přenesená",J1638,0)</f>
        <v>0</v>
      </c>
      <c r="BH1638" s="144">
        <f>IF(N1638="sníž. přenesená",J1638,0)</f>
        <v>0</v>
      </c>
      <c r="BI1638" s="144">
        <f>IF(N1638="nulová",J1638,0)</f>
        <v>0</v>
      </c>
      <c r="BJ1638" s="13" t="s">
        <v>77</v>
      </c>
      <c r="BK1638" s="144">
        <f>ROUND(I1638*H1638,2)</f>
        <v>116.27</v>
      </c>
      <c r="BL1638" s="13" t="s">
        <v>109</v>
      </c>
      <c r="BM1638" s="13" t="s">
        <v>3236</v>
      </c>
    </row>
    <row r="1639" spans="2:65" s="1" customFormat="1" ht="19.5">
      <c r="B1639" s="27"/>
      <c r="C1639" s="28"/>
      <c r="D1639" s="167" t="s">
        <v>1116</v>
      </c>
      <c r="E1639" s="28"/>
      <c r="F1639" s="168" t="s">
        <v>3237</v>
      </c>
      <c r="G1639" s="28"/>
      <c r="H1639" s="28"/>
      <c r="I1639" s="28"/>
      <c r="J1639" s="28"/>
      <c r="K1639" s="28"/>
      <c r="L1639" s="31"/>
      <c r="M1639" s="169"/>
      <c r="N1639" s="54"/>
      <c r="O1639" s="54"/>
      <c r="P1639" s="54"/>
      <c r="Q1639" s="54"/>
      <c r="R1639" s="54"/>
      <c r="S1639" s="54"/>
      <c r="T1639" s="55"/>
      <c r="AT1639" s="13" t="s">
        <v>1116</v>
      </c>
      <c r="AU1639" s="13" t="s">
        <v>79</v>
      </c>
    </row>
    <row r="1640" spans="2:65" s="1" customFormat="1" ht="33.75" customHeight="1">
      <c r="B1640" s="27"/>
      <c r="C1640" s="160" t="s">
        <v>3238</v>
      </c>
      <c r="D1640" s="160" t="s">
        <v>1111</v>
      </c>
      <c r="E1640" s="161" t="s">
        <v>3239</v>
      </c>
      <c r="F1640" s="162" t="s">
        <v>3240</v>
      </c>
      <c r="G1640" s="163" t="s">
        <v>144</v>
      </c>
      <c r="H1640" s="164">
        <v>1</v>
      </c>
      <c r="I1640" s="165">
        <v>1284.19</v>
      </c>
      <c r="J1640" s="165">
        <f>ROUND(I1640*H1640,2)</f>
        <v>1284.19</v>
      </c>
      <c r="K1640" s="162" t="s">
        <v>106</v>
      </c>
      <c r="L1640" s="31"/>
      <c r="M1640" s="53" t="s">
        <v>31</v>
      </c>
      <c r="N1640" s="166" t="s">
        <v>43</v>
      </c>
      <c r="O1640" s="142">
        <v>2.9820000000000002</v>
      </c>
      <c r="P1640" s="142">
        <f>O1640*H1640</f>
        <v>2.9820000000000002</v>
      </c>
      <c r="Q1640" s="142">
        <v>0</v>
      </c>
      <c r="R1640" s="142">
        <f>Q1640*H1640</f>
        <v>0</v>
      </c>
      <c r="S1640" s="142">
        <v>0</v>
      </c>
      <c r="T1640" s="143">
        <f>S1640*H1640</f>
        <v>0</v>
      </c>
      <c r="AR1640" s="13" t="s">
        <v>109</v>
      </c>
      <c r="AT1640" s="13" t="s">
        <v>1111</v>
      </c>
      <c r="AU1640" s="13" t="s">
        <v>79</v>
      </c>
      <c r="AY1640" s="13" t="s">
        <v>108</v>
      </c>
      <c r="BE1640" s="144">
        <f>IF(N1640="základní",J1640,0)</f>
        <v>1284.19</v>
      </c>
      <c r="BF1640" s="144">
        <f>IF(N1640="snížená",J1640,0)</f>
        <v>0</v>
      </c>
      <c r="BG1640" s="144">
        <f>IF(N1640="zákl. přenesená",J1640,0)</f>
        <v>0</v>
      </c>
      <c r="BH1640" s="144">
        <f>IF(N1640="sníž. přenesená",J1640,0)</f>
        <v>0</v>
      </c>
      <c r="BI1640" s="144">
        <f>IF(N1640="nulová",J1640,0)</f>
        <v>0</v>
      </c>
      <c r="BJ1640" s="13" t="s">
        <v>77</v>
      </c>
      <c r="BK1640" s="144">
        <f>ROUND(I1640*H1640,2)</f>
        <v>1284.19</v>
      </c>
      <c r="BL1640" s="13" t="s">
        <v>109</v>
      </c>
      <c r="BM1640" s="13" t="s">
        <v>3241</v>
      </c>
    </row>
    <row r="1641" spans="2:65" s="1" customFormat="1" ht="29.25">
      <c r="B1641" s="27"/>
      <c r="C1641" s="28"/>
      <c r="D1641" s="167" t="s">
        <v>1116</v>
      </c>
      <c r="E1641" s="28"/>
      <c r="F1641" s="168" t="s">
        <v>3242</v>
      </c>
      <c r="G1641" s="28"/>
      <c r="H1641" s="28"/>
      <c r="I1641" s="28"/>
      <c r="J1641" s="28"/>
      <c r="K1641" s="28"/>
      <c r="L1641" s="31"/>
      <c r="M1641" s="169"/>
      <c r="N1641" s="54"/>
      <c r="O1641" s="54"/>
      <c r="P1641" s="54"/>
      <c r="Q1641" s="54"/>
      <c r="R1641" s="54"/>
      <c r="S1641" s="54"/>
      <c r="T1641" s="55"/>
      <c r="AT1641" s="13" t="s">
        <v>1116</v>
      </c>
      <c r="AU1641" s="13" t="s">
        <v>79</v>
      </c>
    </row>
    <row r="1642" spans="2:65" s="1" customFormat="1" ht="22.5" customHeight="1">
      <c r="B1642" s="27"/>
      <c r="C1642" s="160" t="s">
        <v>3243</v>
      </c>
      <c r="D1642" s="160" t="s">
        <v>1111</v>
      </c>
      <c r="E1642" s="161" t="s">
        <v>3244</v>
      </c>
      <c r="F1642" s="162" t="s">
        <v>3245</v>
      </c>
      <c r="G1642" s="163" t="s">
        <v>144</v>
      </c>
      <c r="H1642" s="164">
        <v>1</v>
      </c>
      <c r="I1642" s="165">
        <v>292.83999999999997</v>
      </c>
      <c r="J1642" s="165">
        <f>ROUND(I1642*H1642,2)</f>
        <v>292.83999999999997</v>
      </c>
      <c r="K1642" s="162" t="s">
        <v>106</v>
      </c>
      <c r="L1642" s="31"/>
      <c r="M1642" s="53" t="s">
        <v>31</v>
      </c>
      <c r="N1642" s="166" t="s">
        <v>43</v>
      </c>
      <c r="O1642" s="142">
        <v>0.68</v>
      </c>
      <c r="P1642" s="142">
        <f>O1642*H1642</f>
        <v>0.68</v>
      </c>
      <c r="Q1642" s="142">
        <v>0</v>
      </c>
      <c r="R1642" s="142">
        <f>Q1642*H1642</f>
        <v>0</v>
      </c>
      <c r="S1642" s="142">
        <v>0</v>
      </c>
      <c r="T1642" s="143">
        <f>S1642*H1642</f>
        <v>0</v>
      </c>
      <c r="AR1642" s="13" t="s">
        <v>109</v>
      </c>
      <c r="AT1642" s="13" t="s">
        <v>1111</v>
      </c>
      <c r="AU1642" s="13" t="s">
        <v>79</v>
      </c>
      <c r="AY1642" s="13" t="s">
        <v>108</v>
      </c>
      <c r="BE1642" s="144">
        <f>IF(N1642="základní",J1642,0)</f>
        <v>292.83999999999997</v>
      </c>
      <c r="BF1642" s="144">
        <f>IF(N1642="snížená",J1642,0)</f>
        <v>0</v>
      </c>
      <c r="BG1642" s="144">
        <f>IF(N1642="zákl. přenesená",J1642,0)</f>
        <v>0</v>
      </c>
      <c r="BH1642" s="144">
        <f>IF(N1642="sníž. přenesená",J1642,0)</f>
        <v>0</v>
      </c>
      <c r="BI1642" s="144">
        <f>IF(N1642="nulová",J1642,0)</f>
        <v>0</v>
      </c>
      <c r="BJ1642" s="13" t="s">
        <v>77</v>
      </c>
      <c r="BK1642" s="144">
        <f>ROUND(I1642*H1642,2)</f>
        <v>292.83999999999997</v>
      </c>
      <c r="BL1642" s="13" t="s">
        <v>109</v>
      </c>
      <c r="BM1642" s="13" t="s">
        <v>3246</v>
      </c>
    </row>
    <row r="1643" spans="2:65" s="1" customFormat="1" ht="29.25">
      <c r="B1643" s="27"/>
      <c r="C1643" s="28"/>
      <c r="D1643" s="167" t="s">
        <v>1116</v>
      </c>
      <c r="E1643" s="28"/>
      <c r="F1643" s="168" t="s">
        <v>3247</v>
      </c>
      <c r="G1643" s="28"/>
      <c r="H1643" s="28"/>
      <c r="I1643" s="28"/>
      <c r="J1643" s="28"/>
      <c r="K1643" s="28"/>
      <c r="L1643" s="31"/>
      <c r="M1643" s="169"/>
      <c r="N1643" s="54"/>
      <c r="O1643" s="54"/>
      <c r="P1643" s="54"/>
      <c r="Q1643" s="54"/>
      <c r="R1643" s="54"/>
      <c r="S1643" s="54"/>
      <c r="T1643" s="55"/>
      <c r="AT1643" s="13" t="s">
        <v>1116</v>
      </c>
      <c r="AU1643" s="13" t="s">
        <v>79</v>
      </c>
    </row>
    <row r="1644" spans="2:65" s="1" customFormat="1" ht="22.5" customHeight="1">
      <c r="B1644" s="27"/>
      <c r="C1644" s="160" t="s">
        <v>3248</v>
      </c>
      <c r="D1644" s="160" t="s">
        <v>1111</v>
      </c>
      <c r="E1644" s="161" t="s">
        <v>3249</v>
      </c>
      <c r="F1644" s="162" t="s">
        <v>3250</v>
      </c>
      <c r="G1644" s="163" t="s">
        <v>144</v>
      </c>
      <c r="H1644" s="164">
        <v>1</v>
      </c>
      <c r="I1644" s="165">
        <v>947.43</v>
      </c>
      <c r="J1644" s="165">
        <f>ROUND(I1644*H1644,2)</f>
        <v>947.43</v>
      </c>
      <c r="K1644" s="162" t="s">
        <v>106</v>
      </c>
      <c r="L1644" s="31"/>
      <c r="M1644" s="53" t="s">
        <v>31</v>
      </c>
      <c r="N1644" s="166" t="s">
        <v>43</v>
      </c>
      <c r="O1644" s="142">
        <v>2.2000000000000002</v>
      </c>
      <c r="P1644" s="142">
        <f>O1644*H1644</f>
        <v>2.2000000000000002</v>
      </c>
      <c r="Q1644" s="142">
        <v>0</v>
      </c>
      <c r="R1644" s="142">
        <f>Q1644*H1644</f>
        <v>0</v>
      </c>
      <c r="S1644" s="142">
        <v>0</v>
      </c>
      <c r="T1644" s="143">
        <f>S1644*H1644</f>
        <v>0</v>
      </c>
      <c r="AR1644" s="13" t="s">
        <v>109</v>
      </c>
      <c r="AT1644" s="13" t="s">
        <v>1111</v>
      </c>
      <c r="AU1644" s="13" t="s">
        <v>79</v>
      </c>
      <c r="AY1644" s="13" t="s">
        <v>108</v>
      </c>
      <c r="BE1644" s="144">
        <f>IF(N1644="základní",J1644,0)</f>
        <v>947.43</v>
      </c>
      <c r="BF1644" s="144">
        <f>IF(N1644="snížená",J1644,0)</f>
        <v>0</v>
      </c>
      <c r="BG1644" s="144">
        <f>IF(N1644="zákl. přenesená",J1644,0)</f>
        <v>0</v>
      </c>
      <c r="BH1644" s="144">
        <f>IF(N1644="sníž. přenesená",J1644,0)</f>
        <v>0</v>
      </c>
      <c r="BI1644" s="144">
        <f>IF(N1644="nulová",J1644,0)</f>
        <v>0</v>
      </c>
      <c r="BJ1644" s="13" t="s">
        <v>77</v>
      </c>
      <c r="BK1644" s="144">
        <f>ROUND(I1644*H1644,2)</f>
        <v>947.43</v>
      </c>
      <c r="BL1644" s="13" t="s">
        <v>109</v>
      </c>
      <c r="BM1644" s="13" t="s">
        <v>3251</v>
      </c>
    </row>
    <row r="1645" spans="2:65" s="1" customFormat="1" ht="29.25">
      <c r="B1645" s="27"/>
      <c r="C1645" s="28"/>
      <c r="D1645" s="167" t="s">
        <v>1116</v>
      </c>
      <c r="E1645" s="28"/>
      <c r="F1645" s="168" t="s">
        <v>3252</v>
      </c>
      <c r="G1645" s="28"/>
      <c r="H1645" s="28"/>
      <c r="I1645" s="28"/>
      <c r="J1645" s="28"/>
      <c r="K1645" s="28"/>
      <c r="L1645" s="31"/>
      <c r="M1645" s="169"/>
      <c r="N1645" s="54"/>
      <c r="O1645" s="54"/>
      <c r="P1645" s="54"/>
      <c r="Q1645" s="54"/>
      <c r="R1645" s="54"/>
      <c r="S1645" s="54"/>
      <c r="T1645" s="55"/>
      <c r="AT1645" s="13" t="s">
        <v>1116</v>
      </c>
      <c r="AU1645" s="13" t="s">
        <v>79</v>
      </c>
    </row>
    <row r="1646" spans="2:65" s="1" customFormat="1" ht="56.25" customHeight="1">
      <c r="B1646" s="27"/>
      <c r="C1646" s="160" t="s">
        <v>3253</v>
      </c>
      <c r="D1646" s="160" t="s">
        <v>1111</v>
      </c>
      <c r="E1646" s="161" t="s">
        <v>3254</v>
      </c>
      <c r="F1646" s="162" t="s">
        <v>3255</v>
      </c>
      <c r="G1646" s="163" t="s">
        <v>572</v>
      </c>
      <c r="H1646" s="164">
        <v>1</v>
      </c>
      <c r="I1646" s="165">
        <v>297.14999999999998</v>
      </c>
      <c r="J1646" s="165">
        <f>ROUND(I1646*H1646,2)</f>
        <v>297.14999999999998</v>
      </c>
      <c r="K1646" s="162" t="s">
        <v>106</v>
      </c>
      <c r="L1646" s="31"/>
      <c r="M1646" s="53" t="s">
        <v>31</v>
      </c>
      <c r="N1646" s="166" t="s">
        <v>43</v>
      </c>
      <c r="O1646" s="142">
        <v>0.69</v>
      </c>
      <c r="P1646" s="142">
        <f>O1646*H1646</f>
        <v>0.69</v>
      </c>
      <c r="Q1646" s="142">
        <v>0</v>
      </c>
      <c r="R1646" s="142">
        <f>Q1646*H1646</f>
        <v>0</v>
      </c>
      <c r="S1646" s="142">
        <v>0</v>
      </c>
      <c r="T1646" s="143">
        <f>S1646*H1646</f>
        <v>0</v>
      </c>
      <c r="AR1646" s="13" t="s">
        <v>109</v>
      </c>
      <c r="AT1646" s="13" t="s">
        <v>1111</v>
      </c>
      <c r="AU1646" s="13" t="s">
        <v>79</v>
      </c>
      <c r="AY1646" s="13" t="s">
        <v>108</v>
      </c>
      <c r="BE1646" s="144">
        <f>IF(N1646="základní",J1646,0)</f>
        <v>297.14999999999998</v>
      </c>
      <c r="BF1646" s="144">
        <f>IF(N1646="snížená",J1646,0)</f>
        <v>0</v>
      </c>
      <c r="BG1646" s="144">
        <f>IF(N1646="zákl. přenesená",J1646,0)</f>
        <v>0</v>
      </c>
      <c r="BH1646" s="144">
        <f>IF(N1646="sníž. přenesená",J1646,0)</f>
        <v>0</v>
      </c>
      <c r="BI1646" s="144">
        <f>IF(N1646="nulová",J1646,0)</f>
        <v>0</v>
      </c>
      <c r="BJ1646" s="13" t="s">
        <v>77</v>
      </c>
      <c r="BK1646" s="144">
        <f>ROUND(I1646*H1646,2)</f>
        <v>297.14999999999998</v>
      </c>
      <c r="BL1646" s="13" t="s">
        <v>109</v>
      </c>
      <c r="BM1646" s="13" t="s">
        <v>3256</v>
      </c>
    </row>
    <row r="1647" spans="2:65" s="1" customFormat="1" ht="48.75">
      <c r="B1647" s="27"/>
      <c r="C1647" s="28"/>
      <c r="D1647" s="167" t="s">
        <v>1116</v>
      </c>
      <c r="E1647" s="28"/>
      <c r="F1647" s="168" t="s">
        <v>3257</v>
      </c>
      <c r="G1647" s="28"/>
      <c r="H1647" s="28"/>
      <c r="I1647" s="28"/>
      <c r="J1647" s="28"/>
      <c r="K1647" s="28"/>
      <c r="L1647" s="31"/>
      <c r="M1647" s="169"/>
      <c r="N1647" s="54"/>
      <c r="O1647" s="54"/>
      <c r="P1647" s="54"/>
      <c r="Q1647" s="54"/>
      <c r="R1647" s="54"/>
      <c r="S1647" s="54"/>
      <c r="T1647" s="55"/>
      <c r="AT1647" s="13" t="s">
        <v>1116</v>
      </c>
      <c r="AU1647" s="13" t="s">
        <v>79</v>
      </c>
    </row>
    <row r="1648" spans="2:65" s="1" customFormat="1" ht="19.5">
      <c r="B1648" s="27"/>
      <c r="C1648" s="28"/>
      <c r="D1648" s="167" t="s">
        <v>1172</v>
      </c>
      <c r="E1648" s="28"/>
      <c r="F1648" s="168" t="s">
        <v>3258</v>
      </c>
      <c r="G1648" s="28"/>
      <c r="H1648" s="28"/>
      <c r="I1648" s="28"/>
      <c r="J1648" s="28"/>
      <c r="K1648" s="28"/>
      <c r="L1648" s="31"/>
      <c r="M1648" s="169"/>
      <c r="N1648" s="54"/>
      <c r="O1648" s="54"/>
      <c r="P1648" s="54"/>
      <c r="Q1648" s="54"/>
      <c r="R1648" s="54"/>
      <c r="S1648" s="54"/>
      <c r="T1648" s="55"/>
      <c r="AT1648" s="13" t="s">
        <v>1172</v>
      </c>
      <c r="AU1648" s="13" t="s">
        <v>79</v>
      </c>
    </row>
    <row r="1649" spans="2:65" s="1" customFormat="1" ht="56.25" customHeight="1">
      <c r="B1649" s="27"/>
      <c r="C1649" s="160" t="s">
        <v>3259</v>
      </c>
      <c r="D1649" s="160" t="s">
        <v>1111</v>
      </c>
      <c r="E1649" s="161" t="s">
        <v>3260</v>
      </c>
      <c r="F1649" s="162" t="s">
        <v>3261</v>
      </c>
      <c r="G1649" s="163" t="s">
        <v>572</v>
      </c>
      <c r="H1649" s="164">
        <v>1</v>
      </c>
      <c r="I1649" s="165">
        <v>297.14999999999998</v>
      </c>
      <c r="J1649" s="165">
        <f>ROUND(I1649*H1649,2)</f>
        <v>297.14999999999998</v>
      </c>
      <c r="K1649" s="162" t="s">
        <v>106</v>
      </c>
      <c r="L1649" s="31"/>
      <c r="M1649" s="53" t="s">
        <v>31</v>
      </c>
      <c r="N1649" s="166" t="s">
        <v>43</v>
      </c>
      <c r="O1649" s="142">
        <v>0.69</v>
      </c>
      <c r="P1649" s="142">
        <f>O1649*H1649</f>
        <v>0.69</v>
      </c>
      <c r="Q1649" s="142">
        <v>0</v>
      </c>
      <c r="R1649" s="142">
        <f>Q1649*H1649</f>
        <v>0</v>
      </c>
      <c r="S1649" s="142">
        <v>0</v>
      </c>
      <c r="T1649" s="143">
        <f>S1649*H1649</f>
        <v>0</v>
      </c>
      <c r="AR1649" s="13" t="s">
        <v>109</v>
      </c>
      <c r="AT1649" s="13" t="s">
        <v>1111</v>
      </c>
      <c r="AU1649" s="13" t="s">
        <v>79</v>
      </c>
      <c r="AY1649" s="13" t="s">
        <v>108</v>
      </c>
      <c r="BE1649" s="144">
        <f>IF(N1649="základní",J1649,0)</f>
        <v>297.14999999999998</v>
      </c>
      <c r="BF1649" s="144">
        <f>IF(N1649="snížená",J1649,0)</f>
        <v>0</v>
      </c>
      <c r="BG1649" s="144">
        <f>IF(N1649="zákl. přenesená",J1649,0)</f>
        <v>0</v>
      </c>
      <c r="BH1649" s="144">
        <f>IF(N1649="sníž. přenesená",J1649,0)</f>
        <v>0</v>
      </c>
      <c r="BI1649" s="144">
        <f>IF(N1649="nulová",J1649,0)</f>
        <v>0</v>
      </c>
      <c r="BJ1649" s="13" t="s">
        <v>77</v>
      </c>
      <c r="BK1649" s="144">
        <f>ROUND(I1649*H1649,2)</f>
        <v>297.14999999999998</v>
      </c>
      <c r="BL1649" s="13" t="s">
        <v>109</v>
      </c>
      <c r="BM1649" s="13" t="s">
        <v>3262</v>
      </c>
    </row>
    <row r="1650" spans="2:65" s="1" customFormat="1" ht="48.75">
      <c r="B1650" s="27"/>
      <c r="C1650" s="28"/>
      <c r="D1650" s="167" t="s">
        <v>1116</v>
      </c>
      <c r="E1650" s="28"/>
      <c r="F1650" s="168" t="s">
        <v>3257</v>
      </c>
      <c r="G1650" s="28"/>
      <c r="H1650" s="28"/>
      <c r="I1650" s="28"/>
      <c r="J1650" s="28"/>
      <c r="K1650" s="28"/>
      <c r="L1650" s="31"/>
      <c r="M1650" s="169"/>
      <c r="N1650" s="54"/>
      <c r="O1650" s="54"/>
      <c r="P1650" s="54"/>
      <c r="Q1650" s="54"/>
      <c r="R1650" s="54"/>
      <c r="S1650" s="54"/>
      <c r="T1650" s="55"/>
      <c r="AT1650" s="13" t="s">
        <v>1116</v>
      </c>
      <c r="AU1650" s="13" t="s">
        <v>79</v>
      </c>
    </row>
    <row r="1651" spans="2:65" s="1" customFormat="1" ht="19.5">
      <c r="B1651" s="27"/>
      <c r="C1651" s="28"/>
      <c r="D1651" s="167" t="s">
        <v>1172</v>
      </c>
      <c r="E1651" s="28"/>
      <c r="F1651" s="168" t="s">
        <v>3258</v>
      </c>
      <c r="G1651" s="28"/>
      <c r="H1651" s="28"/>
      <c r="I1651" s="28"/>
      <c r="J1651" s="28"/>
      <c r="K1651" s="28"/>
      <c r="L1651" s="31"/>
      <c r="M1651" s="169"/>
      <c r="N1651" s="54"/>
      <c r="O1651" s="54"/>
      <c r="P1651" s="54"/>
      <c r="Q1651" s="54"/>
      <c r="R1651" s="54"/>
      <c r="S1651" s="54"/>
      <c r="T1651" s="55"/>
      <c r="AT1651" s="13" t="s">
        <v>1172</v>
      </c>
      <c r="AU1651" s="13" t="s">
        <v>79</v>
      </c>
    </row>
    <row r="1652" spans="2:65" s="1" customFormat="1" ht="56.25" customHeight="1">
      <c r="B1652" s="27"/>
      <c r="C1652" s="160" t="s">
        <v>3263</v>
      </c>
      <c r="D1652" s="160" t="s">
        <v>1111</v>
      </c>
      <c r="E1652" s="161" t="s">
        <v>3264</v>
      </c>
      <c r="F1652" s="162" t="s">
        <v>3265</v>
      </c>
      <c r="G1652" s="163" t="s">
        <v>572</v>
      </c>
      <c r="H1652" s="164">
        <v>1</v>
      </c>
      <c r="I1652" s="165">
        <v>272.60000000000002</v>
      </c>
      <c r="J1652" s="165">
        <f>ROUND(I1652*H1652,2)</f>
        <v>272.60000000000002</v>
      </c>
      <c r="K1652" s="162" t="s">
        <v>106</v>
      </c>
      <c r="L1652" s="31"/>
      <c r="M1652" s="53" t="s">
        <v>31</v>
      </c>
      <c r="N1652" s="166" t="s">
        <v>43</v>
      </c>
      <c r="O1652" s="142">
        <v>0.63300000000000001</v>
      </c>
      <c r="P1652" s="142">
        <f>O1652*H1652</f>
        <v>0.63300000000000001</v>
      </c>
      <c r="Q1652" s="142">
        <v>0</v>
      </c>
      <c r="R1652" s="142">
        <f>Q1652*H1652</f>
        <v>0</v>
      </c>
      <c r="S1652" s="142">
        <v>0</v>
      </c>
      <c r="T1652" s="143">
        <f>S1652*H1652</f>
        <v>0</v>
      </c>
      <c r="AR1652" s="13" t="s">
        <v>109</v>
      </c>
      <c r="AT1652" s="13" t="s">
        <v>1111</v>
      </c>
      <c r="AU1652" s="13" t="s">
        <v>79</v>
      </c>
      <c r="AY1652" s="13" t="s">
        <v>108</v>
      </c>
      <c r="BE1652" s="144">
        <f>IF(N1652="základní",J1652,0)</f>
        <v>272.60000000000002</v>
      </c>
      <c r="BF1652" s="144">
        <f>IF(N1652="snížená",J1652,0)</f>
        <v>0</v>
      </c>
      <c r="BG1652" s="144">
        <f>IF(N1652="zákl. přenesená",J1652,0)</f>
        <v>0</v>
      </c>
      <c r="BH1652" s="144">
        <f>IF(N1652="sníž. přenesená",J1652,0)</f>
        <v>0</v>
      </c>
      <c r="BI1652" s="144">
        <f>IF(N1652="nulová",J1652,0)</f>
        <v>0</v>
      </c>
      <c r="BJ1652" s="13" t="s">
        <v>77</v>
      </c>
      <c r="BK1652" s="144">
        <f>ROUND(I1652*H1652,2)</f>
        <v>272.60000000000002</v>
      </c>
      <c r="BL1652" s="13" t="s">
        <v>109</v>
      </c>
      <c r="BM1652" s="13" t="s">
        <v>3266</v>
      </c>
    </row>
    <row r="1653" spans="2:65" s="1" customFormat="1" ht="48.75">
      <c r="B1653" s="27"/>
      <c r="C1653" s="28"/>
      <c r="D1653" s="167" t="s">
        <v>1116</v>
      </c>
      <c r="E1653" s="28"/>
      <c r="F1653" s="168" t="s">
        <v>3257</v>
      </c>
      <c r="G1653" s="28"/>
      <c r="H1653" s="28"/>
      <c r="I1653" s="28"/>
      <c r="J1653" s="28"/>
      <c r="K1653" s="28"/>
      <c r="L1653" s="31"/>
      <c r="M1653" s="169"/>
      <c r="N1653" s="54"/>
      <c r="O1653" s="54"/>
      <c r="P1653" s="54"/>
      <c r="Q1653" s="54"/>
      <c r="R1653" s="54"/>
      <c r="S1653" s="54"/>
      <c r="T1653" s="55"/>
      <c r="AT1653" s="13" t="s">
        <v>1116</v>
      </c>
      <c r="AU1653" s="13" t="s">
        <v>79</v>
      </c>
    </row>
    <row r="1654" spans="2:65" s="1" customFormat="1" ht="56.25" customHeight="1">
      <c r="B1654" s="27"/>
      <c r="C1654" s="160" t="s">
        <v>3267</v>
      </c>
      <c r="D1654" s="160" t="s">
        <v>1111</v>
      </c>
      <c r="E1654" s="161" t="s">
        <v>3268</v>
      </c>
      <c r="F1654" s="162" t="s">
        <v>3269</v>
      </c>
      <c r="G1654" s="163" t="s">
        <v>572</v>
      </c>
      <c r="H1654" s="164">
        <v>1</v>
      </c>
      <c r="I1654" s="165">
        <v>272.60000000000002</v>
      </c>
      <c r="J1654" s="165">
        <f>ROUND(I1654*H1654,2)</f>
        <v>272.60000000000002</v>
      </c>
      <c r="K1654" s="162" t="s">
        <v>106</v>
      </c>
      <c r="L1654" s="31"/>
      <c r="M1654" s="53" t="s">
        <v>31</v>
      </c>
      <c r="N1654" s="166" t="s">
        <v>43</v>
      </c>
      <c r="O1654" s="142">
        <v>0.63300000000000001</v>
      </c>
      <c r="P1654" s="142">
        <f>O1654*H1654</f>
        <v>0.63300000000000001</v>
      </c>
      <c r="Q1654" s="142">
        <v>0</v>
      </c>
      <c r="R1654" s="142">
        <f>Q1654*H1654</f>
        <v>0</v>
      </c>
      <c r="S1654" s="142">
        <v>0</v>
      </c>
      <c r="T1654" s="143">
        <f>S1654*H1654</f>
        <v>0</v>
      </c>
      <c r="AR1654" s="13" t="s">
        <v>109</v>
      </c>
      <c r="AT1654" s="13" t="s">
        <v>1111</v>
      </c>
      <c r="AU1654" s="13" t="s">
        <v>79</v>
      </c>
      <c r="AY1654" s="13" t="s">
        <v>108</v>
      </c>
      <c r="BE1654" s="144">
        <f>IF(N1654="základní",J1654,0)</f>
        <v>272.60000000000002</v>
      </c>
      <c r="BF1654" s="144">
        <f>IF(N1654="snížená",J1654,0)</f>
        <v>0</v>
      </c>
      <c r="BG1654" s="144">
        <f>IF(N1654="zákl. přenesená",J1654,0)</f>
        <v>0</v>
      </c>
      <c r="BH1654" s="144">
        <f>IF(N1654="sníž. přenesená",J1654,0)</f>
        <v>0</v>
      </c>
      <c r="BI1654" s="144">
        <f>IF(N1654="nulová",J1654,0)</f>
        <v>0</v>
      </c>
      <c r="BJ1654" s="13" t="s">
        <v>77</v>
      </c>
      <c r="BK1654" s="144">
        <f>ROUND(I1654*H1654,2)</f>
        <v>272.60000000000002</v>
      </c>
      <c r="BL1654" s="13" t="s">
        <v>109</v>
      </c>
      <c r="BM1654" s="13" t="s">
        <v>3270</v>
      </c>
    </row>
    <row r="1655" spans="2:65" s="1" customFormat="1" ht="48.75">
      <c r="B1655" s="27"/>
      <c r="C1655" s="28"/>
      <c r="D1655" s="167" t="s">
        <v>1116</v>
      </c>
      <c r="E1655" s="28"/>
      <c r="F1655" s="168" t="s">
        <v>3257</v>
      </c>
      <c r="G1655" s="28"/>
      <c r="H1655" s="28"/>
      <c r="I1655" s="28"/>
      <c r="J1655" s="28"/>
      <c r="K1655" s="28"/>
      <c r="L1655" s="31"/>
      <c r="M1655" s="169"/>
      <c r="N1655" s="54"/>
      <c r="O1655" s="54"/>
      <c r="P1655" s="54"/>
      <c r="Q1655" s="54"/>
      <c r="R1655" s="54"/>
      <c r="S1655" s="54"/>
      <c r="T1655" s="55"/>
      <c r="AT1655" s="13" t="s">
        <v>1116</v>
      </c>
      <c r="AU1655" s="13" t="s">
        <v>79</v>
      </c>
    </row>
    <row r="1656" spans="2:65" s="1" customFormat="1" ht="56.25" customHeight="1">
      <c r="B1656" s="27"/>
      <c r="C1656" s="160" t="s">
        <v>3271</v>
      </c>
      <c r="D1656" s="160" t="s">
        <v>1111</v>
      </c>
      <c r="E1656" s="161" t="s">
        <v>3272</v>
      </c>
      <c r="F1656" s="162" t="s">
        <v>3273</v>
      </c>
      <c r="G1656" s="163" t="s">
        <v>572</v>
      </c>
      <c r="H1656" s="164">
        <v>1</v>
      </c>
      <c r="I1656" s="165">
        <v>203.27</v>
      </c>
      <c r="J1656" s="165">
        <f>ROUND(I1656*H1656,2)</f>
        <v>203.27</v>
      </c>
      <c r="K1656" s="162" t="s">
        <v>106</v>
      </c>
      <c r="L1656" s="31"/>
      <c r="M1656" s="53" t="s">
        <v>31</v>
      </c>
      <c r="N1656" s="166" t="s">
        <v>43</v>
      </c>
      <c r="O1656" s="142">
        <v>0.47199999999999998</v>
      </c>
      <c r="P1656" s="142">
        <f>O1656*H1656</f>
        <v>0.47199999999999998</v>
      </c>
      <c r="Q1656" s="142">
        <v>0</v>
      </c>
      <c r="R1656" s="142">
        <f>Q1656*H1656</f>
        <v>0</v>
      </c>
      <c r="S1656" s="142">
        <v>0</v>
      </c>
      <c r="T1656" s="143">
        <f>S1656*H1656</f>
        <v>0</v>
      </c>
      <c r="AR1656" s="13" t="s">
        <v>109</v>
      </c>
      <c r="AT1656" s="13" t="s">
        <v>1111</v>
      </c>
      <c r="AU1656" s="13" t="s">
        <v>79</v>
      </c>
      <c r="AY1656" s="13" t="s">
        <v>108</v>
      </c>
      <c r="BE1656" s="144">
        <f>IF(N1656="základní",J1656,0)</f>
        <v>203.27</v>
      </c>
      <c r="BF1656" s="144">
        <f>IF(N1656="snížená",J1656,0)</f>
        <v>0</v>
      </c>
      <c r="BG1656" s="144">
        <f>IF(N1656="zákl. přenesená",J1656,0)</f>
        <v>0</v>
      </c>
      <c r="BH1656" s="144">
        <f>IF(N1656="sníž. přenesená",J1656,0)</f>
        <v>0</v>
      </c>
      <c r="BI1656" s="144">
        <f>IF(N1656="nulová",J1656,0)</f>
        <v>0</v>
      </c>
      <c r="BJ1656" s="13" t="s">
        <v>77</v>
      </c>
      <c r="BK1656" s="144">
        <f>ROUND(I1656*H1656,2)</f>
        <v>203.27</v>
      </c>
      <c r="BL1656" s="13" t="s">
        <v>109</v>
      </c>
      <c r="BM1656" s="13" t="s">
        <v>3274</v>
      </c>
    </row>
    <row r="1657" spans="2:65" s="1" customFormat="1" ht="48.75">
      <c r="B1657" s="27"/>
      <c r="C1657" s="28"/>
      <c r="D1657" s="167" t="s">
        <v>1116</v>
      </c>
      <c r="E1657" s="28"/>
      <c r="F1657" s="168" t="s">
        <v>3275</v>
      </c>
      <c r="G1657" s="28"/>
      <c r="H1657" s="28"/>
      <c r="I1657" s="28"/>
      <c r="J1657" s="28"/>
      <c r="K1657" s="28"/>
      <c r="L1657" s="31"/>
      <c r="M1657" s="169"/>
      <c r="N1657" s="54"/>
      <c r="O1657" s="54"/>
      <c r="P1657" s="54"/>
      <c r="Q1657" s="54"/>
      <c r="R1657" s="54"/>
      <c r="S1657" s="54"/>
      <c r="T1657" s="55"/>
      <c r="AT1657" s="13" t="s">
        <v>1116</v>
      </c>
      <c r="AU1657" s="13" t="s">
        <v>79</v>
      </c>
    </row>
    <row r="1658" spans="2:65" s="1" customFormat="1" ht="56.25" customHeight="1">
      <c r="B1658" s="27"/>
      <c r="C1658" s="160" t="s">
        <v>3276</v>
      </c>
      <c r="D1658" s="160" t="s">
        <v>1111</v>
      </c>
      <c r="E1658" s="161" t="s">
        <v>3277</v>
      </c>
      <c r="F1658" s="162" t="s">
        <v>3278</v>
      </c>
      <c r="G1658" s="163" t="s">
        <v>572</v>
      </c>
      <c r="H1658" s="164">
        <v>1</v>
      </c>
      <c r="I1658" s="165">
        <v>203.27</v>
      </c>
      <c r="J1658" s="165">
        <f>ROUND(I1658*H1658,2)</f>
        <v>203.27</v>
      </c>
      <c r="K1658" s="162" t="s">
        <v>106</v>
      </c>
      <c r="L1658" s="31"/>
      <c r="M1658" s="53" t="s">
        <v>31</v>
      </c>
      <c r="N1658" s="166" t="s">
        <v>43</v>
      </c>
      <c r="O1658" s="142">
        <v>0.47199999999999998</v>
      </c>
      <c r="P1658" s="142">
        <f>O1658*H1658</f>
        <v>0.47199999999999998</v>
      </c>
      <c r="Q1658" s="142">
        <v>0</v>
      </c>
      <c r="R1658" s="142">
        <f>Q1658*H1658</f>
        <v>0</v>
      </c>
      <c r="S1658" s="142">
        <v>0</v>
      </c>
      <c r="T1658" s="143">
        <f>S1658*H1658</f>
        <v>0</v>
      </c>
      <c r="AR1658" s="13" t="s">
        <v>109</v>
      </c>
      <c r="AT1658" s="13" t="s">
        <v>1111</v>
      </c>
      <c r="AU1658" s="13" t="s">
        <v>79</v>
      </c>
      <c r="AY1658" s="13" t="s">
        <v>108</v>
      </c>
      <c r="BE1658" s="144">
        <f>IF(N1658="základní",J1658,0)</f>
        <v>203.27</v>
      </c>
      <c r="BF1658" s="144">
        <f>IF(N1658="snížená",J1658,0)</f>
        <v>0</v>
      </c>
      <c r="BG1658" s="144">
        <f>IF(N1658="zákl. přenesená",J1658,0)</f>
        <v>0</v>
      </c>
      <c r="BH1658" s="144">
        <f>IF(N1658="sníž. přenesená",J1658,0)</f>
        <v>0</v>
      </c>
      <c r="BI1658" s="144">
        <f>IF(N1658="nulová",J1658,0)</f>
        <v>0</v>
      </c>
      <c r="BJ1658" s="13" t="s">
        <v>77</v>
      </c>
      <c r="BK1658" s="144">
        <f>ROUND(I1658*H1658,2)</f>
        <v>203.27</v>
      </c>
      <c r="BL1658" s="13" t="s">
        <v>109</v>
      </c>
      <c r="BM1658" s="13" t="s">
        <v>3279</v>
      </c>
    </row>
    <row r="1659" spans="2:65" s="1" customFormat="1" ht="48.75">
      <c r="B1659" s="27"/>
      <c r="C1659" s="28"/>
      <c r="D1659" s="167" t="s">
        <v>1116</v>
      </c>
      <c r="E1659" s="28"/>
      <c r="F1659" s="168" t="s">
        <v>3275</v>
      </c>
      <c r="G1659" s="28"/>
      <c r="H1659" s="28"/>
      <c r="I1659" s="28"/>
      <c r="J1659" s="28"/>
      <c r="K1659" s="28"/>
      <c r="L1659" s="31"/>
      <c r="M1659" s="169"/>
      <c r="N1659" s="54"/>
      <c r="O1659" s="54"/>
      <c r="P1659" s="54"/>
      <c r="Q1659" s="54"/>
      <c r="R1659" s="54"/>
      <c r="S1659" s="54"/>
      <c r="T1659" s="55"/>
      <c r="AT1659" s="13" t="s">
        <v>1116</v>
      </c>
      <c r="AU1659" s="13" t="s">
        <v>79</v>
      </c>
    </row>
    <row r="1660" spans="2:65" s="1" customFormat="1" ht="56.25" customHeight="1">
      <c r="B1660" s="27"/>
      <c r="C1660" s="160" t="s">
        <v>3280</v>
      </c>
      <c r="D1660" s="160" t="s">
        <v>1111</v>
      </c>
      <c r="E1660" s="161" t="s">
        <v>3281</v>
      </c>
      <c r="F1660" s="162" t="s">
        <v>3282</v>
      </c>
      <c r="G1660" s="163" t="s">
        <v>572</v>
      </c>
      <c r="H1660" s="164">
        <v>1</v>
      </c>
      <c r="I1660" s="165">
        <v>292.41000000000003</v>
      </c>
      <c r="J1660" s="165">
        <f>ROUND(I1660*H1660,2)</f>
        <v>292.41000000000003</v>
      </c>
      <c r="K1660" s="162" t="s">
        <v>106</v>
      </c>
      <c r="L1660" s="31"/>
      <c r="M1660" s="53" t="s">
        <v>31</v>
      </c>
      <c r="N1660" s="166" t="s">
        <v>43</v>
      </c>
      <c r="O1660" s="142">
        <v>0.67900000000000005</v>
      </c>
      <c r="P1660" s="142">
        <f>O1660*H1660</f>
        <v>0.67900000000000005</v>
      </c>
      <c r="Q1660" s="142">
        <v>0</v>
      </c>
      <c r="R1660" s="142">
        <f>Q1660*H1660</f>
        <v>0</v>
      </c>
      <c r="S1660" s="142">
        <v>0</v>
      </c>
      <c r="T1660" s="143">
        <f>S1660*H1660</f>
        <v>0</v>
      </c>
      <c r="AR1660" s="13" t="s">
        <v>109</v>
      </c>
      <c r="AT1660" s="13" t="s">
        <v>1111</v>
      </c>
      <c r="AU1660" s="13" t="s">
        <v>79</v>
      </c>
      <c r="AY1660" s="13" t="s">
        <v>108</v>
      </c>
      <c r="BE1660" s="144">
        <f>IF(N1660="základní",J1660,0)</f>
        <v>292.41000000000003</v>
      </c>
      <c r="BF1660" s="144">
        <f>IF(N1660="snížená",J1660,0)</f>
        <v>0</v>
      </c>
      <c r="BG1660" s="144">
        <f>IF(N1660="zákl. přenesená",J1660,0)</f>
        <v>0</v>
      </c>
      <c r="BH1660" s="144">
        <f>IF(N1660="sníž. přenesená",J1660,0)</f>
        <v>0</v>
      </c>
      <c r="BI1660" s="144">
        <f>IF(N1660="nulová",J1660,0)</f>
        <v>0</v>
      </c>
      <c r="BJ1660" s="13" t="s">
        <v>77</v>
      </c>
      <c r="BK1660" s="144">
        <f>ROUND(I1660*H1660,2)</f>
        <v>292.41000000000003</v>
      </c>
      <c r="BL1660" s="13" t="s">
        <v>109</v>
      </c>
      <c r="BM1660" s="13" t="s">
        <v>3283</v>
      </c>
    </row>
    <row r="1661" spans="2:65" s="1" customFormat="1" ht="48.75">
      <c r="B1661" s="27"/>
      <c r="C1661" s="28"/>
      <c r="D1661" s="167" t="s">
        <v>1116</v>
      </c>
      <c r="E1661" s="28"/>
      <c r="F1661" s="168" t="s">
        <v>3284</v>
      </c>
      <c r="G1661" s="28"/>
      <c r="H1661" s="28"/>
      <c r="I1661" s="28"/>
      <c r="J1661" s="28"/>
      <c r="K1661" s="28"/>
      <c r="L1661" s="31"/>
      <c r="M1661" s="169"/>
      <c r="N1661" s="54"/>
      <c r="O1661" s="54"/>
      <c r="P1661" s="54"/>
      <c r="Q1661" s="54"/>
      <c r="R1661" s="54"/>
      <c r="S1661" s="54"/>
      <c r="T1661" s="55"/>
      <c r="AT1661" s="13" t="s">
        <v>1116</v>
      </c>
      <c r="AU1661" s="13" t="s">
        <v>79</v>
      </c>
    </row>
    <row r="1662" spans="2:65" s="1" customFormat="1" ht="56.25" customHeight="1">
      <c r="B1662" s="27"/>
      <c r="C1662" s="160" t="s">
        <v>3285</v>
      </c>
      <c r="D1662" s="160" t="s">
        <v>1111</v>
      </c>
      <c r="E1662" s="161" t="s">
        <v>3286</v>
      </c>
      <c r="F1662" s="162" t="s">
        <v>3287</v>
      </c>
      <c r="G1662" s="163" t="s">
        <v>572</v>
      </c>
      <c r="H1662" s="164">
        <v>1</v>
      </c>
      <c r="I1662" s="165">
        <v>292.41000000000003</v>
      </c>
      <c r="J1662" s="165">
        <f>ROUND(I1662*H1662,2)</f>
        <v>292.41000000000003</v>
      </c>
      <c r="K1662" s="162" t="s">
        <v>106</v>
      </c>
      <c r="L1662" s="31"/>
      <c r="M1662" s="53" t="s">
        <v>31</v>
      </c>
      <c r="N1662" s="166" t="s">
        <v>43</v>
      </c>
      <c r="O1662" s="142">
        <v>0.67900000000000005</v>
      </c>
      <c r="P1662" s="142">
        <f>O1662*H1662</f>
        <v>0.67900000000000005</v>
      </c>
      <c r="Q1662" s="142">
        <v>0</v>
      </c>
      <c r="R1662" s="142">
        <f>Q1662*H1662</f>
        <v>0</v>
      </c>
      <c r="S1662" s="142">
        <v>0</v>
      </c>
      <c r="T1662" s="143">
        <f>S1662*H1662</f>
        <v>0</v>
      </c>
      <c r="AR1662" s="13" t="s">
        <v>109</v>
      </c>
      <c r="AT1662" s="13" t="s">
        <v>1111</v>
      </c>
      <c r="AU1662" s="13" t="s">
        <v>79</v>
      </c>
      <c r="AY1662" s="13" t="s">
        <v>108</v>
      </c>
      <c r="BE1662" s="144">
        <f>IF(N1662="základní",J1662,0)</f>
        <v>292.41000000000003</v>
      </c>
      <c r="BF1662" s="144">
        <f>IF(N1662="snížená",J1662,0)</f>
        <v>0</v>
      </c>
      <c r="BG1662" s="144">
        <f>IF(N1662="zákl. přenesená",J1662,0)</f>
        <v>0</v>
      </c>
      <c r="BH1662" s="144">
        <f>IF(N1662="sníž. přenesená",J1662,0)</f>
        <v>0</v>
      </c>
      <c r="BI1662" s="144">
        <f>IF(N1662="nulová",J1662,0)</f>
        <v>0</v>
      </c>
      <c r="BJ1662" s="13" t="s">
        <v>77</v>
      </c>
      <c r="BK1662" s="144">
        <f>ROUND(I1662*H1662,2)</f>
        <v>292.41000000000003</v>
      </c>
      <c r="BL1662" s="13" t="s">
        <v>109</v>
      </c>
      <c r="BM1662" s="13" t="s">
        <v>3288</v>
      </c>
    </row>
    <row r="1663" spans="2:65" s="1" customFormat="1" ht="48.75">
      <c r="B1663" s="27"/>
      <c r="C1663" s="28"/>
      <c r="D1663" s="167" t="s">
        <v>1116</v>
      </c>
      <c r="E1663" s="28"/>
      <c r="F1663" s="168" t="s">
        <v>3284</v>
      </c>
      <c r="G1663" s="28"/>
      <c r="H1663" s="28"/>
      <c r="I1663" s="28"/>
      <c r="J1663" s="28"/>
      <c r="K1663" s="28"/>
      <c r="L1663" s="31"/>
      <c r="M1663" s="169"/>
      <c r="N1663" s="54"/>
      <c r="O1663" s="54"/>
      <c r="P1663" s="54"/>
      <c r="Q1663" s="54"/>
      <c r="R1663" s="54"/>
      <c r="S1663" s="54"/>
      <c r="T1663" s="55"/>
      <c r="AT1663" s="13" t="s">
        <v>1116</v>
      </c>
      <c r="AU1663" s="13" t="s">
        <v>79</v>
      </c>
    </row>
    <row r="1664" spans="2:65" s="1" customFormat="1" ht="56.25" customHeight="1">
      <c r="B1664" s="27"/>
      <c r="C1664" s="160" t="s">
        <v>3289</v>
      </c>
      <c r="D1664" s="160" t="s">
        <v>1111</v>
      </c>
      <c r="E1664" s="161" t="s">
        <v>3290</v>
      </c>
      <c r="F1664" s="162" t="s">
        <v>3291</v>
      </c>
      <c r="G1664" s="163" t="s">
        <v>572</v>
      </c>
      <c r="H1664" s="164">
        <v>1</v>
      </c>
      <c r="I1664" s="165">
        <v>316.95999999999998</v>
      </c>
      <c r="J1664" s="165">
        <f>ROUND(I1664*H1664,2)</f>
        <v>316.95999999999998</v>
      </c>
      <c r="K1664" s="162" t="s">
        <v>106</v>
      </c>
      <c r="L1664" s="31"/>
      <c r="M1664" s="53" t="s">
        <v>31</v>
      </c>
      <c r="N1664" s="166" t="s">
        <v>43</v>
      </c>
      <c r="O1664" s="142">
        <v>0.73599999999999999</v>
      </c>
      <c r="P1664" s="142">
        <f>O1664*H1664</f>
        <v>0.73599999999999999</v>
      </c>
      <c r="Q1664" s="142">
        <v>0</v>
      </c>
      <c r="R1664" s="142">
        <f>Q1664*H1664</f>
        <v>0</v>
      </c>
      <c r="S1664" s="142">
        <v>0</v>
      </c>
      <c r="T1664" s="143">
        <f>S1664*H1664</f>
        <v>0</v>
      </c>
      <c r="AR1664" s="13" t="s">
        <v>109</v>
      </c>
      <c r="AT1664" s="13" t="s">
        <v>1111</v>
      </c>
      <c r="AU1664" s="13" t="s">
        <v>79</v>
      </c>
      <c r="AY1664" s="13" t="s">
        <v>108</v>
      </c>
      <c r="BE1664" s="144">
        <f>IF(N1664="základní",J1664,0)</f>
        <v>316.95999999999998</v>
      </c>
      <c r="BF1664" s="144">
        <f>IF(N1664="snížená",J1664,0)</f>
        <v>0</v>
      </c>
      <c r="BG1664" s="144">
        <f>IF(N1664="zákl. přenesená",J1664,0)</f>
        <v>0</v>
      </c>
      <c r="BH1664" s="144">
        <f>IF(N1664="sníž. přenesená",J1664,0)</f>
        <v>0</v>
      </c>
      <c r="BI1664" s="144">
        <f>IF(N1664="nulová",J1664,0)</f>
        <v>0</v>
      </c>
      <c r="BJ1664" s="13" t="s">
        <v>77</v>
      </c>
      <c r="BK1664" s="144">
        <f>ROUND(I1664*H1664,2)</f>
        <v>316.95999999999998</v>
      </c>
      <c r="BL1664" s="13" t="s">
        <v>109</v>
      </c>
      <c r="BM1664" s="13" t="s">
        <v>3292</v>
      </c>
    </row>
    <row r="1665" spans="2:65" s="1" customFormat="1" ht="48.75">
      <c r="B1665" s="27"/>
      <c r="C1665" s="28"/>
      <c r="D1665" s="167" t="s">
        <v>1116</v>
      </c>
      <c r="E1665" s="28"/>
      <c r="F1665" s="168" t="s">
        <v>3293</v>
      </c>
      <c r="G1665" s="28"/>
      <c r="H1665" s="28"/>
      <c r="I1665" s="28"/>
      <c r="J1665" s="28"/>
      <c r="K1665" s="28"/>
      <c r="L1665" s="31"/>
      <c r="M1665" s="169"/>
      <c r="N1665" s="54"/>
      <c r="O1665" s="54"/>
      <c r="P1665" s="54"/>
      <c r="Q1665" s="54"/>
      <c r="R1665" s="54"/>
      <c r="S1665" s="54"/>
      <c r="T1665" s="55"/>
      <c r="AT1665" s="13" t="s">
        <v>1116</v>
      </c>
      <c r="AU1665" s="13" t="s">
        <v>79</v>
      </c>
    </row>
    <row r="1666" spans="2:65" s="1" customFormat="1" ht="56.25" customHeight="1">
      <c r="B1666" s="27"/>
      <c r="C1666" s="160" t="s">
        <v>3294</v>
      </c>
      <c r="D1666" s="160" t="s">
        <v>1111</v>
      </c>
      <c r="E1666" s="161" t="s">
        <v>3295</v>
      </c>
      <c r="F1666" s="162" t="s">
        <v>3296</v>
      </c>
      <c r="G1666" s="163" t="s">
        <v>572</v>
      </c>
      <c r="H1666" s="164">
        <v>1</v>
      </c>
      <c r="I1666" s="165">
        <v>316.95999999999998</v>
      </c>
      <c r="J1666" s="165">
        <f>ROUND(I1666*H1666,2)</f>
        <v>316.95999999999998</v>
      </c>
      <c r="K1666" s="162" t="s">
        <v>106</v>
      </c>
      <c r="L1666" s="31"/>
      <c r="M1666" s="53" t="s">
        <v>31</v>
      </c>
      <c r="N1666" s="166" t="s">
        <v>43</v>
      </c>
      <c r="O1666" s="142">
        <v>0.73599999999999999</v>
      </c>
      <c r="P1666" s="142">
        <f>O1666*H1666</f>
        <v>0.73599999999999999</v>
      </c>
      <c r="Q1666" s="142">
        <v>0</v>
      </c>
      <c r="R1666" s="142">
        <f>Q1666*H1666</f>
        <v>0</v>
      </c>
      <c r="S1666" s="142">
        <v>0</v>
      </c>
      <c r="T1666" s="143">
        <f>S1666*H1666</f>
        <v>0</v>
      </c>
      <c r="AR1666" s="13" t="s">
        <v>109</v>
      </c>
      <c r="AT1666" s="13" t="s">
        <v>1111</v>
      </c>
      <c r="AU1666" s="13" t="s">
        <v>79</v>
      </c>
      <c r="AY1666" s="13" t="s">
        <v>108</v>
      </c>
      <c r="BE1666" s="144">
        <f>IF(N1666="základní",J1666,0)</f>
        <v>316.95999999999998</v>
      </c>
      <c r="BF1666" s="144">
        <f>IF(N1666="snížená",J1666,0)</f>
        <v>0</v>
      </c>
      <c r="BG1666" s="144">
        <f>IF(N1666="zákl. přenesená",J1666,0)</f>
        <v>0</v>
      </c>
      <c r="BH1666" s="144">
        <f>IF(N1666="sníž. přenesená",J1666,0)</f>
        <v>0</v>
      </c>
      <c r="BI1666" s="144">
        <f>IF(N1666="nulová",J1666,0)</f>
        <v>0</v>
      </c>
      <c r="BJ1666" s="13" t="s">
        <v>77</v>
      </c>
      <c r="BK1666" s="144">
        <f>ROUND(I1666*H1666,2)</f>
        <v>316.95999999999998</v>
      </c>
      <c r="BL1666" s="13" t="s">
        <v>109</v>
      </c>
      <c r="BM1666" s="13" t="s">
        <v>3297</v>
      </c>
    </row>
    <row r="1667" spans="2:65" s="1" customFormat="1" ht="48.75">
      <c r="B1667" s="27"/>
      <c r="C1667" s="28"/>
      <c r="D1667" s="167" t="s">
        <v>1116</v>
      </c>
      <c r="E1667" s="28"/>
      <c r="F1667" s="168" t="s">
        <v>3293</v>
      </c>
      <c r="G1667" s="28"/>
      <c r="H1667" s="28"/>
      <c r="I1667" s="28"/>
      <c r="J1667" s="28"/>
      <c r="K1667" s="28"/>
      <c r="L1667" s="31"/>
      <c r="M1667" s="169"/>
      <c r="N1667" s="54"/>
      <c r="O1667" s="54"/>
      <c r="P1667" s="54"/>
      <c r="Q1667" s="54"/>
      <c r="R1667" s="54"/>
      <c r="S1667" s="54"/>
      <c r="T1667" s="55"/>
      <c r="AT1667" s="13" t="s">
        <v>1116</v>
      </c>
      <c r="AU1667" s="13" t="s">
        <v>79</v>
      </c>
    </row>
    <row r="1668" spans="2:65" s="1" customFormat="1" ht="56.25" customHeight="1">
      <c r="B1668" s="27"/>
      <c r="C1668" s="160" t="s">
        <v>3298</v>
      </c>
      <c r="D1668" s="160" t="s">
        <v>1111</v>
      </c>
      <c r="E1668" s="161" t="s">
        <v>3299</v>
      </c>
      <c r="F1668" s="162" t="s">
        <v>3300</v>
      </c>
      <c r="G1668" s="163" t="s">
        <v>572</v>
      </c>
      <c r="H1668" s="164">
        <v>1</v>
      </c>
      <c r="I1668" s="165">
        <v>302.31</v>
      </c>
      <c r="J1668" s="165">
        <f>ROUND(I1668*H1668,2)</f>
        <v>302.31</v>
      </c>
      <c r="K1668" s="162" t="s">
        <v>106</v>
      </c>
      <c r="L1668" s="31"/>
      <c r="M1668" s="53" t="s">
        <v>31</v>
      </c>
      <c r="N1668" s="166" t="s">
        <v>43</v>
      </c>
      <c r="O1668" s="142">
        <v>0.70199999999999996</v>
      </c>
      <c r="P1668" s="142">
        <f>O1668*H1668</f>
        <v>0.70199999999999996</v>
      </c>
      <c r="Q1668" s="142">
        <v>0</v>
      </c>
      <c r="R1668" s="142">
        <f>Q1668*H1668</f>
        <v>0</v>
      </c>
      <c r="S1668" s="142">
        <v>0</v>
      </c>
      <c r="T1668" s="143">
        <f>S1668*H1668</f>
        <v>0</v>
      </c>
      <c r="AR1668" s="13" t="s">
        <v>109</v>
      </c>
      <c r="AT1668" s="13" t="s">
        <v>1111</v>
      </c>
      <c r="AU1668" s="13" t="s">
        <v>79</v>
      </c>
      <c r="AY1668" s="13" t="s">
        <v>108</v>
      </c>
      <c r="BE1668" s="144">
        <f>IF(N1668="základní",J1668,0)</f>
        <v>302.31</v>
      </c>
      <c r="BF1668" s="144">
        <f>IF(N1668="snížená",J1668,0)</f>
        <v>0</v>
      </c>
      <c r="BG1668" s="144">
        <f>IF(N1668="zákl. přenesená",J1668,0)</f>
        <v>0</v>
      </c>
      <c r="BH1668" s="144">
        <f>IF(N1668="sníž. přenesená",J1668,0)</f>
        <v>0</v>
      </c>
      <c r="BI1668" s="144">
        <f>IF(N1668="nulová",J1668,0)</f>
        <v>0</v>
      </c>
      <c r="BJ1668" s="13" t="s">
        <v>77</v>
      </c>
      <c r="BK1668" s="144">
        <f>ROUND(I1668*H1668,2)</f>
        <v>302.31</v>
      </c>
      <c r="BL1668" s="13" t="s">
        <v>109</v>
      </c>
      <c r="BM1668" s="13" t="s">
        <v>3301</v>
      </c>
    </row>
    <row r="1669" spans="2:65" s="1" customFormat="1" ht="48.75">
      <c r="B1669" s="27"/>
      <c r="C1669" s="28"/>
      <c r="D1669" s="167" t="s">
        <v>1116</v>
      </c>
      <c r="E1669" s="28"/>
      <c r="F1669" s="168" t="s">
        <v>3293</v>
      </c>
      <c r="G1669" s="28"/>
      <c r="H1669" s="28"/>
      <c r="I1669" s="28"/>
      <c r="J1669" s="28"/>
      <c r="K1669" s="28"/>
      <c r="L1669" s="31"/>
      <c r="M1669" s="169"/>
      <c r="N1669" s="54"/>
      <c r="O1669" s="54"/>
      <c r="P1669" s="54"/>
      <c r="Q1669" s="54"/>
      <c r="R1669" s="54"/>
      <c r="S1669" s="54"/>
      <c r="T1669" s="55"/>
      <c r="AT1669" s="13" t="s">
        <v>1116</v>
      </c>
      <c r="AU1669" s="13" t="s">
        <v>79</v>
      </c>
    </row>
    <row r="1670" spans="2:65" s="1" customFormat="1" ht="56.25" customHeight="1">
      <c r="B1670" s="27"/>
      <c r="C1670" s="160" t="s">
        <v>3302</v>
      </c>
      <c r="D1670" s="160" t="s">
        <v>1111</v>
      </c>
      <c r="E1670" s="161" t="s">
        <v>3303</v>
      </c>
      <c r="F1670" s="162" t="s">
        <v>3304</v>
      </c>
      <c r="G1670" s="163" t="s">
        <v>572</v>
      </c>
      <c r="H1670" s="164">
        <v>1</v>
      </c>
      <c r="I1670" s="165">
        <v>302.31</v>
      </c>
      <c r="J1670" s="165">
        <f>ROUND(I1670*H1670,2)</f>
        <v>302.31</v>
      </c>
      <c r="K1670" s="162" t="s">
        <v>106</v>
      </c>
      <c r="L1670" s="31"/>
      <c r="M1670" s="53" t="s">
        <v>31</v>
      </c>
      <c r="N1670" s="166" t="s">
        <v>43</v>
      </c>
      <c r="O1670" s="142">
        <v>0.70199999999999996</v>
      </c>
      <c r="P1670" s="142">
        <f>O1670*H1670</f>
        <v>0.70199999999999996</v>
      </c>
      <c r="Q1670" s="142">
        <v>0</v>
      </c>
      <c r="R1670" s="142">
        <f>Q1670*H1670</f>
        <v>0</v>
      </c>
      <c r="S1670" s="142">
        <v>0</v>
      </c>
      <c r="T1670" s="143">
        <f>S1670*H1670</f>
        <v>0</v>
      </c>
      <c r="AR1670" s="13" t="s">
        <v>109</v>
      </c>
      <c r="AT1670" s="13" t="s">
        <v>1111</v>
      </c>
      <c r="AU1670" s="13" t="s">
        <v>79</v>
      </c>
      <c r="AY1670" s="13" t="s">
        <v>108</v>
      </c>
      <c r="BE1670" s="144">
        <f>IF(N1670="základní",J1670,0)</f>
        <v>302.31</v>
      </c>
      <c r="BF1670" s="144">
        <f>IF(N1670="snížená",J1670,0)</f>
        <v>0</v>
      </c>
      <c r="BG1670" s="144">
        <f>IF(N1670="zákl. přenesená",J1670,0)</f>
        <v>0</v>
      </c>
      <c r="BH1670" s="144">
        <f>IF(N1670="sníž. přenesená",J1670,0)</f>
        <v>0</v>
      </c>
      <c r="BI1670" s="144">
        <f>IF(N1670="nulová",J1670,0)</f>
        <v>0</v>
      </c>
      <c r="BJ1670" s="13" t="s">
        <v>77</v>
      </c>
      <c r="BK1670" s="144">
        <f>ROUND(I1670*H1670,2)</f>
        <v>302.31</v>
      </c>
      <c r="BL1670" s="13" t="s">
        <v>109</v>
      </c>
      <c r="BM1670" s="13" t="s">
        <v>3305</v>
      </c>
    </row>
    <row r="1671" spans="2:65" s="1" customFormat="1" ht="48.75">
      <c r="B1671" s="27"/>
      <c r="C1671" s="28"/>
      <c r="D1671" s="167" t="s">
        <v>1116</v>
      </c>
      <c r="E1671" s="28"/>
      <c r="F1671" s="168" t="s">
        <v>3293</v>
      </c>
      <c r="G1671" s="28"/>
      <c r="H1671" s="28"/>
      <c r="I1671" s="28"/>
      <c r="J1671" s="28"/>
      <c r="K1671" s="28"/>
      <c r="L1671" s="31"/>
      <c r="M1671" s="169"/>
      <c r="N1671" s="54"/>
      <c r="O1671" s="54"/>
      <c r="P1671" s="54"/>
      <c r="Q1671" s="54"/>
      <c r="R1671" s="54"/>
      <c r="S1671" s="54"/>
      <c r="T1671" s="55"/>
      <c r="AT1671" s="13" t="s">
        <v>1116</v>
      </c>
      <c r="AU1671" s="13" t="s">
        <v>79</v>
      </c>
    </row>
    <row r="1672" spans="2:65" s="1" customFormat="1" ht="56.25" customHeight="1">
      <c r="B1672" s="27"/>
      <c r="C1672" s="160" t="s">
        <v>3306</v>
      </c>
      <c r="D1672" s="160" t="s">
        <v>1111</v>
      </c>
      <c r="E1672" s="161" t="s">
        <v>3307</v>
      </c>
      <c r="F1672" s="162" t="s">
        <v>3308</v>
      </c>
      <c r="G1672" s="163" t="s">
        <v>572</v>
      </c>
      <c r="H1672" s="164">
        <v>1</v>
      </c>
      <c r="I1672" s="165">
        <v>252.79</v>
      </c>
      <c r="J1672" s="165">
        <f>ROUND(I1672*H1672,2)</f>
        <v>252.79</v>
      </c>
      <c r="K1672" s="162" t="s">
        <v>106</v>
      </c>
      <c r="L1672" s="31"/>
      <c r="M1672" s="53" t="s">
        <v>31</v>
      </c>
      <c r="N1672" s="166" t="s">
        <v>43</v>
      </c>
      <c r="O1672" s="142">
        <v>0.58699999999999997</v>
      </c>
      <c r="P1672" s="142">
        <f>O1672*H1672</f>
        <v>0.58699999999999997</v>
      </c>
      <c r="Q1672" s="142">
        <v>0</v>
      </c>
      <c r="R1672" s="142">
        <f>Q1672*H1672</f>
        <v>0</v>
      </c>
      <c r="S1672" s="142">
        <v>0</v>
      </c>
      <c r="T1672" s="143">
        <f>S1672*H1672</f>
        <v>0</v>
      </c>
      <c r="AR1672" s="13" t="s">
        <v>109</v>
      </c>
      <c r="AT1672" s="13" t="s">
        <v>1111</v>
      </c>
      <c r="AU1672" s="13" t="s">
        <v>79</v>
      </c>
      <c r="AY1672" s="13" t="s">
        <v>108</v>
      </c>
      <c r="BE1672" s="144">
        <f>IF(N1672="základní",J1672,0)</f>
        <v>252.79</v>
      </c>
      <c r="BF1672" s="144">
        <f>IF(N1672="snížená",J1672,0)</f>
        <v>0</v>
      </c>
      <c r="BG1672" s="144">
        <f>IF(N1672="zákl. přenesená",J1672,0)</f>
        <v>0</v>
      </c>
      <c r="BH1672" s="144">
        <f>IF(N1672="sníž. přenesená",J1672,0)</f>
        <v>0</v>
      </c>
      <c r="BI1672" s="144">
        <f>IF(N1672="nulová",J1672,0)</f>
        <v>0</v>
      </c>
      <c r="BJ1672" s="13" t="s">
        <v>77</v>
      </c>
      <c r="BK1672" s="144">
        <f>ROUND(I1672*H1672,2)</f>
        <v>252.79</v>
      </c>
      <c r="BL1672" s="13" t="s">
        <v>109</v>
      </c>
      <c r="BM1672" s="13" t="s">
        <v>3309</v>
      </c>
    </row>
    <row r="1673" spans="2:65" s="1" customFormat="1" ht="48.75">
      <c r="B1673" s="27"/>
      <c r="C1673" s="28"/>
      <c r="D1673" s="167" t="s">
        <v>1116</v>
      </c>
      <c r="E1673" s="28"/>
      <c r="F1673" s="168" t="s">
        <v>3293</v>
      </c>
      <c r="G1673" s="28"/>
      <c r="H1673" s="28"/>
      <c r="I1673" s="28"/>
      <c r="J1673" s="28"/>
      <c r="K1673" s="28"/>
      <c r="L1673" s="31"/>
      <c r="M1673" s="169"/>
      <c r="N1673" s="54"/>
      <c r="O1673" s="54"/>
      <c r="P1673" s="54"/>
      <c r="Q1673" s="54"/>
      <c r="R1673" s="54"/>
      <c r="S1673" s="54"/>
      <c r="T1673" s="55"/>
      <c r="AT1673" s="13" t="s">
        <v>1116</v>
      </c>
      <c r="AU1673" s="13" t="s">
        <v>79</v>
      </c>
    </row>
    <row r="1674" spans="2:65" s="1" customFormat="1" ht="56.25" customHeight="1">
      <c r="B1674" s="27"/>
      <c r="C1674" s="160" t="s">
        <v>3310</v>
      </c>
      <c r="D1674" s="160" t="s">
        <v>1111</v>
      </c>
      <c r="E1674" s="161" t="s">
        <v>3311</v>
      </c>
      <c r="F1674" s="162" t="s">
        <v>3312</v>
      </c>
      <c r="G1674" s="163" t="s">
        <v>572</v>
      </c>
      <c r="H1674" s="164">
        <v>1</v>
      </c>
      <c r="I1674" s="165">
        <v>227.81</v>
      </c>
      <c r="J1674" s="165">
        <f>ROUND(I1674*H1674,2)</f>
        <v>227.81</v>
      </c>
      <c r="K1674" s="162" t="s">
        <v>106</v>
      </c>
      <c r="L1674" s="31"/>
      <c r="M1674" s="53" t="s">
        <v>31</v>
      </c>
      <c r="N1674" s="166" t="s">
        <v>43</v>
      </c>
      <c r="O1674" s="142">
        <v>0.52900000000000003</v>
      </c>
      <c r="P1674" s="142">
        <f>O1674*H1674</f>
        <v>0.52900000000000003</v>
      </c>
      <c r="Q1674" s="142">
        <v>0</v>
      </c>
      <c r="R1674" s="142">
        <f>Q1674*H1674</f>
        <v>0</v>
      </c>
      <c r="S1674" s="142">
        <v>0</v>
      </c>
      <c r="T1674" s="143">
        <f>S1674*H1674</f>
        <v>0</v>
      </c>
      <c r="AR1674" s="13" t="s">
        <v>109</v>
      </c>
      <c r="AT1674" s="13" t="s">
        <v>1111</v>
      </c>
      <c r="AU1674" s="13" t="s">
        <v>79</v>
      </c>
      <c r="AY1674" s="13" t="s">
        <v>108</v>
      </c>
      <c r="BE1674" s="144">
        <f>IF(N1674="základní",J1674,0)</f>
        <v>227.81</v>
      </c>
      <c r="BF1674" s="144">
        <f>IF(N1674="snížená",J1674,0)</f>
        <v>0</v>
      </c>
      <c r="BG1674" s="144">
        <f>IF(N1674="zákl. přenesená",J1674,0)</f>
        <v>0</v>
      </c>
      <c r="BH1674" s="144">
        <f>IF(N1674="sníž. přenesená",J1674,0)</f>
        <v>0</v>
      </c>
      <c r="BI1674" s="144">
        <f>IF(N1674="nulová",J1674,0)</f>
        <v>0</v>
      </c>
      <c r="BJ1674" s="13" t="s">
        <v>77</v>
      </c>
      <c r="BK1674" s="144">
        <f>ROUND(I1674*H1674,2)</f>
        <v>227.81</v>
      </c>
      <c r="BL1674" s="13" t="s">
        <v>109</v>
      </c>
      <c r="BM1674" s="13" t="s">
        <v>3313</v>
      </c>
    </row>
    <row r="1675" spans="2:65" s="1" customFormat="1" ht="48.75">
      <c r="B1675" s="27"/>
      <c r="C1675" s="28"/>
      <c r="D1675" s="167" t="s">
        <v>1116</v>
      </c>
      <c r="E1675" s="28"/>
      <c r="F1675" s="168" t="s">
        <v>3293</v>
      </c>
      <c r="G1675" s="28"/>
      <c r="H1675" s="28"/>
      <c r="I1675" s="28"/>
      <c r="J1675" s="28"/>
      <c r="K1675" s="28"/>
      <c r="L1675" s="31"/>
      <c r="M1675" s="169"/>
      <c r="N1675" s="54"/>
      <c r="O1675" s="54"/>
      <c r="P1675" s="54"/>
      <c r="Q1675" s="54"/>
      <c r="R1675" s="54"/>
      <c r="S1675" s="54"/>
      <c r="T1675" s="55"/>
      <c r="AT1675" s="13" t="s">
        <v>1116</v>
      </c>
      <c r="AU1675" s="13" t="s">
        <v>79</v>
      </c>
    </row>
    <row r="1676" spans="2:65" s="1" customFormat="1" ht="56.25" customHeight="1">
      <c r="B1676" s="27"/>
      <c r="C1676" s="160" t="s">
        <v>3314</v>
      </c>
      <c r="D1676" s="160" t="s">
        <v>1111</v>
      </c>
      <c r="E1676" s="161" t="s">
        <v>3315</v>
      </c>
      <c r="F1676" s="162" t="s">
        <v>3316</v>
      </c>
      <c r="G1676" s="163" t="s">
        <v>572</v>
      </c>
      <c r="H1676" s="164">
        <v>1</v>
      </c>
      <c r="I1676" s="165">
        <v>227.81</v>
      </c>
      <c r="J1676" s="165">
        <f>ROUND(I1676*H1676,2)</f>
        <v>227.81</v>
      </c>
      <c r="K1676" s="162" t="s">
        <v>106</v>
      </c>
      <c r="L1676" s="31"/>
      <c r="M1676" s="53" t="s">
        <v>31</v>
      </c>
      <c r="N1676" s="166" t="s">
        <v>43</v>
      </c>
      <c r="O1676" s="142">
        <v>0.52900000000000003</v>
      </c>
      <c r="P1676" s="142">
        <f>O1676*H1676</f>
        <v>0.52900000000000003</v>
      </c>
      <c r="Q1676" s="142">
        <v>0</v>
      </c>
      <c r="R1676" s="142">
        <f>Q1676*H1676</f>
        <v>0</v>
      </c>
      <c r="S1676" s="142">
        <v>0</v>
      </c>
      <c r="T1676" s="143">
        <f>S1676*H1676</f>
        <v>0</v>
      </c>
      <c r="AR1676" s="13" t="s">
        <v>109</v>
      </c>
      <c r="AT1676" s="13" t="s">
        <v>1111</v>
      </c>
      <c r="AU1676" s="13" t="s">
        <v>79</v>
      </c>
      <c r="AY1676" s="13" t="s">
        <v>108</v>
      </c>
      <c r="BE1676" s="144">
        <f>IF(N1676="základní",J1676,0)</f>
        <v>227.81</v>
      </c>
      <c r="BF1676" s="144">
        <f>IF(N1676="snížená",J1676,0)</f>
        <v>0</v>
      </c>
      <c r="BG1676" s="144">
        <f>IF(N1676="zákl. přenesená",J1676,0)</f>
        <v>0</v>
      </c>
      <c r="BH1676" s="144">
        <f>IF(N1676="sníž. přenesená",J1676,0)</f>
        <v>0</v>
      </c>
      <c r="BI1676" s="144">
        <f>IF(N1676="nulová",J1676,0)</f>
        <v>0</v>
      </c>
      <c r="BJ1676" s="13" t="s">
        <v>77</v>
      </c>
      <c r="BK1676" s="144">
        <f>ROUND(I1676*H1676,2)</f>
        <v>227.81</v>
      </c>
      <c r="BL1676" s="13" t="s">
        <v>109</v>
      </c>
      <c r="BM1676" s="13" t="s">
        <v>3317</v>
      </c>
    </row>
    <row r="1677" spans="2:65" s="1" customFormat="1" ht="48.75">
      <c r="B1677" s="27"/>
      <c r="C1677" s="28"/>
      <c r="D1677" s="167" t="s">
        <v>1116</v>
      </c>
      <c r="E1677" s="28"/>
      <c r="F1677" s="168" t="s">
        <v>3293</v>
      </c>
      <c r="G1677" s="28"/>
      <c r="H1677" s="28"/>
      <c r="I1677" s="28"/>
      <c r="J1677" s="28"/>
      <c r="K1677" s="28"/>
      <c r="L1677" s="31"/>
      <c r="M1677" s="169"/>
      <c r="N1677" s="54"/>
      <c r="O1677" s="54"/>
      <c r="P1677" s="54"/>
      <c r="Q1677" s="54"/>
      <c r="R1677" s="54"/>
      <c r="S1677" s="54"/>
      <c r="T1677" s="55"/>
      <c r="AT1677" s="13" t="s">
        <v>1116</v>
      </c>
      <c r="AU1677" s="13" t="s">
        <v>79</v>
      </c>
    </row>
    <row r="1678" spans="2:65" s="1" customFormat="1" ht="56.25" customHeight="1">
      <c r="B1678" s="27"/>
      <c r="C1678" s="160" t="s">
        <v>3318</v>
      </c>
      <c r="D1678" s="160" t="s">
        <v>1111</v>
      </c>
      <c r="E1678" s="161" t="s">
        <v>3319</v>
      </c>
      <c r="F1678" s="162" t="s">
        <v>3320</v>
      </c>
      <c r="G1678" s="163" t="s">
        <v>572</v>
      </c>
      <c r="H1678" s="164">
        <v>1</v>
      </c>
      <c r="I1678" s="165">
        <v>351.84</v>
      </c>
      <c r="J1678" s="165">
        <f>ROUND(I1678*H1678,2)</f>
        <v>351.84</v>
      </c>
      <c r="K1678" s="162" t="s">
        <v>106</v>
      </c>
      <c r="L1678" s="31"/>
      <c r="M1678" s="53" t="s">
        <v>31</v>
      </c>
      <c r="N1678" s="166" t="s">
        <v>43</v>
      </c>
      <c r="O1678" s="142">
        <v>0.81699999999999995</v>
      </c>
      <c r="P1678" s="142">
        <f>O1678*H1678</f>
        <v>0.81699999999999995</v>
      </c>
      <c r="Q1678" s="142">
        <v>0</v>
      </c>
      <c r="R1678" s="142">
        <f>Q1678*H1678</f>
        <v>0</v>
      </c>
      <c r="S1678" s="142">
        <v>0</v>
      </c>
      <c r="T1678" s="143">
        <f>S1678*H1678</f>
        <v>0</v>
      </c>
      <c r="AR1678" s="13" t="s">
        <v>109</v>
      </c>
      <c r="AT1678" s="13" t="s">
        <v>1111</v>
      </c>
      <c r="AU1678" s="13" t="s">
        <v>79</v>
      </c>
      <c r="AY1678" s="13" t="s">
        <v>108</v>
      </c>
      <c r="BE1678" s="144">
        <f>IF(N1678="základní",J1678,0)</f>
        <v>351.84</v>
      </c>
      <c r="BF1678" s="144">
        <f>IF(N1678="snížená",J1678,0)</f>
        <v>0</v>
      </c>
      <c r="BG1678" s="144">
        <f>IF(N1678="zákl. přenesená",J1678,0)</f>
        <v>0</v>
      </c>
      <c r="BH1678" s="144">
        <f>IF(N1678="sníž. přenesená",J1678,0)</f>
        <v>0</v>
      </c>
      <c r="BI1678" s="144">
        <f>IF(N1678="nulová",J1678,0)</f>
        <v>0</v>
      </c>
      <c r="BJ1678" s="13" t="s">
        <v>77</v>
      </c>
      <c r="BK1678" s="144">
        <f>ROUND(I1678*H1678,2)</f>
        <v>351.84</v>
      </c>
      <c r="BL1678" s="13" t="s">
        <v>109</v>
      </c>
      <c r="BM1678" s="13" t="s">
        <v>3321</v>
      </c>
    </row>
    <row r="1679" spans="2:65" s="1" customFormat="1" ht="48.75">
      <c r="B1679" s="27"/>
      <c r="C1679" s="28"/>
      <c r="D1679" s="167" t="s">
        <v>1116</v>
      </c>
      <c r="E1679" s="28"/>
      <c r="F1679" s="168" t="s">
        <v>3293</v>
      </c>
      <c r="G1679" s="28"/>
      <c r="H1679" s="28"/>
      <c r="I1679" s="28"/>
      <c r="J1679" s="28"/>
      <c r="K1679" s="28"/>
      <c r="L1679" s="31"/>
      <c r="M1679" s="169"/>
      <c r="N1679" s="54"/>
      <c r="O1679" s="54"/>
      <c r="P1679" s="54"/>
      <c r="Q1679" s="54"/>
      <c r="R1679" s="54"/>
      <c r="S1679" s="54"/>
      <c r="T1679" s="55"/>
      <c r="AT1679" s="13" t="s">
        <v>1116</v>
      </c>
      <c r="AU1679" s="13" t="s">
        <v>79</v>
      </c>
    </row>
    <row r="1680" spans="2:65" s="1" customFormat="1" ht="56.25" customHeight="1">
      <c r="B1680" s="27"/>
      <c r="C1680" s="160" t="s">
        <v>3322</v>
      </c>
      <c r="D1680" s="160" t="s">
        <v>1111</v>
      </c>
      <c r="E1680" s="161" t="s">
        <v>3323</v>
      </c>
      <c r="F1680" s="162" t="s">
        <v>3324</v>
      </c>
      <c r="G1680" s="163" t="s">
        <v>572</v>
      </c>
      <c r="H1680" s="164">
        <v>1</v>
      </c>
      <c r="I1680" s="165">
        <v>326.86</v>
      </c>
      <c r="J1680" s="165">
        <f>ROUND(I1680*H1680,2)</f>
        <v>326.86</v>
      </c>
      <c r="K1680" s="162" t="s">
        <v>106</v>
      </c>
      <c r="L1680" s="31"/>
      <c r="M1680" s="53" t="s">
        <v>31</v>
      </c>
      <c r="N1680" s="166" t="s">
        <v>43</v>
      </c>
      <c r="O1680" s="142">
        <v>0.75900000000000001</v>
      </c>
      <c r="P1680" s="142">
        <f>O1680*H1680</f>
        <v>0.75900000000000001</v>
      </c>
      <c r="Q1680" s="142">
        <v>0</v>
      </c>
      <c r="R1680" s="142">
        <f>Q1680*H1680</f>
        <v>0</v>
      </c>
      <c r="S1680" s="142">
        <v>0</v>
      </c>
      <c r="T1680" s="143">
        <f>S1680*H1680</f>
        <v>0</v>
      </c>
      <c r="AR1680" s="13" t="s">
        <v>109</v>
      </c>
      <c r="AT1680" s="13" t="s">
        <v>1111</v>
      </c>
      <c r="AU1680" s="13" t="s">
        <v>79</v>
      </c>
      <c r="AY1680" s="13" t="s">
        <v>108</v>
      </c>
      <c r="BE1680" s="144">
        <f>IF(N1680="základní",J1680,0)</f>
        <v>326.86</v>
      </c>
      <c r="BF1680" s="144">
        <f>IF(N1680="snížená",J1680,0)</f>
        <v>0</v>
      </c>
      <c r="BG1680" s="144">
        <f>IF(N1680="zákl. přenesená",J1680,0)</f>
        <v>0</v>
      </c>
      <c r="BH1680" s="144">
        <f>IF(N1680="sníž. přenesená",J1680,0)</f>
        <v>0</v>
      </c>
      <c r="BI1680" s="144">
        <f>IF(N1680="nulová",J1680,0)</f>
        <v>0</v>
      </c>
      <c r="BJ1680" s="13" t="s">
        <v>77</v>
      </c>
      <c r="BK1680" s="144">
        <f>ROUND(I1680*H1680,2)</f>
        <v>326.86</v>
      </c>
      <c r="BL1680" s="13" t="s">
        <v>109</v>
      </c>
      <c r="BM1680" s="13" t="s">
        <v>3325</v>
      </c>
    </row>
    <row r="1681" spans="2:65" s="1" customFormat="1" ht="48.75">
      <c r="B1681" s="27"/>
      <c r="C1681" s="28"/>
      <c r="D1681" s="167" t="s">
        <v>1116</v>
      </c>
      <c r="E1681" s="28"/>
      <c r="F1681" s="168" t="s">
        <v>3293</v>
      </c>
      <c r="G1681" s="28"/>
      <c r="H1681" s="28"/>
      <c r="I1681" s="28"/>
      <c r="J1681" s="28"/>
      <c r="K1681" s="28"/>
      <c r="L1681" s="31"/>
      <c r="M1681" s="169"/>
      <c r="N1681" s="54"/>
      <c r="O1681" s="54"/>
      <c r="P1681" s="54"/>
      <c r="Q1681" s="54"/>
      <c r="R1681" s="54"/>
      <c r="S1681" s="54"/>
      <c r="T1681" s="55"/>
      <c r="AT1681" s="13" t="s">
        <v>1116</v>
      </c>
      <c r="AU1681" s="13" t="s">
        <v>79</v>
      </c>
    </row>
    <row r="1682" spans="2:65" s="1" customFormat="1" ht="56.25" customHeight="1">
      <c r="B1682" s="27"/>
      <c r="C1682" s="160" t="s">
        <v>3326</v>
      </c>
      <c r="D1682" s="160" t="s">
        <v>1111</v>
      </c>
      <c r="E1682" s="161" t="s">
        <v>3327</v>
      </c>
      <c r="F1682" s="162" t="s">
        <v>3328</v>
      </c>
      <c r="G1682" s="163" t="s">
        <v>572</v>
      </c>
      <c r="H1682" s="164">
        <v>1</v>
      </c>
      <c r="I1682" s="165">
        <v>326.86</v>
      </c>
      <c r="J1682" s="165">
        <f>ROUND(I1682*H1682,2)</f>
        <v>326.86</v>
      </c>
      <c r="K1682" s="162" t="s">
        <v>106</v>
      </c>
      <c r="L1682" s="31"/>
      <c r="M1682" s="53" t="s">
        <v>31</v>
      </c>
      <c r="N1682" s="166" t="s">
        <v>43</v>
      </c>
      <c r="O1682" s="142">
        <v>0.75900000000000001</v>
      </c>
      <c r="P1682" s="142">
        <f>O1682*H1682</f>
        <v>0.75900000000000001</v>
      </c>
      <c r="Q1682" s="142">
        <v>0</v>
      </c>
      <c r="R1682" s="142">
        <f>Q1682*H1682</f>
        <v>0</v>
      </c>
      <c r="S1682" s="142">
        <v>0</v>
      </c>
      <c r="T1682" s="143">
        <f>S1682*H1682</f>
        <v>0</v>
      </c>
      <c r="AR1682" s="13" t="s">
        <v>109</v>
      </c>
      <c r="AT1682" s="13" t="s">
        <v>1111</v>
      </c>
      <c r="AU1682" s="13" t="s">
        <v>79</v>
      </c>
      <c r="AY1682" s="13" t="s">
        <v>108</v>
      </c>
      <c r="BE1682" s="144">
        <f>IF(N1682="základní",J1682,0)</f>
        <v>326.86</v>
      </c>
      <c r="BF1682" s="144">
        <f>IF(N1682="snížená",J1682,0)</f>
        <v>0</v>
      </c>
      <c r="BG1682" s="144">
        <f>IF(N1682="zákl. přenesená",J1682,0)</f>
        <v>0</v>
      </c>
      <c r="BH1682" s="144">
        <f>IF(N1682="sníž. přenesená",J1682,0)</f>
        <v>0</v>
      </c>
      <c r="BI1682" s="144">
        <f>IF(N1682="nulová",J1682,0)</f>
        <v>0</v>
      </c>
      <c r="BJ1682" s="13" t="s">
        <v>77</v>
      </c>
      <c r="BK1682" s="144">
        <f>ROUND(I1682*H1682,2)</f>
        <v>326.86</v>
      </c>
      <c r="BL1682" s="13" t="s">
        <v>109</v>
      </c>
      <c r="BM1682" s="13" t="s">
        <v>3329</v>
      </c>
    </row>
    <row r="1683" spans="2:65" s="1" customFormat="1" ht="48.75">
      <c r="B1683" s="27"/>
      <c r="C1683" s="28"/>
      <c r="D1683" s="167" t="s">
        <v>1116</v>
      </c>
      <c r="E1683" s="28"/>
      <c r="F1683" s="168" t="s">
        <v>3293</v>
      </c>
      <c r="G1683" s="28"/>
      <c r="H1683" s="28"/>
      <c r="I1683" s="28"/>
      <c r="J1683" s="28"/>
      <c r="K1683" s="28"/>
      <c r="L1683" s="31"/>
      <c r="M1683" s="169"/>
      <c r="N1683" s="54"/>
      <c r="O1683" s="54"/>
      <c r="P1683" s="54"/>
      <c r="Q1683" s="54"/>
      <c r="R1683" s="54"/>
      <c r="S1683" s="54"/>
      <c r="T1683" s="55"/>
      <c r="AT1683" s="13" t="s">
        <v>1116</v>
      </c>
      <c r="AU1683" s="13" t="s">
        <v>79</v>
      </c>
    </row>
    <row r="1684" spans="2:65" s="1" customFormat="1" ht="45" customHeight="1">
      <c r="B1684" s="27"/>
      <c r="C1684" s="160" t="s">
        <v>3330</v>
      </c>
      <c r="D1684" s="160" t="s">
        <v>1111</v>
      </c>
      <c r="E1684" s="161" t="s">
        <v>3331</v>
      </c>
      <c r="F1684" s="162" t="s">
        <v>3332</v>
      </c>
      <c r="G1684" s="163" t="s">
        <v>572</v>
      </c>
      <c r="H1684" s="164">
        <v>1</v>
      </c>
      <c r="I1684" s="165">
        <v>334.61</v>
      </c>
      <c r="J1684" s="165">
        <f>ROUND(I1684*H1684,2)</f>
        <v>334.61</v>
      </c>
      <c r="K1684" s="162" t="s">
        <v>106</v>
      </c>
      <c r="L1684" s="31"/>
      <c r="M1684" s="53" t="s">
        <v>31</v>
      </c>
      <c r="N1684" s="166" t="s">
        <v>43</v>
      </c>
      <c r="O1684" s="142">
        <v>0.77700000000000002</v>
      </c>
      <c r="P1684" s="142">
        <f>O1684*H1684</f>
        <v>0.77700000000000002</v>
      </c>
      <c r="Q1684" s="142">
        <v>0</v>
      </c>
      <c r="R1684" s="142">
        <f>Q1684*H1684</f>
        <v>0</v>
      </c>
      <c r="S1684" s="142">
        <v>0</v>
      </c>
      <c r="T1684" s="143">
        <f>S1684*H1684</f>
        <v>0</v>
      </c>
      <c r="AR1684" s="13" t="s">
        <v>109</v>
      </c>
      <c r="AT1684" s="13" t="s">
        <v>1111</v>
      </c>
      <c r="AU1684" s="13" t="s">
        <v>79</v>
      </c>
      <c r="AY1684" s="13" t="s">
        <v>108</v>
      </c>
      <c r="BE1684" s="144">
        <f>IF(N1684="základní",J1684,0)</f>
        <v>334.61</v>
      </c>
      <c r="BF1684" s="144">
        <f>IF(N1684="snížená",J1684,0)</f>
        <v>0</v>
      </c>
      <c r="BG1684" s="144">
        <f>IF(N1684="zákl. přenesená",J1684,0)</f>
        <v>0</v>
      </c>
      <c r="BH1684" s="144">
        <f>IF(N1684="sníž. přenesená",J1684,0)</f>
        <v>0</v>
      </c>
      <c r="BI1684" s="144">
        <f>IF(N1684="nulová",J1684,0)</f>
        <v>0</v>
      </c>
      <c r="BJ1684" s="13" t="s">
        <v>77</v>
      </c>
      <c r="BK1684" s="144">
        <f>ROUND(I1684*H1684,2)</f>
        <v>334.61</v>
      </c>
      <c r="BL1684" s="13" t="s">
        <v>109</v>
      </c>
      <c r="BM1684" s="13" t="s">
        <v>3333</v>
      </c>
    </row>
    <row r="1685" spans="2:65" s="1" customFormat="1" ht="39">
      <c r="B1685" s="27"/>
      <c r="C1685" s="28"/>
      <c r="D1685" s="167" t="s">
        <v>1116</v>
      </c>
      <c r="E1685" s="28"/>
      <c r="F1685" s="168" t="s">
        <v>3334</v>
      </c>
      <c r="G1685" s="28"/>
      <c r="H1685" s="28"/>
      <c r="I1685" s="28"/>
      <c r="J1685" s="28"/>
      <c r="K1685" s="28"/>
      <c r="L1685" s="31"/>
      <c r="M1685" s="169"/>
      <c r="N1685" s="54"/>
      <c r="O1685" s="54"/>
      <c r="P1685" s="54"/>
      <c r="Q1685" s="54"/>
      <c r="R1685" s="54"/>
      <c r="S1685" s="54"/>
      <c r="T1685" s="55"/>
      <c r="AT1685" s="13" t="s">
        <v>1116</v>
      </c>
      <c r="AU1685" s="13" t="s">
        <v>79</v>
      </c>
    </row>
    <row r="1686" spans="2:65" s="1" customFormat="1" ht="19.5">
      <c r="B1686" s="27"/>
      <c r="C1686" s="28"/>
      <c r="D1686" s="167" t="s">
        <v>1172</v>
      </c>
      <c r="E1686" s="28"/>
      <c r="F1686" s="168" t="s">
        <v>3335</v>
      </c>
      <c r="G1686" s="28"/>
      <c r="H1686" s="28"/>
      <c r="I1686" s="28"/>
      <c r="J1686" s="28"/>
      <c r="K1686" s="28"/>
      <c r="L1686" s="31"/>
      <c r="M1686" s="169"/>
      <c r="N1686" s="54"/>
      <c r="O1686" s="54"/>
      <c r="P1686" s="54"/>
      <c r="Q1686" s="54"/>
      <c r="R1686" s="54"/>
      <c r="S1686" s="54"/>
      <c r="T1686" s="55"/>
      <c r="AT1686" s="13" t="s">
        <v>1172</v>
      </c>
      <c r="AU1686" s="13" t="s">
        <v>79</v>
      </c>
    </row>
    <row r="1687" spans="2:65" s="1" customFormat="1" ht="45" customHeight="1">
      <c r="B1687" s="27"/>
      <c r="C1687" s="160" t="s">
        <v>3336</v>
      </c>
      <c r="D1687" s="160" t="s">
        <v>1111</v>
      </c>
      <c r="E1687" s="161" t="s">
        <v>3337</v>
      </c>
      <c r="F1687" s="162" t="s">
        <v>3338</v>
      </c>
      <c r="G1687" s="163" t="s">
        <v>572</v>
      </c>
      <c r="H1687" s="164">
        <v>1</v>
      </c>
      <c r="I1687" s="165">
        <v>350.55</v>
      </c>
      <c r="J1687" s="165">
        <f>ROUND(I1687*H1687,2)</f>
        <v>350.55</v>
      </c>
      <c r="K1687" s="162" t="s">
        <v>106</v>
      </c>
      <c r="L1687" s="31"/>
      <c r="M1687" s="53" t="s">
        <v>31</v>
      </c>
      <c r="N1687" s="166" t="s">
        <v>43</v>
      </c>
      <c r="O1687" s="142">
        <v>0.81399999999999995</v>
      </c>
      <c r="P1687" s="142">
        <f>O1687*H1687</f>
        <v>0.81399999999999995</v>
      </c>
      <c r="Q1687" s="142">
        <v>0</v>
      </c>
      <c r="R1687" s="142">
        <f>Q1687*H1687</f>
        <v>0</v>
      </c>
      <c r="S1687" s="142">
        <v>0</v>
      </c>
      <c r="T1687" s="143">
        <f>S1687*H1687</f>
        <v>0</v>
      </c>
      <c r="AR1687" s="13" t="s">
        <v>109</v>
      </c>
      <c r="AT1687" s="13" t="s">
        <v>1111</v>
      </c>
      <c r="AU1687" s="13" t="s">
        <v>79</v>
      </c>
      <c r="AY1687" s="13" t="s">
        <v>108</v>
      </c>
      <c r="BE1687" s="144">
        <f>IF(N1687="základní",J1687,0)</f>
        <v>350.55</v>
      </c>
      <c r="BF1687" s="144">
        <f>IF(N1687="snížená",J1687,0)</f>
        <v>0</v>
      </c>
      <c r="BG1687" s="144">
        <f>IF(N1687="zákl. přenesená",J1687,0)</f>
        <v>0</v>
      </c>
      <c r="BH1687" s="144">
        <f>IF(N1687="sníž. přenesená",J1687,0)</f>
        <v>0</v>
      </c>
      <c r="BI1687" s="144">
        <f>IF(N1687="nulová",J1687,0)</f>
        <v>0</v>
      </c>
      <c r="BJ1687" s="13" t="s">
        <v>77</v>
      </c>
      <c r="BK1687" s="144">
        <f>ROUND(I1687*H1687,2)</f>
        <v>350.55</v>
      </c>
      <c r="BL1687" s="13" t="s">
        <v>109</v>
      </c>
      <c r="BM1687" s="13" t="s">
        <v>3339</v>
      </c>
    </row>
    <row r="1688" spans="2:65" s="1" customFormat="1" ht="39">
      <c r="B1688" s="27"/>
      <c r="C1688" s="28"/>
      <c r="D1688" s="167" t="s">
        <v>1116</v>
      </c>
      <c r="E1688" s="28"/>
      <c r="F1688" s="168" t="s">
        <v>3334</v>
      </c>
      <c r="G1688" s="28"/>
      <c r="H1688" s="28"/>
      <c r="I1688" s="28"/>
      <c r="J1688" s="28"/>
      <c r="K1688" s="28"/>
      <c r="L1688" s="31"/>
      <c r="M1688" s="169"/>
      <c r="N1688" s="54"/>
      <c r="O1688" s="54"/>
      <c r="P1688" s="54"/>
      <c r="Q1688" s="54"/>
      <c r="R1688" s="54"/>
      <c r="S1688" s="54"/>
      <c r="T1688" s="55"/>
      <c r="AT1688" s="13" t="s">
        <v>1116</v>
      </c>
      <c r="AU1688" s="13" t="s">
        <v>79</v>
      </c>
    </row>
    <row r="1689" spans="2:65" s="1" customFormat="1" ht="19.5">
      <c r="B1689" s="27"/>
      <c r="C1689" s="28"/>
      <c r="D1689" s="167" t="s">
        <v>1172</v>
      </c>
      <c r="E1689" s="28"/>
      <c r="F1689" s="168" t="s">
        <v>3335</v>
      </c>
      <c r="G1689" s="28"/>
      <c r="H1689" s="28"/>
      <c r="I1689" s="28"/>
      <c r="J1689" s="28"/>
      <c r="K1689" s="28"/>
      <c r="L1689" s="31"/>
      <c r="M1689" s="169"/>
      <c r="N1689" s="54"/>
      <c r="O1689" s="54"/>
      <c r="P1689" s="54"/>
      <c r="Q1689" s="54"/>
      <c r="R1689" s="54"/>
      <c r="S1689" s="54"/>
      <c r="T1689" s="55"/>
      <c r="AT1689" s="13" t="s">
        <v>1172</v>
      </c>
      <c r="AU1689" s="13" t="s">
        <v>79</v>
      </c>
    </row>
    <row r="1690" spans="2:65" s="1" customFormat="1" ht="45" customHeight="1">
      <c r="B1690" s="27"/>
      <c r="C1690" s="160" t="s">
        <v>3340</v>
      </c>
      <c r="D1690" s="160" t="s">
        <v>1111</v>
      </c>
      <c r="E1690" s="161" t="s">
        <v>3341</v>
      </c>
      <c r="F1690" s="162" t="s">
        <v>3342</v>
      </c>
      <c r="G1690" s="163" t="s">
        <v>120</v>
      </c>
      <c r="H1690" s="164">
        <v>1</v>
      </c>
      <c r="I1690" s="165">
        <v>4099.7700000000004</v>
      </c>
      <c r="J1690" s="165">
        <f>ROUND(I1690*H1690,2)</f>
        <v>4099.7700000000004</v>
      </c>
      <c r="K1690" s="162" t="s">
        <v>106</v>
      </c>
      <c r="L1690" s="31"/>
      <c r="M1690" s="53" t="s">
        <v>31</v>
      </c>
      <c r="N1690" s="166" t="s">
        <v>43</v>
      </c>
      <c r="O1690" s="142">
        <v>9.52</v>
      </c>
      <c r="P1690" s="142">
        <f>O1690*H1690</f>
        <v>9.52</v>
      </c>
      <c r="Q1690" s="142">
        <v>0</v>
      </c>
      <c r="R1690" s="142">
        <f>Q1690*H1690</f>
        <v>0</v>
      </c>
      <c r="S1690" s="142">
        <v>0</v>
      </c>
      <c r="T1690" s="143">
        <f>S1690*H1690</f>
        <v>0</v>
      </c>
      <c r="AR1690" s="13" t="s">
        <v>109</v>
      </c>
      <c r="AT1690" s="13" t="s">
        <v>1111</v>
      </c>
      <c r="AU1690" s="13" t="s">
        <v>79</v>
      </c>
      <c r="AY1690" s="13" t="s">
        <v>108</v>
      </c>
      <c r="BE1690" s="144">
        <f>IF(N1690="základní",J1690,0)</f>
        <v>4099.7700000000004</v>
      </c>
      <c r="BF1690" s="144">
        <f>IF(N1690="snížená",J1690,0)</f>
        <v>0</v>
      </c>
      <c r="BG1690" s="144">
        <f>IF(N1690="zákl. přenesená",J1690,0)</f>
        <v>0</v>
      </c>
      <c r="BH1690" s="144">
        <f>IF(N1690="sníž. přenesená",J1690,0)</f>
        <v>0</v>
      </c>
      <c r="BI1690" s="144">
        <f>IF(N1690="nulová",J1690,0)</f>
        <v>0</v>
      </c>
      <c r="BJ1690" s="13" t="s">
        <v>77</v>
      </c>
      <c r="BK1690" s="144">
        <f>ROUND(I1690*H1690,2)</f>
        <v>4099.7700000000004</v>
      </c>
      <c r="BL1690" s="13" t="s">
        <v>109</v>
      </c>
      <c r="BM1690" s="13" t="s">
        <v>3343</v>
      </c>
    </row>
    <row r="1691" spans="2:65" s="1" customFormat="1" ht="39">
      <c r="B1691" s="27"/>
      <c r="C1691" s="28"/>
      <c r="D1691" s="167" t="s">
        <v>1116</v>
      </c>
      <c r="E1691" s="28"/>
      <c r="F1691" s="168" t="s">
        <v>3344</v>
      </c>
      <c r="G1691" s="28"/>
      <c r="H1691" s="28"/>
      <c r="I1691" s="28"/>
      <c r="J1691" s="28"/>
      <c r="K1691" s="28"/>
      <c r="L1691" s="31"/>
      <c r="M1691" s="169"/>
      <c r="N1691" s="54"/>
      <c r="O1691" s="54"/>
      <c r="P1691" s="54"/>
      <c r="Q1691" s="54"/>
      <c r="R1691" s="54"/>
      <c r="S1691" s="54"/>
      <c r="T1691" s="55"/>
      <c r="AT1691" s="13" t="s">
        <v>1116</v>
      </c>
      <c r="AU1691" s="13" t="s">
        <v>79</v>
      </c>
    </row>
    <row r="1692" spans="2:65" s="1" customFormat="1" ht="19.5">
      <c r="B1692" s="27"/>
      <c r="C1692" s="28"/>
      <c r="D1692" s="167" t="s">
        <v>1172</v>
      </c>
      <c r="E1692" s="28"/>
      <c r="F1692" s="168" t="s">
        <v>3345</v>
      </c>
      <c r="G1692" s="28"/>
      <c r="H1692" s="28"/>
      <c r="I1692" s="28"/>
      <c r="J1692" s="28"/>
      <c r="K1692" s="28"/>
      <c r="L1692" s="31"/>
      <c r="M1692" s="169"/>
      <c r="N1692" s="54"/>
      <c r="O1692" s="54"/>
      <c r="P1692" s="54"/>
      <c r="Q1692" s="54"/>
      <c r="R1692" s="54"/>
      <c r="S1692" s="54"/>
      <c r="T1692" s="55"/>
      <c r="AT1692" s="13" t="s">
        <v>1172</v>
      </c>
      <c r="AU1692" s="13" t="s">
        <v>79</v>
      </c>
    </row>
    <row r="1693" spans="2:65" s="1" customFormat="1" ht="33.75" customHeight="1">
      <c r="B1693" s="27"/>
      <c r="C1693" s="160" t="s">
        <v>3346</v>
      </c>
      <c r="D1693" s="160" t="s">
        <v>1111</v>
      </c>
      <c r="E1693" s="161" t="s">
        <v>3347</v>
      </c>
      <c r="F1693" s="162" t="s">
        <v>3348</v>
      </c>
      <c r="G1693" s="163" t="s">
        <v>120</v>
      </c>
      <c r="H1693" s="164">
        <v>1</v>
      </c>
      <c r="I1693" s="165">
        <v>4099.7700000000004</v>
      </c>
      <c r="J1693" s="165">
        <f>ROUND(I1693*H1693,2)</f>
        <v>4099.7700000000004</v>
      </c>
      <c r="K1693" s="162" t="s">
        <v>106</v>
      </c>
      <c r="L1693" s="31"/>
      <c r="M1693" s="53" t="s">
        <v>31</v>
      </c>
      <c r="N1693" s="166" t="s">
        <v>43</v>
      </c>
      <c r="O1693" s="142">
        <v>9.52</v>
      </c>
      <c r="P1693" s="142">
        <f>O1693*H1693</f>
        <v>9.52</v>
      </c>
      <c r="Q1693" s="142">
        <v>0</v>
      </c>
      <c r="R1693" s="142">
        <f>Q1693*H1693</f>
        <v>0</v>
      </c>
      <c r="S1693" s="142">
        <v>0</v>
      </c>
      <c r="T1693" s="143">
        <f>S1693*H1693</f>
        <v>0</v>
      </c>
      <c r="AR1693" s="13" t="s">
        <v>109</v>
      </c>
      <c r="AT1693" s="13" t="s">
        <v>1111</v>
      </c>
      <c r="AU1693" s="13" t="s">
        <v>79</v>
      </c>
      <c r="AY1693" s="13" t="s">
        <v>108</v>
      </c>
      <c r="BE1693" s="144">
        <f>IF(N1693="základní",J1693,0)</f>
        <v>4099.7700000000004</v>
      </c>
      <c r="BF1693" s="144">
        <f>IF(N1693="snížená",J1693,0)</f>
        <v>0</v>
      </c>
      <c r="BG1693" s="144">
        <f>IF(N1693="zákl. přenesená",J1693,0)</f>
        <v>0</v>
      </c>
      <c r="BH1693" s="144">
        <f>IF(N1693="sníž. přenesená",J1693,0)</f>
        <v>0</v>
      </c>
      <c r="BI1693" s="144">
        <f>IF(N1693="nulová",J1693,0)</f>
        <v>0</v>
      </c>
      <c r="BJ1693" s="13" t="s">
        <v>77</v>
      </c>
      <c r="BK1693" s="144">
        <f>ROUND(I1693*H1693,2)</f>
        <v>4099.7700000000004</v>
      </c>
      <c r="BL1693" s="13" t="s">
        <v>109</v>
      </c>
      <c r="BM1693" s="13" t="s">
        <v>3349</v>
      </c>
    </row>
    <row r="1694" spans="2:65" s="1" customFormat="1" ht="39">
      <c r="B1694" s="27"/>
      <c r="C1694" s="28"/>
      <c r="D1694" s="167" t="s">
        <v>1116</v>
      </c>
      <c r="E1694" s="28"/>
      <c r="F1694" s="168" t="s">
        <v>3344</v>
      </c>
      <c r="G1694" s="28"/>
      <c r="H1694" s="28"/>
      <c r="I1694" s="28"/>
      <c r="J1694" s="28"/>
      <c r="K1694" s="28"/>
      <c r="L1694" s="31"/>
      <c r="M1694" s="169"/>
      <c r="N1694" s="54"/>
      <c r="O1694" s="54"/>
      <c r="P1694" s="54"/>
      <c r="Q1694" s="54"/>
      <c r="R1694" s="54"/>
      <c r="S1694" s="54"/>
      <c r="T1694" s="55"/>
      <c r="AT1694" s="13" t="s">
        <v>1116</v>
      </c>
      <c r="AU1694" s="13" t="s">
        <v>79</v>
      </c>
    </row>
    <row r="1695" spans="2:65" s="1" customFormat="1" ht="19.5">
      <c r="B1695" s="27"/>
      <c r="C1695" s="28"/>
      <c r="D1695" s="167" t="s">
        <v>1172</v>
      </c>
      <c r="E1695" s="28"/>
      <c r="F1695" s="168" t="s">
        <v>3345</v>
      </c>
      <c r="G1695" s="28"/>
      <c r="H1695" s="28"/>
      <c r="I1695" s="28"/>
      <c r="J1695" s="28"/>
      <c r="K1695" s="28"/>
      <c r="L1695" s="31"/>
      <c r="M1695" s="169"/>
      <c r="N1695" s="54"/>
      <c r="O1695" s="54"/>
      <c r="P1695" s="54"/>
      <c r="Q1695" s="54"/>
      <c r="R1695" s="54"/>
      <c r="S1695" s="54"/>
      <c r="T1695" s="55"/>
      <c r="AT1695" s="13" t="s">
        <v>1172</v>
      </c>
      <c r="AU1695" s="13" t="s">
        <v>79</v>
      </c>
    </row>
    <row r="1696" spans="2:65" s="1" customFormat="1" ht="33.75" customHeight="1">
      <c r="B1696" s="27"/>
      <c r="C1696" s="160" t="s">
        <v>3350</v>
      </c>
      <c r="D1696" s="160" t="s">
        <v>1111</v>
      </c>
      <c r="E1696" s="161" t="s">
        <v>3351</v>
      </c>
      <c r="F1696" s="162" t="s">
        <v>3352</v>
      </c>
      <c r="G1696" s="163" t="s">
        <v>120</v>
      </c>
      <c r="H1696" s="164">
        <v>1</v>
      </c>
      <c r="I1696" s="165">
        <v>4095.46</v>
      </c>
      <c r="J1696" s="165">
        <f>ROUND(I1696*H1696,2)</f>
        <v>4095.46</v>
      </c>
      <c r="K1696" s="162" t="s">
        <v>106</v>
      </c>
      <c r="L1696" s="31"/>
      <c r="M1696" s="53" t="s">
        <v>31</v>
      </c>
      <c r="N1696" s="166" t="s">
        <v>43</v>
      </c>
      <c r="O1696" s="142">
        <v>9.51</v>
      </c>
      <c r="P1696" s="142">
        <f>O1696*H1696</f>
        <v>9.51</v>
      </c>
      <c r="Q1696" s="142">
        <v>0</v>
      </c>
      <c r="R1696" s="142">
        <f>Q1696*H1696</f>
        <v>0</v>
      </c>
      <c r="S1696" s="142">
        <v>0</v>
      </c>
      <c r="T1696" s="143">
        <f>S1696*H1696</f>
        <v>0</v>
      </c>
      <c r="AR1696" s="13" t="s">
        <v>109</v>
      </c>
      <c r="AT1696" s="13" t="s">
        <v>1111</v>
      </c>
      <c r="AU1696" s="13" t="s">
        <v>79</v>
      </c>
      <c r="AY1696" s="13" t="s">
        <v>108</v>
      </c>
      <c r="BE1696" s="144">
        <f>IF(N1696="základní",J1696,0)</f>
        <v>4095.46</v>
      </c>
      <c r="BF1696" s="144">
        <f>IF(N1696="snížená",J1696,0)</f>
        <v>0</v>
      </c>
      <c r="BG1696" s="144">
        <f>IF(N1696="zákl. přenesená",J1696,0)</f>
        <v>0</v>
      </c>
      <c r="BH1696" s="144">
        <f>IF(N1696="sníž. přenesená",J1696,0)</f>
        <v>0</v>
      </c>
      <c r="BI1696" s="144">
        <f>IF(N1696="nulová",J1696,0)</f>
        <v>0</v>
      </c>
      <c r="BJ1696" s="13" t="s">
        <v>77</v>
      </c>
      <c r="BK1696" s="144">
        <f>ROUND(I1696*H1696,2)</f>
        <v>4095.46</v>
      </c>
      <c r="BL1696" s="13" t="s">
        <v>109</v>
      </c>
      <c r="BM1696" s="13" t="s">
        <v>3353</v>
      </c>
    </row>
    <row r="1697" spans="2:65" s="1" customFormat="1" ht="39">
      <c r="B1697" s="27"/>
      <c r="C1697" s="28"/>
      <c r="D1697" s="167" t="s">
        <v>1116</v>
      </c>
      <c r="E1697" s="28"/>
      <c r="F1697" s="168" t="s">
        <v>3344</v>
      </c>
      <c r="G1697" s="28"/>
      <c r="H1697" s="28"/>
      <c r="I1697" s="28"/>
      <c r="J1697" s="28"/>
      <c r="K1697" s="28"/>
      <c r="L1697" s="31"/>
      <c r="M1697" s="169"/>
      <c r="N1697" s="54"/>
      <c r="O1697" s="54"/>
      <c r="P1697" s="54"/>
      <c r="Q1697" s="54"/>
      <c r="R1697" s="54"/>
      <c r="S1697" s="54"/>
      <c r="T1697" s="55"/>
      <c r="AT1697" s="13" t="s">
        <v>1116</v>
      </c>
      <c r="AU1697" s="13" t="s">
        <v>79</v>
      </c>
    </row>
    <row r="1698" spans="2:65" s="1" customFormat="1" ht="19.5">
      <c r="B1698" s="27"/>
      <c r="C1698" s="28"/>
      <c r="D1698" s="167" t="s">
        <v>1172</v>
      </c>
      <c r="E1698" s="28"/>
      <c r="F1698" s="168" t="s">
        <v>3345</v>
      </c>
      <c r="G1698" s="28"/>
      <c r="H1698" s="28"/>
      <c r="I1698" s="28"/>
      <c r="J1698" s="28"/>
      <c r="K1698" s="28"/>
      <c r="L1698" s="31"/>
      <c r="M1698" s="169"/>
      <c r="N1698" s="54"/>
      <c r="O1698" s="54"/>
      <c r="P1698" s="54"/>
      <c r="Q1698" s="54"/>
      <c r="R1698" s="54"/>
      <c r="S1698" s="54"/>
      <c r="T1698" s="55"/>
      <c r="AT1698" s="13" t="s">
        <v>1172</v>
      </c>
      <c r="AU1698" s="13" t="s">
        <v>79</v>
      </c>
    </row>
    <row r="1699" spans="2:65" s="1" customFormat="1" ht="33.75" customHeight="1">
      <c r="B1699" s="27"/>
      <c r="C1699" s="160" t="s">
        <v>3354</v>
      </c>
      <c r="D1699" s="160" t="s">
        <v>1111</v>
      </c>
      <c r="E1699" s="161" t="s">
        <v>3355</v>
      </c>
      <c r="F1699" s="162" t="s">
        <v>3356</v>
      </c>
      <c r="G1699" s="163" t="s">
        <v>144</v>
      </c>
      <c r="H1699" s="164">
        <v>1</v>
      </c>
      <c r="I1699" s="165">
        <v>422.03</v>
      </c>
      <c r="J1699" s="165">
        <f>ROUND(I1699*H1699,2)</f>
        <v>422.03</v>
      </c>
      <c r="K1699" s="162" t="s">
        <v>106</v>
      </c>
      <c r="L1699" s="31"/>
      <c r="M1699" s="53" t="s">
        <v>31</v>
      </c>
      <c r="N1699" s="166" t="s">
        <v>43</v>
      </c>
      <c r="O1699" s="142">
        <v>0.98</v>
      </c>
      <c r="P1699" s="142">
        <f>O1699*H1699</f>
        <v>0.98</v>
      </c>
      <c r="Q1699" s="142">
        <v>0</v>
      </c>
      <c r="R1699" s="142">
        <f>Q1699*H1699</f>
        <v>0</v>
      </c>
      <c r="S1699" s="142">
        <v>0</v>
      </c>
      <c r="T1699" s="143">
        <f>S1699*H1699</f>
        <v>0</v>
      </c>
      <c r="AR1699" s="13" t="s">
        <v>109</v>
      </c>
      <c r="AT1699" s="13" t="s">
        <v>1111</v>
      </c>
      <c r="AU1699" s="13" t="s">
        <v>79</v>
      </c>
      <c r="AY1699" s="13" t="s">
        <v>108</v>
      </c>
      <c r="BE1699" s="144">
        <f>IF(N1699="základní",J1699,0)</f>
        <v>422.03</v>
      </c>
      <c r="BF1699" s="144">
        <f>IF(N1699="snížená",J1699,0)</f>
        <v>0</v>
      </c>
      <c r="BG1699" s="144">
        <f>IF(N1699="zákl. přenesená",J1699,0)</f>
        <v>0</v>
      </c>
      <c r="BH1699" s="144">
        <f>IF(N1699="sníž. přenesená",J1699,0)</f>
        <v>0</v>
      </c>
      <c r="BI1699" s="144">
        <f>IF(N1699="nulová",J1699,0)</f>
        <v>0</v>
      </c>
      <c r="BJ1699" s="13" t="s">
        <v>77</v>
      </c>
      <c r="BK1699" s="144">
        <f>ROUND(I1699*H1699,2)</f>
        <v>422.03</v>
      </c>
      <c r="BL1699" s="13" t="s">
        <v>109</v>
      </c>
      <c r="BM1699" s="13" t="s">
        <v>3357</v>
      </c>
    </row>
    <row r="1700" spans="2:65" s="1" customFormat="1" ht="39">
      <c r="B1700" s="27"/>
      <c r="C1700" s="28"/>
      <c r="D1700" s="167" t="s">
        <v>1116</v>
      </c>
      <c r="E1700" s="28"/>
      <c r="F1700" s="168" t="s">
        <v>3358</v>
      </c>
      <c r="G1700" s="28"/>
      <c r="H1700" s="28"/>
      <c r="I1700" s="28"/>
      <c r="J1700" s="28"/>
      <c r="K1700" s="28"/>
      <c r="L1700" s="31"/>
      <c r="M1700" s="169"/>
      <c r="N1700" s="54"/>
      <c r="O1700" s="54"/>
      <c r="P1700" s="54"/>
      <c r="Q1700" s="54"/>
      <c r="R1700" s="54"/>
      <c r="S1700" s="54"/>
      <c r="T1700" s="55"/>
      <c r="AT1700" s="13" t="s">
        <v>1116</v>
      </c>
      <c r="AU1700" s="13" t="s">
        <v>79</v>
      </c>
    </row>
    <row r="1701" spans="2:65" s="1" customFormat="1" ht="19.5">
      <c r="B1701" s="27"/>
      <c r="C1701" s="28"/>
      <c r="D1701" s="167" t="s">
        <v>1172</v>
      </c>
      <c r="E1701" s="28"/>
      <c r="F1701" s="168" t="s">
        <v>3359</v>
      </c>
      <c r="G1701" s="28"/>
      <c r="H1701" s="28"/>
      <c r="I1701" s="28"/>
      <c r="J1701" s="28"/>
      <c r="K1701" s="28"/>
      <c r="L1701" s="31"/>
      <c r="M1701" s="169"/>
      <c r="N1701" s="54"/>
      <c r="O1701" s="54"/>
      <c r="P1701" s="54"/>
      <c r="Q1701" s="54"/>
      <c r="R1701" s="54"/>
      <c r="S1701" s="54"/>
      <c r="T1701" s="55"/>
      <c r="AT1701" s="13" t="s">
        <v>1172</v>
      </c>
      <c r="AU1701" s="13" t="s">
        <v>79</v>
      </c>
    </row>
    <row r="1702" spans="2:65" s="1" customFormat="1" ht="33.75" customHeight="1">
      <c r="B1702" s="27"/>
      <c r="C1702" s="160" t="s">
        <v>3360</v>
      </c>
      <c r="D1702" s="160" t="s">
        <v>1111</v>
      </c>
      <c r="E1702" s="161" t="s">
        <v>3361</v>
      </c>
      <c r="F1702" s="162" t="s">
        <v>3362</v>
      </c>
      <c r="G1702" s="163" t="s">
        <v>144</v>
      </c>
      <c r="H1702" s="164">
        <v>1</v>
      </c>
      <c r="I1702" s="165">
        <v>422.03</v>
      </c>
      <c r="J1702" s="165">
        <f>ROUND(I1702*H1702,2)</f>
        <v>422.03</v>
      </c>
      <c r="K1702" s="162" t="s">
        <v>106</v>
      </c>
      <c r="L1702" s="31"/>
      <c r="M1702" s="53" t="s">
        <v>31</v>
      </c>
      <c r="N1702" s="166" t="s">
        <v>43</v>
      </c>
      <c r="O1702" s="142">
        <v>0.98</v>
      </c>
      <c r="P1702" s="142">
        <f>O1702*H1702</f>
        <v>0.98</v>
      </c>
      <c r="Q1702" s="142">
        <v>0</v>
      </c>
      <c r="R1702" s="142">
        <f>Q1702*H1702</f>
        <v>0</v>
      </c>
      <c r="S1702" s="142">
        <v>0</v>
      </c>
      <c r="T1702" s="143">
        <f>S1702*H1702</f>
        <v>0</v>
      </c>
      <c r="AR1702" s="13" t="s">
        <v>109</v>
      </c>
      <c r="AT1702" s="13" t="s">
        <v>1111</v>
      </c>
      <c r="AU1702" s="13" t="s">
        <v>79</v>
      </c>
      <c r="AY1702" s="13" t="s">
        <v>108</v>
      </c>
      <c r="BE1702" s="144">
        <f>IF(N1702="základní",J1702,0)</f>
        <v>422.03</v>
      </c>
      <c r="BF1702" s="144">
        <f>IF(N1702="snížená",J1702,0)</f>
        <v>0</v>
      </c>
      <c r="BG1702" s="144">
        <f>IF(N1702="zákl. přenesená",J1702,0)</f>
        <v>0</v>
      </c>
      <c r="BH1702" s="144">
        <f>IF(N1702="sníž. přenesená",J1702,0)</f>
        <v>0</v>
      </c>
      <c r="BI1702" s="144">
        <f>IF(N1702="nulová",J1702,0)</f>
        <v>0</v>
      </c>
      <c r="BJ1702" s="13" t="s">
        <v>77</v>
      </c>
      <c r="BK1702" s="144">
        <f>ROUND(I1702*H1702,2)</f>
        <v>422.03</v>
      </c>
      <c r="BL1702" s="13" t="s">
        <v>109</v>
      </c>
      <c r="BM1702" s="13" t="s">
        <v>3363</v>
      </c>
    </row>
    <row r="1703" spans="2:65" s="1" customFormat="1" ht="39">
      <c r="B1703" s="27"/>
      <c r="C1703" s="28"/>
      <c r="D1703" s="167" t="s">
        <v>1116</v>
      </c>
      <c r="E1703" s="28"/>
      <c r="F1703" s="168" t="s">
        <v>3358</v>
      </c>
      <c r="G1703" s="28"/>
      <c r="H1703" s="28"/>
      <c r="I1703" s="28"/>
      <c r="J1703" s="28"/>
      <c r="K1703" s="28"/>
      <c r="L1703" s="31"/>
      <c r="M1703" s="169"/>
      <c r="N1703" s="54"/>
      <c r="O1703" s="54"/>
      <c r="P1703" s="54"/>
      <c r="Q1703" s="54"/>
      <c r="R1703" s="54"/>
      <c r="S1703" s="54"/>
      <c r="T1703" s="55"/>
      <c r="AT1703" s="13" t="s">
        <v>1116</v>
      </c>
      <c r="AU1703" s="13" t="s">
        <v>79</v>
      </c>
    </row>
    <row r="1704" spans="2:65" s="1" customFormat="1" ht="19.5">
      <c r="B1704" s="27"/>
      <c r="C1704" s="28"/>
      <c r="D1704" s="167" t="s">
        <v>1172</v>
      </c>
      <c r="E1704" s="28"/>
      <c r="F1704" s="168" t="s">
        <v>3359</v>
      </c>
      <c r="G1704" s="28"/>
      <c r="H1704" s="28"/>
      <c r="I1704" s="28"/>
      <c r="J1704" s="28"/>
      <c r="K1704" s="28"/>
      <c r="L1704" s="31"/>
      <c r="M1704" s="169"/>
      <c r="N1704" s="54"/>
      <c r="O1704" s="54"/>
      <c r="P1704" s="54"/>
      <c r="Q1704" s="54"/>
      <c r="R1704" s="54"/>
      <c r="S1704" s="54"/>
      <c r="T1704" s="55"/>
      <c r="AT1704" s="13" t="s">
        <v>1172</v>
      </c>
      <c r="AU1704" s="13" t="s">
        <v>79</v>
      </c>
    </row>
    <row r="1705" spans="2:65" s="1" customFormat="1" ht="33.75" customHeight="1">
      <c r="B1705" s="27"/>
      <c r="C1705" s="160" t="s">
        <v>3364</v>
      </c>
      <c r="D1705" s="160" t="s">
        <v>1111</v>
      </c>
      <c r="E1705" s="161" t="s">
        <v>3365</v>
      </c>
      <c r="F1705" s="162" t="s">
        <v>3366</v>
      </c>
      <c r="G1705" s="163" t="s">
        <v>144</v>
      </c>
      <c r="H1705" s="164">
        <v>1</v>
      </c>
      <c r="I1705" s="165">
        <v>422.03</v>
      </c>
      <c r="J1705" s="165">
        <f>ROUND(I1705*H1705,2)</f>
        <v>422.03</v>
      </c>
      <c r="K1705" s="162" t="s">
        <v>106</v>
      </c>
      <c r="L1705" s="31"/>
      <c r="M1705" s="53" t="s">
        <v>31</v>
      </c>
      <c r="N1705" s="166" t="s">
        <v>43</v>
      </c>
      <c r="O1705" s="142">
        <v>0.98</v>
      </c>
      <c r="P1705" s="142">
        <f>O1705*H1705</f>
        <v>0.98</v>
      </c>
      <c r="Q1705" s="142">
        <v>0</v>
      </c>
      <c r="R1705" s="142">
        <f>Q1705*H1705</f>
        <v>0</v>
      </c>
      <c r="S1705" s="142">
        <v>0</v>
      </c>
      <c r="T1705" s="143">
        <f>S1705*H1705</f>
        <v>0</v>
      </c>
      <c r="AR1705" s="13" t="s">
        <v>109</v>
      </c>
      <c r="AT1705" s="13" t="s">
        <v>1111</v>
      </c>
      <c r="AU1705" s="13" t="s">
        <v>79</v>
      </c>
      <c r="AY1705" s="13" t="s">
        <v>108</v>
      </c>
      <c r="BE1705" s="144">
        <f>IF(N1705="základní",J1705,0)</f>
        <v>422.03</v>
      </c>
      <c r="BF1705" s="144">
        <f>IF(N1705="snížená",J1705,0)</f>
        <v>0</v>
      </c>
      <c r="BG1705" s="144">
        <f>IF(N1705="zákl. přenesená",J1705,0)</f>
        <v>0</v>
      </c>
      <c r="BH1705" s="144">
        <f>IF(N1705="sníž. přenesená",J1705,0)</f>
        <v>0</v>
      </c>
      <c r="BI1705" s="144">
        <f>IF(N1705="nulová",J1705,0)</f>
        <v>0</v>
      </c>
      <c r="BJ1705" s="13" t="s">
        <v>77</v>
      </c>
      <c r="BK1705" s="144">
        <f>ROUND(I1705*H1705,2)</f>
        <v>422.03</v>
      </c>
      <c r="BL1705" s="13" t="s">
        <v>109</v>
      </c>
      <c r="BM1705" s="13" t="s">
        <v>3367</v>
      </c>
    </row>
    <row r="1706" spans="2:65" s="1" customFormat="1" ht="39">
      <c r="B1706" s="27"/>
      <c r="C1706" s="28"/>
      <c r="D1706" s="167" t="s">
        <v>1116</v>
      </c>
      <c r="E1706" s="28"/>
      <c r="F1706" s="168" t="s">
        <v>3358</v>
      </c>
      <c r="G1706" s="28"/>
      <c r="H1706" s="28"/>
      <c r="I1706" s="28"/>
      <c r="J1706" s="28"/>
      <c r="K1706" s="28"/>
      <c r="L1706" s="31"/>
      <c r="M1706" s="169"/>
      <c r="N1706" s="54"/>
      <c r="O1706" s="54"/>
      <c r="P1706" s="54"/>
      <c r="Q1706" s="54"/>
      <c r="R1706" s="54"/>
      <c r="S1706" s="54"/>
      <c r="T1706" s="55"/>
      <c r="AT1706" s="13" t="s">
        <v>1116</v>
      </c>
      <c r="AU1706" s="13" t="s">
        <v>79</v>
      </c>
    </row>
    <row r="1707" spans="2:65" s="1" customFormat="1" ht="19.5">
      <c r="B1707" s="27"/>
      <c r="C1707" s="28"/>
      <c r="D1707" s="167" t="s">
        <v>1172</v>
      </c>
      <c r="E1707" s="28"/>
      <c r="F1707" s="168" t="s">
        <v>3359</v>
      </c>
      <c r="G1707" s="28"/>
      <c r="H1707" s="28"/>
      <c r="I1707" s="28"/>
      <c r="J1707" s="28"/>
      <c r="K1707" s="28"/>
      <c r="L1707" s="31"/>
      <c r="M1707" s="169"/>
      <c r="N1707" s="54"/>
      <c r="O1707" s="54"/>
      <c r="P1707" s="54"/>
      <c r="Q1707" s="54"/>
      <c r="R1707" s="54"/>
      <c r="S1707" s="54"/>
      <c r="T1707" s="55"/>
      <c r="AT1707" s="13" t="s">
        <v>1172</v>
      </c>
      <c r="AU1707" s="13" t="s">
        <v>79</v>
      </c>
    </row>
    <row r="1708" spans="2:65" s="1" customFormat="1" ht="33.75" customHeight="1">
      <c r="B1708" s="27"/>
      <c r="C1708" s="160" t="s">
        <v>3368</v>
      </c>
      <c r="D1708" s="160" t="s">
        <v>1111</v>
      </c>
      <c r="E1708" s="161" t="s">
        <v>3369</v>
      </c>
      <c r="F1708" s="162" t="s">
        <v>3370</v>
      </c>
      <c r="G1708" s="163" t="s">
        <v>144</v>
      </c>
      <c r="H1708" s="164">
        <v>1</v>
      </c>
      <c r="I1708" s="165">
        <v>443.57</v>
      </c>
      <c r="J1708" s="165">
        <f>ROUND(I1708*H1708,2)</f>
        <v>443.57</v>
      </c>
      <c r="K1708" s="162" t="s">
        <v>106</v>
      </c>
      <c r="L1708" s="31"/>
      <c r="M1708" s="53" t="s">
        <v>31</v>
      </c>
      <c r="N1708" s="166" t="s">
        <v>43</v>
      </c>
      <c r="O1708" s="142">
        <v>1.03</v>
      </c>
      <c r="P1708" s="142">
        <f>O1708*H1708</f>
        <v>1.03</v>
      </c>
      <c r="Q1708" s="142">
        <v>0</v>
      </c>
      <c r="R1708" s="142">
        <f>Q1708*H1708</f>
        <v>0</v>
      </c>
      <c r="S1708" s="142">
        <v>0</v>
      </c>
      <c r="T1708" s="143">
        <f>S1708*H1708</f>
        <v>0</v>
      </c>
      <c r="AR1708" s="13" t="s">
        <v>109</v>
      </c>
      <c r="AT1708" s="13" t="s">
        <v>1111</v>
      </c>
      <c r="AU1708" s="13" t="s">
        <v>79</v>
      </c>
      <c r="AY1708" s="13" t="s">
        <v>108</v>
      </c>
      <c r="BE1708" s="144">
        <f>IF(N1708="základní",J1708,0)</f>
        <v>443.57</v>
      </c>
      <c r="BF1708" s="144">
        <f>IF(N1708="snížená",J1708,0)</f>
        <v>0</v>
      </c>
      <c r="BG1708" s="144">
        <f>IF(N1708="zákl. přenesená",J1708,0)</f>
        <v>0</v>
      </c>
      <c r="BH1708" s="144">
        <f>IF(N1708="sníž. přenesená",J1708,0)</f>
        <v>0</v>
      </c>
      <c r="BI1708" s="144">
        <f>IF(N1708="nulová",J1708,0)</f>
        <v>0</v>
      </c>
      <c r="BJ1708" s="13" t="s">
        <v>77</v>
      </c>
      <c r="BK1708" s="144">
        <f>ROUND(I1708*H1708,2)</f>
        <v>443.57</v>
      </c>
      <c r="BL1708" s="13" t="s">
        <v>109</v>
      </c>
      <c r="BM1708" s="13" t="s">
        <v>3371</v>
      </c>
    </row>
    <row r="1709" spans="2:65" s="1" customFormat="1" ht="39">
      <c r="B1709" s="27"/>
      <c r="C1709" s="28"/>
      <c r="D1709" s="167" t="s">
        <v>1116</v>
      </c>
      <c r="E1709" s="28"/>
      <c r="F1709" s="168" t="s">
        <v>3358</v>
      </c>
      <c r="G1709" s="28"/>
      <c r="H1709" s="28"/>
      <c r="I1709" s="28"/>
      <c r="J1709" s="28"/>
      <c r="K1709" s="28"/>
      <c r="L1709" s="31"/>
      <c r="M1709" s="169"/>
      <c r="N1709" s="54"/>
      <c r="O1709" s="54"/>
      <c r="P1709" s="54"/>
      <c r="Q1709" s="54"/>
      <c r="R1709" s="54"/>
      <c r="S1709" s="54"/>
      <c r="T1709" s="55"/>
      <c r="AT1709" s="13" t="s">
        <v>1116</v>
      </c>
      <c r="AU1709" s="13" t="s">
        <v>79</v>
      </c>
    </row>
    <row r="1710" spans="2:65" s="1" customFormat="1" ht="19.5">
      <c r="B1710" s="27"/>
      <c r="C1710" s="28"/>
      <c r="D1710" s="167" t="s">
        <v>1172</v>
      </c>
      <c r="E1710" s="28"/>
      <c r="F1710" s="168" t="s">
        <v>3359</v>
      </c>
      <c r="G1710" s="28"/>
      <c r="H1710" s="28"/>
      <c r="I1710" s="28"/>
      <c r="J1710" s="28"/>
      <c r="K1710" s="28"/>
      <c r="L1710" s="31"/>
      <c r="M1710" s="169"/>
      <c r="N1710" s="54"/>
      <c r="O1710" s="54"/>
      <c r="P1710" s="54"/>
      <c r="Q1710" s="54"/>
      <c r="R1710" s="54"/>
      <c r="S1710" s="54"/>
      <c r="T1710" s="55"/>
      <c r="AT1710" s="13" t="s">
        <v>1172</v>
      </c>
      <c r="AU1710" s="13" t="s">
        <v>79</v>
      </c>
    </row>
    <row r="1711" spans="2:65" s="1" customFormat="1" ht="33.75" customHeight="1">
      <c r="B1711" s="27"/>
      <c r="C1711" s="160" t="s">
        <v>3372</v>
      </c>
      <c r="D1711" s="160" t="s">
        <v>1111</v>
      </c>
      <c r="E1711" s="161" t="s">
        <v>3373</v>
      </c>
      <c r="F1711" s="162" t="s">
        <v>3374</v>
      </c>
      <c r="G1711" s="163" t="s">
        <v>144</v>
      </c>
      <c r="H1711" s="164">
        <v>1</v>
      </c>
      <c r="I1711" s="165">
        <v>443.57</v>
      </c>
      <c r="J1711" s="165">
        <f>ROUND(I1711*H1711,2)</f>
        <v>443.57</v>
      </c>
      <c r="K1711" s="162" t="s">
        <v>106</v>
      </c>
      <c r="L1711" s="31"/>
      <c r="M1711" s="53" t="s">
        <v>31</v>
      </c>
      <c r="N1711" s="166" t="s">
        <v>43</v>
      </c>
      <c r="O1711" s="142">
        <v>1.03</v>
      </c>
      <c r="P1711" s="142">
        <f>O1711*H1711</f>
        <v>1.03</v>
      </c>
      <c r="Q1711" s="142">
        <v>0</v>
      </c>
      <c r="R1711" s="142">
        <f>Q1711*H1711</f>
        <v>0</v>
      </c>
      <c r="S1711" s="142">
        <v>0</v>
      </c>
      <c r="T1711" s="143">
        <f>S1711*H1711</f>
        <v>0</v>
      </c>
      <c r="AR1711" s="13" t="s">
        <v>109</v>
      </c>
      <c r="AT1711" s="13" t="s">
        <v>1111</v>
      </c>
      <c r="AU1711" s="13" t="s">
        <v>79</v>
      </c>
      <c r="AY1711" s="13" t="s">
        <v>108</v>
      </c>
      <c r="BE1711" s="144">
        <f>IF(N1711="základní",J1711,0)</f>
        <v>443.57</v>
      </c>
      <c r="BF1711" s="144">
        <f>IF(N1711="snížená",J1711,0)</f>
        <v>0</v>
      </c>
      <c r="BG1711" s="144">
        <f>IF(N1711="zákl. přenesená",J1711,0)</f>
        <v>0</v>
      </c>
      <c r="BH1711" s="144">
        <f>IF(N1711="sníž. přenesená",J1711,0)</f>
        <v>0</v>
      </c>
      <c r="BI1711" s="144">
        <f>IF(N1711="nulová",J1711,0)</f>
        <v>0</v>
      </c>
      <c r="BJ1711" s="13" t="s">
        <v>77</v>
      </c>
      <c r="BK1711" s="144">
        <f>ROUND(I1711*H1711,2)</f>
        <v>443.57</v>
      </c>
      <c r="BL1711" s="13" t="s">
        <v>109</v>
      </c>
      <c r="BM1711" s="13" t="s">
        <v>3375</v>
      </c>
    </row>
    <row r="1712" spans="2:65" s="1" customFormat="1" ht="39">
      <c r="B1712" s="27"/>
      <c r="C1712" s="28"/>
      <c r="D1712" s="167" t="s">
        <v>1116</v>
      </c>
      <c r="E1712" s="28"/>
      <c r="F1712" s="168" t="s">
        <v>3358</v>
      </c>
      <c r="G1712" s="28"/>
      <c r="H1712" s="28"/>
      <c r="I1712" s="28"/>
      <c r="J1712" s="28"/>
      <c r="K1712" s="28"/>
      <c r="L1712" s="31"/>
      <c r="M1712" s="169"/>
      <c r="N1712" s="54"/>
      <c r="O1712" s="54"/>
      <c r="P1712" s="54"/>
      <c r="Q1712" s="54"/>
      <c r="R1712" s="54"/>
      <c r="S1712" s="54"/>
      <c r="T1712" s="55"/>
      <c r="AT1712" s="13" t="s">
        <v>1116</v>
      </c>
      <c r="AU1712" s="13" t="s">
        <v>79</v>
      </c>
    </row>
    <row r="1713" spans="2:65" s="1" customFormat="1" ht="19.5">
      <c r="B1713" s="27"/>
      <c r="C1713" s="28"/>
      <c r="D1713" s="167" t="s">
        <v>1172</v>
      </c>
      <c r="E1713" s="28"/>
      <c r="F1713" s="168" t="s">
        <v>3359</v>
      </c>
      <c r="G1713" s="28"/>
      <c r="H1713" s="28"/>
      <c r="I1713" s="28"/>
      <c r="J1713" s="28"/>
      <c r="K1713" s="28"/>
      <c r="L1713" s="31"/>
      <c r="M1713" s="169"/>
      <c r="N1713" s="54"/>
      <c r="O1713" s="54"/>
      <c r="P1713" s="54"/>
      <c r="Q1713" s="54"/>
      <c r="R1713" s="54"/>
      <c r="S1713" s="54"/>
      <c r="T1713" s="55"/>
      <c r="AT1713" s="13" t="s">
        <v>1172</v>
      </c>
      <c r="AU1713" s="13" t="s">
        <v>79</v>
      </c>
    </row>
    <row r="1714" spans="2:65" s="1" customFormat="1" ht="33.75" customHeight="1">
      <c r="B1714" s="27"/>
      <c r="C1714" s="160" t="s">
        <v>3376</v>
      </c>
      <c r="D1714" s="160" t="s">
        <v>1111</v>
      </c>
      <c r="E1714" s="161" t="s">
        <v>3377</v>
      </c>
      <c r="F1714" s="162" t="s">
        <v>3378</v>
      </c>
      <c r="G1714" s="163" t="s">
        <v>144</v>
      </c>
      <c r="H1714" s="164">
        <v>1</v>
      </c>
      <c r="I1714" s="165">
        <v>443.57</v>
      </c>
      <c r="J1714" s="165">
        <f>ROUND(I1714*H1714,2)</f>
        <v>443.57</v>
      </c>
      <c r="K1714" s="162" t="s">
        <v>106</v>
      </c>
      <c r="L1714" s="31"/>
      <c r="M1714" s="53" t="s">
        <v>31</v>
      </c>
      <c r="N1714" s="166" t="s">
        <v>43</v>
      </c>
      <c r="O1714" s="142">
        <v>1.03</v>
      </c>
      <c r="P1714" s="142">
        <f>O1714*H1714</f>
        <v>1.03</v>
      </c>
      <c r="Q1714" s="142">
        <v>0</v>
      </c>
      <c r="R1714" s="142">
        <f>Q1714*H1714</f>
        <v>0</v>
      </c>
      <c r="S1714" s="142">
        <v>0</v>
      </c>
      <c r="T1714" s="143">
        <f>S1714*H1714</f>
        <v>0</v>
      </c>
      <c r="AR1714" s="13" t="s">
        <v>109</v>
      </c>
      <c r="AT1714" s="13" t="s">
        <v>1111</v>
      </c>
      <c r="AU1714" s="13" t="s">
        <v>79</v>
      </c>
      <c r="AY1714" s="13" t="s">
        <v>108</v>
      </c>
      <c r="BE1714" s="144">
        <f>IF(N1714="základní",J1714,0)</f>
        <v>443.57</v>
      </c>
      <c r="BF1714" s="144">
        <f>IF(N1714="snížená",J1714,0)</f>
        <v>0</v>
      </c>
      <c r="BG1714" s="144">
        <f>IF(N1714="zákl. přenesená",J1714,0)</f>
        <v>0</v>
      </c>
      <c r="BH1714" s="144">
        <f>IF(N1714="sníž. přenesená",J1714,0)</f>
        <v>0</v>
      </c>
      <c r="BI1714" s="144">
        <f>IF(N1714="nulová",J1714,0)</f>
        <v>0</v>
      </c>
      <c r="BJ1714" s="13" t="s">
        <v>77</v>
      </c>
      <c r="BK1714" s="144">
        <f>ROUND(I1714*H1714,2)</f>
        <v>443.57</v>
      </c>
      <c r="BL1714" s="13" t="s">
        <v>109</v>
      </c>
      <c r="BM1714" s="13" t="s">
        <v>3379</v>
      </c>
    </row>
    <row r="1715" spans="2:65" s="1" customFormat="1" ht="39">
      <c r="B1715" s="27"/>
      <c r="C1715" s="28"/>
      <c r="D1715" s="167" t="s">
        <v>1116</v>
      </c>
      <c r="E1715" s="28"/>
      <c r="F1715" s="168" t="s">
        <v>3358</v>
      </c>
      <c r="G1715" s="28"/>
      <c r="H1715" s="28"/>
      <c r="I1715" s="28"/>
      <c r="J1715" s="28"/>
      <c r="K1715" s="28"/>
      <c r="L1715" s="31"/>
      <c r="M1715" s="169"/>
      <c r="N1715" s="54"/>
      <c r="O1715" s="54"/>
      <c r="P1715" s="54"/>
      <c r="Q1715" s="54"/>
      <c r="R1715" s="54"/>
      <c r="S1715" s="54"/>
      <c r="T1715" s="55"/>
      <c r="AT1715" s="13" t="s">
        <v>1116</v>
      </c>
      <c r="AU1715" s="13" t="s">
        <v>79</v>
      </c>
    </row>
    <row r="1716" spans="2:65" s="1" customFormat="1" ht="19.5">
      <c r="B1716" s="27"/>
      <c r="C1716" s="28"/>
      <c r="D1716" s="167" t="s">
        <v>1172</v>
      </c>
      <c r="E1716" s="28"/>
      <c r="F1716" s="168" t="s">
        <v>3359</v>
      </c>
      <c r="G1716" s="28"/>
      <c r="H1716" s="28"/>
      <c r="I1716" s="28"/>
      <c r="J1716" s="28"/>
      <c r="K1716" s="28"/>
      <c r="L1716" s="31"/>
      <c r="M1716" s="169"/>
      <c r="N1716" s="54"/>
      <c r="O1716" s="54"/>
      <c r="P1716" s="54"/>
      <c r="Q1716" s="54"/>
      <c r="R1716" s="54"/>
      <c r="S1716" s="54"/>
      <c r="T1716" s="55"/>
      <c r="AT1716" s="13" t="s">
        <v>1172</v>
      </c>
      <c r="AU1716" s="13" t="s">
        <v>79</v>
      </c>
    </row>
    <row r="1717" spans="2:65" s="1" customFormat="1" ht="56.25" customHeight="1">
      <c r="B1717" s="27"/>
      <c r="C1717" s="160" t="s">
        <v>3380</v>
      </c>
      <c r="D1717" s="160" t="s">
        <v>1111</v>
      </c>
      <c r="E1717" s="161" t="s">
        <v>3381</v>
      </c>
      <c r="F1717" s="162" t="s">
        <v>3382</v>
      </c>
      <c r="G1717" s="163" t="s">
        <v>572</v>
      </c>
      <c r="H1717" s="164">
        <v>1</v>
      </c>
      <c r="I1717" s="165">
        <v>155.03</v>
      </c>
      <c r="J1717" s="165">
        <f>ROUND(I1717*H1717,2)</f>
        <v>155.03</v>
      </c>
      <c r="K1717" s="162" t="s">
        <v>106</v>
      </c>
      <c r="L1717" s="31"/>
      <c r="M1717" s="53" t="s">
        <v>31</v>
      </c>
      <c r="N1717" s="166" t="s">
        <v>43</v>
      </c>
      <c r="O1717" s="142">
        <v>0.36</v>
      </c>
      <c r="P1717" s="142">
        <f>O1717*H1717</f>
        <v>0.36</v>
      </c>
      <c r="Q1717" s="142">
        <v>0</v>
      </c>
      <c r="R1717" s="142">
        <f>Q1717*H1717</f>
        <v>0</v>
      </c>
      <c r="S1717" s="142">
        <v>0</v>
      </c>
      <c r="T1717" s="143">
        <f>S1717*H1717</f>
        <v>0</v>
      </c>
      <c r="AR1717" s="13" t="s">
        <v>109</v>
      </c>
      <c r="AT1717" s="13" t="s">
        <v>1111</v>
      </c>
      <c r="AU1717" s="13" t="s">
        <v>79</v>
      </c>
      <c r="AY1717" s="13" t="s">
        <v>108</v>
      </c>
      <c r="BE1717" s="144">
        <f>IF(N1717="základní",J1717,0)</f>
        <v>155.03</v>
      </c>
      <c r="BF1717" s="144">
        <f>IF(N1717="snížená",J1717,0)</f>
        <v>0</v>
      </c>
      <c r="BG1717" s="144">
        <f>IF(N1717="zákl. přenesená",J1717,0)</f>
        <v>0</v>
      </c>
      <c r="BH1717" s="144">
        <f>IF(N1717="sníž. přenesená",J1717,0)</f>
        <v>0</v>
      </c>
      <c r="BI1717" s="144">
        <f>IF(N1717="nulová",J1717,0)</f>
        <v>0</v>
      </c>
      <c r="BJ1717" s="13" t="s">
        <v>77</v>
      </c>
      <c r="BK1717" s="144">
        <f>ROUND(I1717*H1717,2)</f>
        <v>155.03</v>
      </c>
      <c r="BL1717" s="13" t="s">
        <v>109</v>
      </c>
      <c r="BM1717" s="13" t="s">
        <v>3383</v>
      </c>
    </row>
    <row r="1718" spans="2:65" s="1" customFormat="1" ht="39">
      <c r="B1718" s="27"/>
      <c r="C1718" s="28"/>
      <c r="D1718" s="167" t="s">
        <v>1116</v>
      </c>
      <c r="E1718" s="28"/>
      <c r="F1718" s="168" t="s">
        <v>3384</v>
      </c>
      <c r="G1718" s="28"/>
      <c r="H1718" s="28"/>
      <c r="I1718" s="28"/>
      <c r="J1718" s="28"/>
      <c r="K1718" s="28"/>
      <c r="L1718" s="31"/>
      <c r="M1718" s="169"/>
      <c r="N1718" s="54"/>
      <c r="O1718" s="54"/>
      <c r="P1718" s="54"/>
      <c r="Q1718" s="54"/>
      <c r="R1718" s="54"/>
      <c r="S1718" s="54"/>
      <c r="T1718" s="55"/>
      <c r="AT1718" s="13" t="s">
        <v>1116</v>
      </c>
      <c r="AU1718" s="13" t="s">
        <v>79</v>
      </c>
    </row>
    <row r="1719" spans="2:65" s="1" customFormat="1" ht="56.25" customHeight="1">
      <c r="B1719" s="27"/>
      <c r="C1719" s="160" t="s">
        <v>3385</v>
      </c>
      <c r="D1719" s="160" t="s">
        <v>1111</v>
      </c>
      <c r="E1719" s="161" t="s">
        <v>3386</v>
      </c>
      <c r="F1719" s="162" t="s">
        <v>3387</v>
      </c>
      <c r="G1719" s="163" t="s">
        <v>572</v>
      </c>
      <c r="H1719" s="164">
        <v>1</v>
      </c>
      <c r="I1719" s="165">
        <v>150.72999999999999</v>
      </c>
      <c r="J1719" s="165">
        <f>ROUND(I1719*H1719,2)</f>
        <v>150.72999999999999</v>
      </c>
      <c r="K1719" s="162" t="s">
        <v>106</v>
      </c>
      <c r="L1719" s="31"/>
      <c r="M1719" s="53" t="s">
        <v>31</v>
      </c>
      <c r="N1719" s="166" t="s">
        <v>43</v>
      </c>
      <c r="O1719" s="142">
        <v>0.35</v>
      </c>
      <c r="P1719" s="142">
        <f>O1719*H1719</f>
        <v>0.35</v>
      </c>
      <c r="Q1719" s="142">
        <v>0</v>
      </c>
      <c r="R1719" s="142">
        <f>Q1719*H1719</f>
        <v>0</v>
      </c>
      <c r="S1719" s="142">
        <v>0</v>
      </c>
      <c r="T1719" s="143">
        <f>S1719*H1719</f>
        <v>0</v>
      </c>
      <c r="AR1719" s="13" t="s">
        <v>109</v>
      </c>
      <c r="AT1719" s="13" t="s">
        <v>1111</v>
      </c>
      <c r="AU1719" s="13" t="s">
        <v>79</v>
      </c>
      <c r="AY1719" s="13" t="s">
        <v>108</v>
      </c>
      <c r="BE1719" s="144">
        <f>IF(N1719="základní",J1719,0)</f>
        <v>150.72999999999999</v>
      </c>
      <c r="BF1719" s="144">
        <f>IF(N1719="snížená",J1719,0)</f>
        <v>0</v>
      </c>
      <c r="BG1719" s="144">
        <f>IF(N1719="zákl. přenesená",J1719,0)</f>
        <v>0</v>
      </c>
      <c r="BH1719" s="144">
        <f>IF(N1719="sníž. přenesená",J1719,0)</f>
        <v>0</v>
      </c>
      <c r="BI1719" s="144">
        <f>IF(N1719="nulová",J1719,0)</f>
        <v>0</v>
      </c>
      <c r="BJ1719" s="13" t="s">
        <v>77</v>
      </c>
      <c r="BK1719" s="144">
        <f>ROUND(I1719*H1719,2)</f>
        <v>150.72999999999999</v>
      </c>
      <c r="BL1719" s="13" t="s">
        <v>109</v>
      </c>
      <c r="BM1719" s="13" t="s">
        <v>3388</v>
      </c>
    </row>
    <row r="1720" spans="2:65" s="1" customFormat="1" ht="39">
      <c r="B1720" s="27"/>
      <c r="C1720" s="28"/>
      <c r="D1720" s="167" t="s">
        <v>1116</v>
      </c>
      <c r="E1720" s="28"/>
      <c r="F1720" s="168" t="s">
        <v>3384</v>
      </c>
      <c r="G1720" s="28"/>
      <c r="H1720" s="28"/>
      <c r="I1720" s="28"/>
      <c r="J1720" s="28"/>
      <c r="K1720" s="28"/>
      <c r="L1720" s="31"/>
      <c r="M1720" s="169"/>
      <c r="N1720" s="54"/>
      <c r="O1720" s="54"/>
      <c r="P1720" s="54"/>
      <c r="Q1720" s="54"/>
      <c r="R1720" s="54"/>
      <c r="S1720" s="54"/>
      <c r="T1720" s="55"/>
      <c r="AT1720" s="13" t="s">
        <v>1116</v>
      </c>
      <c r="AU1720" s="13" t="s">
        <v>79</v>
      </c>
    </row>
    <row r="1721" spans="2:65" s="1" customFormat="1" ht="22.5" customHeight="1">
      <c r="B1721" s="27"/>
      <c r="C1721" s="160" t="s">
        <v>3389</v>
      </c>
      <c r="D1721" s="160" t="s">
        <v>1111</v>
      </c>
      <c r="E1721" s="161" t="s">
        <v>3390</v>
      </c>
      <c r="F1721" s="162" t="s">
        <v>3391</v>
      </c>
      <c r="G1721" s="163" t="s">
        <v>3392</v>
      </c>
      <c r="H1721" s="164">
        <v>1</v>
      </c>
      <c r="I1721" s="165">
        <v>288.52999999999997</v>
      </c>
      <c r="J1721" s="165">
        <f>ROUND(I1721*H1721,2)</f>
        <v>288.52999999999997</v>
      </c>
      <c r="K1721" s="162" t="s">
        <v>106</v>
      </c>
      <c r="L1721" s="31"/>
      <c r="M1721" s="53" t="s">
        <v>31</v>
      </c>
      <c r="N1721" s="166" t="s">
        <v>43</v>
      </c>
      <c r="O1721" s="142">
        <v>0.67</v>
      </c>
      <c r="P1721" s="142">
        <f>O1721*H1721</f>
        <v>0.67</v>
      </c>
      <c r="Q1721" s="142">
        <v>0</v>
      </c>
      <c r="R1721" s="142">
        <f>Q1721*H1721</f>
        <v>0</v>
      </c>
      <c r="S1721" s="142">
        <v>0</v>
      </c>
      <c r="T1721" s="143">
        <f>S1721*H1721</f>
        <v>0</v>
      </c>
      <c r="AR1721" s="13" t="s">
        <v>109</v>
      </c>
      <c r="AT1721" s="13" t="s">
        <v>1111</v>
      </c>
      <c r="AU1721" s="13" t="s">
        <v>79</v>
      </c>
      <c r="AY1721" s="13" t="s">
        <v>108</v>
      </c>
      <c r="BE1721" s="144">
        <f>IF(N1721="základní",J1721,0)</f>
        <v>288.52999999999997</v>
      </c>
      <c r="BF1721" s="144">
        <f>IF(N1721="snížená",J1721,0)</f>
        <v>0</v>
      </c>
      <c r="BG1721" s="144">
        <f>IF(N1721="zákl. přenesená",J1721,0)</f>
        <v>0</v>
      </c>
      <c r="BH1721" s="144">
        <f>IF(N1721="sníž. přenesená",J1721,0)</f>
        <v>0</v>
      </c>
      <c r="BI1721" s="144">
        <f>IF(N1721="nulová",J1721,0)</f>
        <v>0</v>
      </c>
      <c r="BJ1721" s="13" t="s">
        <v>77</v>
      </c>
      <c r="BK1721" s="144">
        <f>ROUND(I1721*H1721,2)</f>
        <v>288.52999999999997</v>
      </c>
      <c r="BL1721" s="13" t="s">
        <v>109</v>
      </c>
      <c r="BM1721" s="13" t="s">
        <v>3393</v>
      </c>
    </row>
    <row r="1722" spans="2:65" s="1" customFormat="1" ht="29.25">
      <c r="B1722" s="27"/>
      <c r="C1722" s="28"/>
      <c r="D1722" s="167" t="s">
        <v>1116</v>
      </c>
      <c r="E1722" s="28"/>
      <c r="F1722" s="168" t="s">
        <v>3394</v>
      </c>
      <c r="G1722" s="28"/>
      <c r="H1722" s="28"/>
      <c r="I1722" s="28"/>
      <c r="J1722" s="28"/>
      <c r="K1722" s="28"/>
      <c r="L1722" s="31"/>
      <c r="M1722" s="169"/>
      <c r="N1722" s="54"/>
      <c r="O1722" s="54"/>
      <c r="P1722" s="54"/>
      <c r="Q1722" s="54"/>
      <c r="R1722" s="54"/>
      <c r="S1722" s="54"/>
      <c r="T1722" s="55"/>
      <c r="AT1722" s="13" t="s">
        <v>1116</v>
      </c>
      <c r="AU1722" s="13" t="s">
        <v>79</v>
      </c>
    </row>
    <row r="1723" spans="2:65" s="1" customFormat="1" ht="22.5" customHeight="1">
      <c r="B1723" s="27"/>
      <c r="C1723" s="160" t="s">
        <v>3395</v>
      </c>
      <c r="D1723" s="160" t="s">
        <v>1111</v>
      </c>
      <c r="E1723" s="161" t="s">
        <v>3396</v>
      </c>
      <c r="F1723" s="162" t="s">
        <v>3397</v>
      </c>
      <c r="G1723" s="163" t="s">
        <v>3392</v>
      </c>
      <c r="H1723" s="164">
        <v>1</v>
      </c>
      <c r="I1723" s="165">
        <v>288.52999999999997</v>
      </c>
      <c r="J1723" s="165">
        <f>ROUND(I1723*H1723,2)</f>
        <v>288.52999999999997</v>
      </c>
      <c r="K1723" s="162" t="s">
        <v>106</v>
      </c>
      <c r="L1723" s="31"/>
      <c r="M1723" s="53" t="s">
        <v>31</v>
      </c>
      <c r="N1723" s="166" t="s">
        <v>43</v>
      </c>
      <c r="O1723" s="142">
        <v>0.67</v>
      </c>
      <c r="P1723" s="142">
        <f>O1723*H1723</f>
        <v>0.67</v>
      </c>
      <c r="Q1723" s="142">
        <v>0</v>
      </c>
      <c r="R1723" s="142">
        <f>Q1723*H1723</f>
        <v>0</v>
      </c>
      <c r="S1723" s="142">
        <v>0</v>
      </c>
      <c r="T1723" s="143">
        <f>S1723*H1723</f>
        <v>0</v>
      </c>
      <c r="AR1723" s="13" t="s">
        <v>109</v>
      </c>
      <c r="AT1723" s="13" t="s">
        <v>1111</v>
      </c>
      <c r="AU1723" s="13" t="s">
        <v>79</v>
      </c>
      <c r="AY1723" s="13" t="s">
        <v>108</v>
      </c>
      <c r="BE1723" s="144">
        <f>IF(N1723="základní",J1723,0)</f>
        <v>288.52999999999997</v>
      </c>
      <c r="BF1723" s="144">
        <f>IF(N1723="snížená",J1723,0)</f>
        <v>0</v>
      </c>
      <c r="BG1723" s="144">
        <f>IF(N1723="zákl. přenesená",J1723,0)</f>
        <v>0</v>
      </c>
      <c r="BH1723" s="144">
        <f>IF(N1723="sníž. přenesená",J1723,0)</f>
        <v>0</v>
      </c>
      <c r="BI1723" s="144">
        <f>IF(N1723="nulová",J1723,0)</f>
        <v>0</v>
      </c>
      <c r="BJ1723" s="13" t="s">
        <v>77</v>
      </c>
      <c r="BK1723" s="144">
        <f>ROUND(I1723*H1723,2)</f>
        <v>288.52999999999997</v>
      </c>
      <c r="BL1723" s="13" t="s">
        <v>109</v>
      </c>
      <c r="BM1723" s="13" t="s">
        <v>3398</v>
      </c>
    </row>
    <row r="1724" spans="2:65" s="1" customFormat="1" ht="29.25">
      <c r="B1724" s="27"/>
      <c r="C1724" s="28"/>
      <c r="D1724" s="167" t="s">
        <v>1116</v>
      </c>
      <c r="E1724" s="28"/>
      <c r="F1724" s="168" t="s">
        <v>3394</v>
      </c>
      <c r="G1724" s="28"/>
      <c r="H1724" s="28"/>
      <c r="I1724" s="28"/>
      <c r="J1724" s="28"/>
      <c r="K1724" s="28"/>
      <c r="L1724" s="31"/>
      <c r="M1724" s="169"/>
      <c r="N1724" s="54"/>
      <c r="O1724" s="54"/>
      <c r="P1724" s="54"/>
      <c r="Q1724" s="54"/>
      <c r="R1724" s="54"/>
      <c r="S1724" s="54"/>
      <c r="T1724" s="55"/>
      <c r="AT1724" s="13" t="s">
        <v>1116</v>
      </c>
      <c r="AU1724" s="13" t="s">
        <v>79</v>
      </c>
    </row>
    <row r="1725" spans="2:65" s="1" customFormat="1" ht="22.5" customHeight="1">
      <c r="B1725" s="27"/>
      <c r="C1725" s="160" t="s">
        <v>3399</v>
      </c>
      <c r="D1725" s="160" t="s">
        <v>1111</v>
      </c>
      <c r="E1725" s="161" t="s">
        <v>3400</v>
      </c>
      <c r="F1725" s="162" t="s">
        <v>3401</v>
      </c>
      <c r="G1725" s="163" t="s">
        <v>3392</v>
      </c>
      <c r="H1725" s="164">
        <v>1</v>
      </c>
      <c r="I1725" s="165">
        <v>288.52999999999997</v>
      </c>
      <c r="J1725" s="165">
        <f>ROUND(I1725*H1725,2)</f>
        <v>288.52999999999997</v>
      </c>
      <c r="K1725" s="162" t="s">
        <v>106</v>
      </c>
      <c r="L1725" s="31"/>
      <c r="M1725" s="53" t="s">
        <v>31</v>
      </c>
      <c r="N1725" s="166" t="s">
        <v>43</v>
      </c>
      <c r="O1725" s="142">
        <v>0.67</v>
      </c>
      <c r="P1725" s="142">
        <f>O1725*H1725</f>
        <v>0.67</v>
      </c>
      <c r="Q1725" s="142">
        <v>0</v>
      </c>
      <c r="R1725" s="142">
        <f>Q1725*H1725</f>
        <v>0</v>
      </c>
      <c r="S1725" s="142">
        <v>0</v>
      </c>
      <c r="T1725" s="143">
        <f>S1725*H1725</f>
        <v>0</v>
      </c>
      <c r="AR1725" s="13" t="s">
        <v>109</v>
      </c>
      <c r="AT1725" s="13" t="s">
        <v>1111</v>
      </c>
      <c r="AU1725" s="13" t="s">
        <v>79</v>
      </c>
      <c r="AY1725" s="13" t="s">
        <v>108</v>
      </c>
      <c r="BE1725" s="144">
        <f>IF(N1725="základní",J1725,0)</f>
        <v>288.52999999999997</v>
      </c>
      <c r="BF1725" s="144">
        <f>IF(N1725="snížená",J1725,0)</f>
        <v>0</v>
      </c>
      <c r="BG1725" s="144">
        <f>IF(N1725="zákl. přenesená",J1725,0)</f>
        <v>0</v>
      </c>
      <c r="BH1725" s="144">
        <f>IF(N1725="sníž. přenesená",J1725,0)</f>
        <v>0</v>
      </c>
      <c r="BI1725" s="144">
        <f>IF(N1725="nulová",J1725,0)</f>
        <v>0</v>
      </c>
      <c r="BJ1725" s="13" t="s">
        <v>77</v>
      </c>
      <c r="BK1725" s="144">
        <f>ROUND(I1725*H1725,2)</f>
        <v>288.52999999999997</v>
      </c>
      <c r="BL1725" s="13" t="s">
        <v>109</v>
      </c>
      <c r="BM1725" s="13" t="s">
        <v>3402</v>
      </c>
    </row>
    <row r="1726" spans="2:65" s="1" customFormat="1" ht="29.25">
      <c r="B1726" s="27"/>
      <c r="C1726" s="28"/>
      <c r="D1726" s="167" t="s">
        <v>1116</v>
      </c>
      <c r="E1726" s="28"/>
      <c r="F1726" s="168" t="s">
        <v>3394</v>
      </c>
      <c r="G1726" s="28"/>
      <c r="H1726" s="28"/>
      <c r="I1726" s="28"/>
      <c r="J1726" s="28"/>
      <c r="K1726" s="28"/>
      <c r="L1726" s="31"/>
      <c r="M1726" s="169"/>
      <c r="N1726" s="54"/>
      <c r="O1726" s="54"/>
      <c r="P1726" s="54"/>
      <c r="Q1726" s="54"/>
      <c r="R1726" s="54"/>
      <c r="S1726" s="54"/>
      <c r="T1726" s="55"/>
      <c r="AT1726" s="13" t="s">
        <v>1116</v>
      </c>
      <c r="AU1726" s="13" t="s">
        <v>79</v>
      </c>
    </row>
    <row r="1727" spans="2:65" s="1" customFormat="1" ht="33.75" customHeight="1">
      <c r="B1727" s="27"/>
      <c r="C1727" s="160" t="s">
        <v>3403</v>
      </c>
      <c r="D1727" s="160" t="s">
        <v>1111</v>
      </c>
      <c r="E1727" s="161" t="s">
        <v>3404</v>
      </c>
      <c r="F1727" s="162" t="s">
        <v>3405</v>
      </c>
      <c r="G1727" s="163" t="s">
        <v>144</v>
      </c>
      <c r="H1727" s="164">
        <v>1</v>
      </c>
      <c r="I1727" s="165">
        <v>1205.81</v>
      </c>
      <c r="J1727" s="165">
        <f>ROUND(I1727*H1727,2)</f>
        <v>1205.81</v>
      </c>
      <c r="K1727" s="162" t="s">
        <v>106</v>
      </c>
      <c r="L1727" s="31"/>
      <c r="M1727" s="53" t="s">
        <v>31</v>
      </c>
      <c r="N1727" s="166" t="s">
        <v>43</v>
      </c>
      <c r="O1727" s="142">
        <v>2.8</v>
      </c>
      <c r="P1727" s="142">
        <f>O1727*H1727</f>
        <v>2.8</v>
      </c>
      <c r="Q1727" s="142">
        <v>0</v>
      </c>
      <c r="R1727" s="142">
        <f>Q1727*H1727</f>
        <v>0</v>
      </c>
      <c r="S1727" s="142">
        <v>0</v>
      </c>
      <c r="T1727" s="143">
        <f>S1727*H1727</f>
        <v>0</v>
      </c>
      <c r="AR1727" s="13" t="s">
        <v>109</v>
      </c>
      <c r="AT1727" s="13" t="s">
        <v>1111</v>
      </c>
      <c r="AU1727" s="13" t="s">
        <v>79</v>
      </c>
      <c r="AY1727" s="13" t="s">
        <v>108</v>
      </c>
      <c r="BE1727" s="144">
        <f>IF(N1727="základní",J1727,0)</f>
        <v>1205.81</v>
      </c>
      <c r="BF1727" s="144">
        <f>IF(N1727="snížená",J1727,0)</f>
        <v>0</v>
      </c>
      <c r="BG1727" s="144">
        <f>IF(N1727="zákl. přenesená",J1727,0)</f>
        <v>0</v>
      </c>
      <c r="BH1727" s="144">
        <f>IF(N1727="sníž. přenesená",J1727,0)</f>
        <v>0</v>
      </c>
      <c r="BI1727" s="144">
        <f>IF(N1727="nulová",J1727,0)</f>
        <v>0</v>
      </c>
      <c r="BJ1727" s="13" t="s">
        <v>77</v>
      </c>
      <c r="BK1727" s="144">
        <f>ROUND(I1727*H1727,2)</f>
        <v>1205.81</v>
      </c>
      <c r="BL1727" s="13" t="s">
        <v>109</v>
      </c>
      <c r="BM1727" s="13" t="s">
        <v>3406</v>
      </c>
    </row>
    <row r="1728" spans="2:65" s="1" customFormat="1" ht="29.25">
      <c r="B1728" s="27"/>
      <c r="C1728" s="28"/>
      <c r="D1728" s="167" t="s">
        <v>1116</v>
      </c>
      <c r="E1728" s="28"/>
      <c r="F1728" s="168" t="s">
        <v>3407</v>
      </c>
      <c r="G1728" s="28"/>
      <c r="H1728" s="28"/>
      <c r="I1728" s="28"/>
      <c r="J1728" s="28"/>
      <c r="K1728" s="28"/>
      <c r="L1728" s="31"/>
      <c r="M1728" s="169"/>
      <c r="N1728" s="54"/>
      <c r="O1728" s="54"/>
      <c r="P1728" s="54"/>
      <c r="Q1728" s="54"/>
      <c r="R1728" s="54"/>
      <c r="S1728" s="54"/>
      <c r="T1728" s="55"/>
      <c r="AT1728" s="13" t="s">
        <v>1116</v>
      </c>
      <c r="AU1728" s="13" t="s">
        <v>79</v>
      </c>
    </row>
    <row r="1729" spans="2:65" s="1" customFormat="1" ht="33.75" customHeight="1">
      <c r="B1729" s="27"/>
      <c r="C1729" s="160" t="s">
        <v>3408</v>
      </c>
      <c r="D1729" s="160" t="s">
        <v>1111</v>
      </c>
      <c r="E1729" s="161" t="s">
        <v>3409</v>
      </c>
      <c r="F1729" s="162" t="s">
        <v>3410</v>
      </c>
      <c r="G1729" s="163" t="s">
        <v>144</v>
      </c>
      <c r="H1729" s="164">
        <v>1</v>
      </c>
      <c r="I1729" s="165">
        <v>1326.4</v>
      </c>
      <c r="J1729" s="165">
        <f>ROUND(I1729*H1729,2)</f>
        <v>1326.4</v>
      </c>
      <c r="K1729" s="162" t="s">
        <v>106</v>
      </c>
      <c r="L1729" s="31"/>
      <c r="M1729" s="53" t="s">
        <v>31</v>
      </c>
      <c r="N1729" s="166" t="s">
        <v>43</v>
      </c>
      <c r="O1729" s="142">
        <v>3.08</v>
      </c>
      <c r="P1729" s="142">
        <f>O1729*H1729</f>
        <v>3.08</v>
      </c>
      <c r="Q1729" s="142">
        <v>0</v>
      </c>
      <c r="R1729" s="142">
        <f>Q1729*H1729</f>
        <v>0</v>
      </c>
      <c r="S1729" s="142">
        <v>0</v>
      </c>
      <c r="T1729" s="143">
        <f>S1729*H1729</f>
        <v>0</v>
      </c>
      <c r="AR1729" s="13" t="s">
        <v>109</v>
      </c>
      <c r="AT1729" s="13" t="s">
        <v>1111</v>
      </c>
      <c r="AU1729" s="13" t="s">
        <v>79</v>
      </c>
      <c r="AY1729" s="13" t="s">
        <v>108</v>
      </c>
      <c r="BE1729" s="144">
        <f>IF(N1729="základní",J1729,0)</f>
        <v>1326.4</v>
      </c>
      <c r="BF1729" s="144">
        <f>IF(N1729="snížená",J1729,0)</f>
        <v>0</v>
      </c>
      <c r="BG1729" s="144">
        <f>IF(N1729="zákl. přenesená",J1729,0)</f>
        <v>0</v>
      </c>
      <c r="BH1729" s="144">
        <f>IF(N1729="sníž. přenesená",J1729,0)</f>
        <v>0</v>
      </c>
      <c r="BI1729" s="144">
        <f>IF(N1729="nulová",J1729,0)</f>
        <v>0</v>
      </c>
      <c r="BJ1729" s="13" t="s">
        <v>77</v>
      </c>
      <c r="BK1729" s="144">
        <f>ROUND(I1729*H1729,2)</f>
        <v>1326.4</v>
      </c>
      <c r="BL1729" s="13" t="s">
        <v>109</v>
      </c>
      <c r="BM1729" s="13" t="s">
        <v>3411</v>
      </c>
    </row>
    <row r="1730" spans="2:65" s="1" customFormat="1" ht="29.25">
      <c r="B1730" s="27"/>
      <c r="C1730" s="28"/>
      <c r="D1730" s="167" t="s">
        <v>1116</v>
      </c>
      <c r="E1730" s="28"/>
      <c r="F1730" s="168" t="s">
        <v>3407</v>
      </c>
      <c r="G1730" s="28"/>
      <c r="H1730" s="28"/>
      <c r="I1730" s="28"/>
      <c r="J1730" s="28"/>
      <c r="K1730" s="28"/>
      <c r="L1730" s="31"/>
      <c r="M1730" s="169"/>
      <c r="N1730" s="54"/>
      <c r="O1730" s="54"/>
      <c r="P1730" s="54"/>
      <c r="Q1730" s="54"/>
      <c r="R1730" s="54"/>
      <c r="S1730" s="54"/>
      <c r="T1730" s="55"/>
      <c r="AT1730" s="13" t="s">
        <v>1116</v>
      </c>
      <c r="AU1730" s="13" t="s">
        <v>79</v>
      </c>
    </row>
    <row r="1731" spans="2:65" s="1" customFormat="1" ht="33.75" customHeight="1">
      <c r="B1731" s="27"/>
      <c r="C1731" s="160" t="s">
        <v>3412</v>
      </c>
      <c r="D1731" s="160" t="s">
        <v>1111</v>
      </c>
      <c r="E1731" s="161" t="s">
        <v>3413</v>
      </c>
      <c r="F1731" s="162" t="s">
        <v>3414</v>
      </c>
      <c r="G1731" s="163" t="s">
        <v>144</v>
      </c>
      <c r="H1731" s="164">
        <v>1</v>
      </c>
      <c r="I1731" s="165">
        <v>137.81</v>
      </c>
      <c r="J1731" s="165">
        <f>ROUND(I1731*H1731,2)</f>
        <v>137.81</v>
      </c>
      <c r="K1731" s="162" t="s">
        <v>106</v>
      </c>
      <c r="L1731" s="31"/>
      <c r="M1731" s="53" t="s">
        <v>31</v>
      </c>
      <c r="N1731" s="166" t="s">
        <v>43</v>
      </c>
      <c r="O1731" s="142">
        <v>0.32</v>
      </c>
      <c r="P1731" s="142">
        <f>O1731*H1731</f>
        <v>0.32</v>
      </c>
      <c r="Q1731" s="142">
        <v>0</v>
      </c>
      <c r="R1731" s="142">
        <f>Q1731*H1731</f>
        <v>0</v>
      </c>
      <c r="S1731" s="142">
        <v>0</v>
      </c>
      <c r="T1731" s="143">
        <f>S1731*H1731</f>
        <v>0</v>
      </c>
      <c r="AR1731" s="13" t="s">
        <v>109</v>
      </c>
      <c r="AT1731" s="13" t="s">
        <v>1111</v>
      </c>
      <c r="AU1731" s="13" t="s">
        <v>79</v>
      </c>
      <c r="AY1731" s="13" t="s">
        <v>108</v>
      </c>
      <c r="BE1731" s="144">
        <f>IF(N1731="základní",J1731,0)</f>
        <v>137.81</v>
      </c>
      <c r="BF1731" s="144">
        <f>IF(N1731="snížená",J1731,0)</f>
        <v>0</v>
      </c>
      <c r="BG1731" s="144">
        <f>IF(N1731="zákl. přenesená",J1731,0)</f>
        <v>0</v>
      </c>
      <c r="BH1731" s="144">
        <f>IF(N1731="sníž. přenesená",J1731,0)</f>
        <v>0</v>
      </c>
      <c r="BI1731" s="144">
        <f>IF(N1731="nulová",J1731,0)</f>
        <v>0</v>
      </c>
      <c r="BJ1731" s="13" t="s">
        <v>77</v>
      </c>
      <c r="BK1731" s="144">
        <f>ROUND(I1731*H1731,2)</f>
        <v>137.81</v>
      </c>
      <c r="BL1731" s="13" t="s">
        <v>109</v>
      </c>
      <c r="BM1731" s="13" t="s">
        <v>3415</v>
      </c>
    </row>
    <row r="1732" spans="2:65" s="1" customFormat="1" ht="29.25">
      <c r="B1732" s="27"/>
      <c r="C1732" s="28"/>
      <c r="D1732" s="167" t="s">
        <v>1116</v>
      </c>
      <c r="E1732" s="28"/>
      <c r="F1732" s="168" t="s">
        <v>3407</v>
      </c>
      <c r="G1732" s="28"/>
      <c r="H1732" s="28"/>
      <c r="I1732" s="28"/>
      <c r="J1732" s="28"/>
      <c r="K1732" s="28"/>
      <c r="L1732" s="31"/>
      <c r="M1732" s="169"/>
      <c r="N1732" s="54"/>
      <c r="O1732" s="54"/>
      <c r="P1732" s="54"/>
      <c r="Q1732" s="54"/>
      <c r="R1732" s="54"/>
      <c r="S1732" s="54"/>
      <c r="T1732" s="55"/>
      <c r="AT1732" s="13" t="s">
        <v>1116</v>
      </c>
      <c r="AU1732" s="13" t="s">
        <v>79</v>
      </c>
    </row>
    <row r="1733" spans="2:65" s="1" customFormat="1" ht="33.75" customHeight="1">
      <c r="B1733" s="27"/>
      <c r="C1733" s="160" t="s">
        <v>3416</v>
      </c>
      <c r="D1733" s="160" t="s">
        <v>1111</v>
      </c>
      <c r="E1733" s="161" t="s">
        <v>3417</v>
      </c>
      <c r="F1733" s="162" t="s">
        <v>3418</v>
      </c>
      <c r="G1733" s="163" t="s">
        <v>144</v>
      </c>
      <c r="H1733" s="164">
        <v>1</v>
      </c>
      <c r="I1733" s="165">
        <v>185.18</v>
      </c>
      <c r="J1733" s="165">
        <f>ROUND(I1733*H1733,2)</f>
        <v>185.18</v>
      </c>
      <c r="K1733" s="162" t="s">
        <v>106</v>
      </c>
      <c r="L1733" s="31"/>
      <c r="M1733" s="53" t="s">
        <v>31</v>
      </c>
      <c r="N1733" s="166" t="s">
        <v>43</v>
      </c>
      <c r="O1733" s="142">
        <v>0.43</v>
      </c>
      <c r="P1733" s="142">
        <f>O1733*H1733</f>
        <v>0.43</v>
      </c>
      <c r="Q1733" s="142">
        <v>0</v>
      </c>
      <c r="R1733" s="142">
        <f>Q1733*H1733</f>
        <v>0</v>
      </c>
      <c r="S1733" s="142">
        <v>0</v>
      </c>
      <c r="T1733" s="143">
        <f>S1733*H1733</f>
        <v>0</v>
      </c>
      <c r="AR1733" s="13" t="s">
        <v>109</v>
      </c>
      <c r="AT1733" s="13" t="s">
        <v>1111</v>
      </c>
      <c r="AU1733" s="13" t="s">
        <v>79</v>
      </c>
      <c r="AY1733" s="13" t="s">
        <v>108</v>
      </c>
      <c r="BE1733" s="144">
        <f>IF(N1733="základní",J1733,0)</f>
        <v>185.18</v>
      </c>
      <c r="BF1733" s="144">
        <f>IF(N1733="snížená",J1733,0)</f>
        <v>0</v>
      </c>
      <c r="BG1733" s="144">
        <f>IF(N1733="zákl. přenesená",J1733,0)</f>
        <v>0</v>
      </c>
      <c r="BH1733" s="144">
        <f>IF(N1733="sníž. přenesená",J1733,0)</f>
        <v>0</v>
      </c>
      <c r="BI1733" s="144">
        <f>IF(N1733="nulová",J1733,0)</f>
        <v>0</v>
      </c>
      <c r="BJ1733" s="13" t="s">
        <v>77</v>
      </c>
      <c r="BK1733" s="144">
        <f>ROUND(I1733*H1733,2)</f>
        <v>185.18</v>
      </c>
      <c r="BL1733" s="13" t="s">
        <v>109</v>
      </c>
      <c r="BM1733" s="13" t="s">
        <v>3419</v>
      </c>
    </row>
    <row r="1734" spans="2:65" s="1" customFormat="1" ht="29.25">
      <c r="B1734" s="27"/>
      <c r="C1734" s="28"/>
      <c r="D1734" s="167" t="s">
        <v>1116</v>
      </c>
      <c r="E1734" s="28"/>
      <c r="F1734" s="168" t="s">
        <v>3407</v>
      </c>
      <c r="G1734" s="28"/>
      <c r="H1734" s="28"/>
      <c r="I1734" s="28"/>
      <c r="J1734" s="28"/>
      <c r="K1734" s="28"/>
      <c r="L1734" s="31"/>
      <c r="M1734" s="169"/>
      <c r="N1734" s="54"/>
      <c r="O1734" s="54"/>
      <c r="P1734" s="54"/>
      <c r="Q1734" s="54"/>
      <c r="R1734" s="54"/>
      <c r="S1734" s="54"/>
      <c r="T1734" s="55"/>
      <c r="AT1734" s="13" t="s">
        <v>1116</v>
      </c>
      <c r="AU1734" s="13" t="s">
        <v>79</v>
      </c>
    </row>
    <row r="1735" spans="2:65" s="1" customFormat="1" ht="33.75" customHeight="1">
      <c r="B1735" s="27"/>
      <c r="C1735" s="160" t="s">
        <v>3420</v>
      </c>
      <c r="D1735" s="160" t="s">
        <v>1111</v>
      </c>
      <c r="E1735" s="161" t="s">
        <v>3421</v>
      </c>
      <c r="F1735" s="162" t="s">
        <v>3422</v>
      </c>
      <c r="G1735" s="163" t="s">
        <v>144</v>
      </c>
      <c r="H1735" s="164">
        <v>1</v>
      </c>
      <c r="I1735" s="165">
        <v>81.819999999999993</v>
      </c>
      <c r="J1735" s="165">
        <f>ROUND(I1735*H1735,2)</f>
        <v>81.819999999999993</v>
      </c>
      <c r="K1735" s="162" t="s">
        <v>106</v>
      </c>
      <c r="L1735" s="31"/>
      <c r="M1735" s="53" t="s">
        <v>31</v>
      </c>
      <c r="N1735" s="166" t="s">
        <v>43</v>
      </c>
      <c r="O1735" s="142">
        <v>0.19</v>
      </c>
      <c r="P1735" s="142">
        <f>O1735*H1735</f>
        <v>0.19</v>
      </c>
      <c r="Q1735" s="142">
        <v>0</v>
      </c>
      <c r="R1735" s="142">
        <f>Q1735*H1735</f>
        <v>0</v>
      </c>
      <c r="S1735" s="142">
        <v>0</v>
      </c>
      <c r="T1735" s="143">
        <f>S1735*H1735</f>
        <v>0</v>
      </c>
      <c r="AR1735" s="13" t="s">
        <v>109</v>
      </c>
      <c r="AT1735" s="13" t="s">
        <v>1111</v>
      </c>
      <c r="AU1735" s="13" t="s">
        <v>79</v>
      </c>
      <c r="AY1735" s="13" t="s">
        <v>108</v>
      </c>
      <c r="BE1735" s="144">
        <f>IF(N1735="základní",J1735,0)</f>
        <v>81.819999999999993</v>
      </c>
      <c r="BF1735" s="144">
        <f>IF(N1735="snížená",J1735,0)</f>
        <v>0</v>
      </c>
      <c r="BG1735" s="144">
        <f>IF(N1735="zákl. přenesená",J1735,0)</f>
        <v>0</v>
      </c>
      <c r="BH1735" s="144">
        <f>IF(N1735="sníž. přenesená",J1735,0)</f>
        <v>0</v>
      </c>
      <c r="BI1735" s="144">
        <f>IF(N1735="nulová",J1735,0)</f>
        <v>0</v>
      </c>
      <c r="BJ1735" s="13" t="s">
        <v>77</v>
      </c>
      <c r="BK1735" s="144">
        <f>ROUND(I1735*H1735,2)</f>
        <v>81.819999999999993</v>
      </c>
      <c r="BL1735" s="13" t="s">
        <v>109</v>
      </c>
      <c r="BM1735" s="13" t="s">
        <v>3423</v>
      </c>
    </row>
    <row r="1736" spans="2:65" s="1" customFormat="1" ht="29.25">
      <c r="B1736" s="27"/>
      <c r="C1736" s="28"/>
      <c r="D1736" s="167" t="s">
        <v>1116</v>
      </c>
      <c r="E1736" s="28"/>
      <c r="F1736" s="168" t="s">
        <v>3407</v>
      </c>
      <c r="G1736" s="28"/>
      <c r="H1736" s="28"/>
      <c r="I1736" s="28"/>
      <c r="J1736" s="28"/>
      <c r="K1736" s="28"/>
      <c r="L1736" s="31"/>
      <c r="M1736" s="169"/>
      <c r="N1736" s="54"/>
      <c r="O1736" s="54"/>
      <c r="P1736" s="54"/>
      <c r="Q1736" s="54"/>
      <c r="R1736" s="54"/>
      <c r="S1736" s="54"/>
      <c r="T1736" s="55"/>
      <c r="AT1736" s="13" t="s">
        <v>1116</v>
      </c>
      <c r="AU1736" s="13" t="s">
        <v>79</v>
      </c>
    </row>
    <row r="1737" spans="2:65" s="1" customFormat="1" ht="33.75" customHeight="1">
      <c r="B1737" s="27"/>
      <c r="C1737" s="160" t="s">
        <v>3424</v>
      </c>
      <c r="D1737" s="160" t="s">
        <v>1111</v>
      </c>
      <c r="E1737" s="161" t="s">
        <v>3425</v>
      </c>
      <c r="F1737" s="162" t="s">
        <v>3426</v>
      </c>
      <c r="G1737" s="163" t="s">
        <v>144</v>
      </c>
      <c r="H1737" s="164">
        <v>1</v>
      </c>
      <c r="I1737" s="165">
        <v>38.76</v>
      </c>
      <c r="J1737" s="165">
        <f>ROUND(I1737*H1737,2)</f>
        <v>38.76</v>
      </c>
      <c r="K1737" s="162" t="s">
        <v>106</v>
      </c>
      <c r="L1737" s="31"/>
      <c r="M1737" s="53" t="s">
        <v>31</v>
      </c>
      <c r="N1737" s="166" t="s">
        <v>43</v>
      </c>
      <c r="O1737" s="142">
        <v>0.09</v>
      </c>
      <c r="P1737" s="142">
        <f>O1737*H1737</f>
        <v>0.09</v>
      </c>
      <c r="Q1737" s="142">
        <v>0</v>
      </c>
      <c r="R1737" s="142">
        <f>Q1737*H1737</f>
        <v>0</v>
      </c>
      <c r="S1737" s="142">
        <v>0</v>
      </c>
      <c r="T1737" s="143">
        <f>S1737*H1737</f>
        <v>0</v>
      </c>
      <c r="AR1737" s="13" t="s">
        <v>109</v>
      </c>
      <c r="AT1737" s="13" t="s">
        <v>1111</v>
      </c>
      <c r="AU1737" s="13" t="s">
        <v>79</v>
      </c>
      <c r="AY1737" s="13" t="s">
        <v>108</v>
      </c>
      <c r="BE1737" s="144">
        <f>IF(N1737="základní",J1737,0)</f>
        <v>38.76</v>
      </c>
      <c r="BF1737" s="144">
        <f>IF(N1737="snížená",J1737,0)</f>
        <v>0</v>
      </c>
      <c r="BG1737" s="144">
        <f>IF(N1737="zákl. přenesená",J1737,0)</f>
        <v>0</v>
      </c>
      <c r="BH1737" s="144">
        <f>IF(N1737="sníž. přenesená",J1737,0)</f>
        <v>0</v>
      </c>
      <c r="BI1737" s="144">
        <f>IF(N1737="nulová",J1737,0)</f>
        <v>0</v>
      </c>
      <c r="BJ1737" s="13" t="s">
        <v>77</v>
      </c>
      <c r="BK1737" s="144">
        <f>ROUND(I1737*H1737,2)</f>
        <v>38.76</v>
      </c>
      <c r="BL1737" s="13" t="s">
        <v>109</v>
      </c>
      <c r="BM1737" s="13" t="s">
        <v>3427</v>
      </c>
    </row>
    <row r="1738" spans="2:65" s="1" customFormat="1" ht="29.25">
      <c r="B1738" s="27"/>
      <c r="C1738" s="28"/>
      <c r="D1738" s="167" t="s">
        <v>1116</v>
      </c>
      <c r="E1738" s="28"/>
      <c r="F1738" s="168" t="s">
        <v>3407</v>
      </c>
      <c r="G1738" s="28"/>
      <c r="H1738" s="28"/>
      <c r="I1738" s="28"/>
      <c r="J1738" s="28"/>
      <c r="K1738" s="28"/>
      <c r="L1738" s="31"/>
      <c r="M1738" s="169"/>
      <c r="N1738" s="54"/>
      <c r="O1738" s="54"/>
      <c r="P1738" s="54"/>
      <c r="Q1738" s="54"/>
      <c r="R1738" s="54"/>
      <c r="S1738" s="54"/>
      <c r="T1738" s="55"/>
      <c r="AT1738" s="13" t="s">
        <v>1116</v>
      </c>
      <c r="AU1738" s="13" t="s">
        <v>79</v>
      </c>
    </row>
    <row r="1739" spans="2:65" s="1" customFormat="1" ht="33.75" customHeight="1">
      <c r="B1739" s="27"/>
      <c r="C1739" s="160" t="s">
        <v>3428</v>
      </c>
      <c r="D1739" s="160" t="s">
        <v>1111</v>
      </c>
      <c r="E1739" s="161" t="s">
        <v>3429</v>
      </c>
      <c r="F1739" s="162" t="s">
        <v>3430</v>
      </c>
      <c r="G1739" s="163" t="s">
        <v>144</v>
      </c>
      <c r="H1739" s="164">
        <v>1</v>
      </c>
      <c r="I1739" s="165">
        <v>609.37</v>
      </c>
      <c r="J1739" s="165">
        <f>ROUND(I1739*H1739,2)</f>
        <v>609.37</v>
      </c>
      <c r="K1739" s="162" t="s">
        <v>106</v>
      </c>
      <c r="L1739" s="31"/>
      <c r="M1739" s="53" t="s">
        <v>31</v>
      </c>
      <c r="N1739" s="166" t="s">
        <v>43</v>
      </c>
      <c r="O1739" s="142">
        <v>1.415</v>
      </c>
      <c r="P1739" s="142">
        <f>O1739*H1739</f>
        <v>1.415</v>
      </c>
      <c r="Q1739" s="142">
        <v>0</v>
      </c>
      <c r="R1739" s="142">
        <f>Q1739*H1739</f>
        <v>0</v>
      </c>
      <c r="S1739" s="142">
        <v>0</v>
      </c>
      <c r="T1739" s="143">
        <f>S1739*H1739</f>
        <v>0</v>
      </c>
      <c r="AR1739" s="13" t="s">
        <v>109</v>
      </c>
      <c r="AT1739" s="13" t="s">
        <v>1111</v>
      </c>
      <c r="AU1739" s="13" t="s">
        <v>79</v>
      </c>
      <c r="AY1739" s="13" t="s">
        <v>108</v>
      </c>
      <c r="BE1739" s="144">
        <f>IF(N1739="základní",J1739,0)</f>
        <v>609.37</v>
      </c>
      <c r="BF1739" s="144">
        <f>IF(N1739="snížená",J1739,0)</f>
        <v>0</v>
      </c>
      <c r="BG1739" s="144">
        <f>IF(N1739="zákl. přenesená",J1739,0)</f>
        <v>0</v>
      </c>
      <c r="BH1739" s="144">
        <f>IF(N1739="sníž. přenesená",J1739,0)</f>
        <v>0</v>
      </c>
      <c r="BI1739" s="144">
        <f>IF(N1739="nulová",J1739,0)</f>
        <v>0</v>
      </c>
      <c r="BJ1739" s="13" t="s">
        <v>77</v>
      </c>
      <c r="BK1739" s="144">
        <f>ROUND(I1739*H1739,2)</f>
        <v>609.37</v>
      </c>
      <c r="BL1739" s="13" t="s">
        <v>109</v>
      </c>
      <c r="BM1739" s="13" t="s">
        <v>3431</v>
      </c>
    </row>
    <row r="1740" spans="2:65" s="1" customFormat="1" ht="29.25">
      <c r="B1740" s="27"/>
      <c r="C1740" s="28"/>
      <c r="D1740" s="167" t="s">
        <v>1116</v>
      </c>
      <c r="E1740" s="28"/>
      <c r="F1740" s="168" t="s">
        <v>3407</v>
      </c>
      <c r="G1740" s="28"/>
      <c r="H1740" s="28"/>
      <c r="I1740" s="28"/>
      <c r="J1740" s="28"/>
      <c r="K1740" s="28"/>
      <c r="L1740" s="31"/>
      <c r="M1740" s="169"/>
      <c r="N1740" s="54"/>
      <c r="O1740" s="54"/>
      <c r="P1740" s="54"/>
      <c r="Q1740" s="54"/>
      <c r="R1740" s="54"/>
      <c r="S1740" s="54"/>
      <c r="T1740" s="55"/>
      <c r="AT1740" s="13" t="s">
        <v>1116</v>
      </c>
      <c r="AU1740" s="13" t="s">
        <v>79</v>
      </c>
    </row>
    <row r="1741" spans="2:65" s="1" customFormat="1" ht="22.5" customHeight="1">
      <c r="B1741" s="27"/>
      <c r="C1741" s="160" t="s">
        <v>3432</v>
      </c>
      <c r="D1741" s="160" t="s">
        <v>1111</v>
      </c>
      <c r="E1741" s="161" t="s">
        <v>3433</v>
      </c>
      <c r="F1741" s="162" t="s">
        <v>3434</v>
      </c>
      <c r="G1741" s="163" t="s">
        <v>144</v>
      </c>
      <c r="H1741" s="164">
        <v>1</v>
      </c>
      <c r="I1741" s="165">
        <v>482.33</v>
      </c>
      <c r="J1741" s="165">
        <f>ROUND(I1741*H1741,2)</f>
        <v>482.33</v>
      </c>
      <c r="K1741" s="162" t="s">
        <v>106</v>
      </c>
      <c r="L1741" s="31"/>
      <c r="M1741" s="53" t="s">
        <v>31</v>
      </c>
      <c r="N1741" s="166" t="s">
        <v>43</v>
      </c>
      <c r="O1741" s="142">
        <v>1.1200000000000001</v>
      </c>
      <c r="P1741" s="142">
        <f>O1741*H1741</f>
        <v>1.1200000000000001</v>
      </c>
      <c r="Q1741" s="142">
        <v>0</v>
      </c>
      <c r="R1741" s="142">
        <f>Q1741*H1741</f>
        <v>0</v>
      </c>
      <c r="S1741" s="142">
        <v>0</v>
      </c>
      <c r="T1741" s="143">
        <f>S1741*H1741</f>
        <v>0</v>
      </c>
      <c r="AR1741" s="13" t="s">
        <v>109</v>
      </c>
      <c r="AT1741" s="13" t="s">
        <v>1111</v>
      </c>
      <c r="AU1741" s="13" t="s">
        <v>79</v>
      </c>
      <c r="AY1741" s="13" t="s">
        <v>108</v>
      </c>
      <c r="BE1741" s="144">
        <f>IF(N1741="základní",J1741,0)</f>
        <v>482.33</v>
      </c>
      <c r="BF1741" s="144">
        <f>IF(N1741="snížená",J1741,0)</f>
        <v>0</v>
      </c>
      <c r="BG1741" s="144">
        <f>IF(N1741="zákl. přenesená",J1741,0)</f>
        <v>0</v>
      </c>
      <c r="BH1741" s="144">
        <f>IF(N1741="sníž. přenesená",J1741,0)</f>
        <v>0</v>
      </c>
      <c r="BI1741" s="144">
        <f>IF(N1741="nulová",J1741,0)</f>
        <v>0</v>
      </c>
      <c r="BJ1741" s="13" t="s">
        <v>77</v>
      </c>
      <c r="BK1741" s="144">
        <f>ROUND(I1741*H1741,2)</f>
        <v>482.33</v>
      </c>
      <c r="BL1741" s="13" t="s">
        <v>109</v>
      </c>
      <c r="BM1741" s="13" t="s">
        <v>3435</v>
      </c>
    </row>
    <row r="1742" spans="2:65" s="1" customFormat="1" ht="19.5">
      <c r="B1742" s="27"/>
      <c r="C1742" s="28"/>
      <c r="D1742" s="167" t="s">
        <v>1116</v>
      </c>
      <c r="E1742" s="28"/>
      <c r="F1742" s="168" t="s">
        <v>3436</v>
      </c>
      <c r="G1742" s="28"/>
      <c r="H1742" s="28"/>
      <c r="I1742" s="28"/>
      <c r="J1742" s="28"/>
      <c r="K1742" s="28"/>
      <c r="L1742" s="31"/>
      <c r="M1742" s="169"/>
      <c r="N1742" s="54"/>
      <c r="O1742" s="54"/>
      <c r="P1742" s="54"/>
      <c r="Q1742" s="54"/>
      <c r="R1742" s="54"/>
      <c r="S1742" s="54"/>
      <c r="T1742" s="55"/>
      <c r="AT1742" s="13" t="s">
        <v>1116</v>
      </c>
      <c r="AU1742" s="13" t="s">
        <v>79</v>
      </c>
    </row>
    <row r="1743" spans="2:65" s="1" customFormat="1" ht="22.5" customHeight="1">
      <c r="B1743" s="27"/>
      <c r="C1743" s="160" t="s">
        <v>3437</v>
      </c>
      <c r="D1743" s="160" t="s">
        <v>1111</v>
      </c>
      <c r="E1743" s="161" t="s">
        <v>3438</v>
      </c>
      <c r="F1743" s="162" t="s">
        <v>3439</v>
      </c>
      <c r="G1743" s="163" t="s">
        <v>144</v>
      </c>
      <c r="H1743" s="164">
        <v>1</v>
      </c>
      <c r="I1743" s="165">
        <v>529.70000000000005</v>
      </c>
      <c r="J1743" s="165">
        <f>ROUND(I1743*H1743,2)</f>
        <v>529.70000000000005</v>
      </c>
      <c r="K1743" s="162" t="s">
        <v>106</v>
      </c>
      <c r="L1743" s="31"/>
      <c r="M1743" s="53" t="s">
        <v>31</v>
      </c>
      <c r="N1743" s="166" t="s">
        <v>43</v>
      </c>
      <c r="O1743" s="142">
        <v>1.23</v>
      </c>
      <c r="P1743" s="142">
        <f>O1743*H1743</f>
        <v>1.23</v>
      </c>
      <c r="Q1743" s="142">
        <v>0</v>
      </c>
      <c r="R1743" s="142">
        <f>Q1743*H1743</f>
        <v>0</v>
      </c>
      <c r="S1743" s="142">
        <v>0</v>
      </c>
      <c r="T1743" s="143">
        <f>S1743*H1743</f>
        <v>0</v>
      </c>
      <c r="AR1743" s="13" t="s">
        <v>109</v>
      </c>
      <c r="AT1743" s="13" t="s">
        <v>1111</v>
      </c>
      <c r="AU1743" s="13" t="s">
        <v>79</v>
      </c>
      <c r="AY1743" s="13" t="s">
        <v>108</v>
      </c>
      <c r="BE1743" s="144">
        <f>IF(N1743="základní",J1743,0)</f>
        <v>529.70000000000005</v>
      </c>
      <c r="BF1743" s="144">
        <f>IF(N1743="snížená",J1743,0)</f>
        <v>0</v>
      </c>
      <c r="BG1743" s="144">
        <f>IF(N1743="zákl. přenesená",J1743,0)</f>
        <v>0</v>
      </c>
      <c r="BH1743" s="144">
        <f>IF(N1743="sníž. přenesená",J1743,0)</f>
        <v>0</v>
      </c>
      <c r="BI1743" s="144">
        <f>IF(N1743="nulová",J1743,0)</f>
        <v>0</v>
      </c>
      <c r="BJ1743" s="13" t="s">
        <v>77</v>
      </c>
      <c r="BK1743" s="144">
        <f>ROUND(I1743*H1743,2)</f>
        <v>529.70000000000005</v>
      </c>
      <c r="BL1743" s="13" t="s">
        <v>109</v>
      </c>
      <c r="BM1743" s="13" t="s">
        <v>3440</v>
      </c>
    </row>
    <row r="1744" spans="2:65" s="1" customFormat="1" ht="19.5">
      <c r="B1744" s="27"/>
      <c r="C1744" s="28"/>
      <c r="D1744" s="167" t="s">
        <v>1116</v>
      </c>
      <c r="E1744" s="28"/>
      <c r="F1744" s="168" t="s">
        <v>3436</v>
      </c>
      <c r="G1744" s="28"/>
      <c r="H1744" s="28"/>
      <c r="I1744" s="28"/>
      <c r="J1744" s="28"/>
      <c r="K1744" s="28"/>
      <c r="L1744" s="31"/>
      <c r="M1744" s="169"/>
      <c r="N1744" s="54"/>
      <c r="O1744" s="54"/>
      <c r="P1744" s="54"/>
      <c r="Q1744" s="54"/>
      <c r="R1744" s="54"/>
      <c r="S1744" s="54"/>
      <c r="T1744" s="55"/>
      <c r="AT1744" s="13" t="s">
        <v>1116</v>
      </c>
      <c r="AU1744" s="13" t="s">
        <v>79</v>
      </c>
    </row>
    <row r="1745" spans="2:65" s="1" customFormat="1" ht="22.5" customHeight="1">
      <c r="B1745" s="27"/>
      <c r="C1745" s="160" t="s">
        <v>3441</v>
      </c>
      <c r="D1745" s="160" t="s">
        <v>1111</v>
      </c>
      <c r="E1745" s="161" t="s">
        <v>3442</v>
      </c>
      <c r="F1745" s="162" t="s">
        <v>3443</v>
      </c>
      <c r="G1745" s="163" t="s">
        <v>144</v>
      </c>
      <c r="H1745" s="164">
        <v>1</v>
      </c>
      <c r="I1745" s="165">
        <v>55.98</v>
      </c>
      <c r="J1745" s="165">
        <f>ROUND(I1745*H1745,2)</f>
        <v>55.98</v>
      </c>
      <c r="K1745" s="162" t="s">
        <v>106</v>
      </c>
      <c r="L1745" s="31"/>
      <c r="M1745" s="53" t="s">
        <v>31</v>
      </c>
      <c r="N1745" s="166" t="s">
        <v>43</v>
      </c>
      <c r="O1745" s="142">
        <v>0.13</v>
      </c>
      <c r="P1745" s="142">
        <f>O1745*H1745</f>
        <v>0.13</v>
      </c>
      <c r="Q1745" s="142">
        <v>0</v>
      </c>
      <c r="R1745" s="142">
        <f>Q1745*H1745</f>
        <v>0</v>
      </c>
      <c r="S1745" s="142">
        <v>0</v>
      </c>
      <c r="T1745" s="143">
        <f>S1745*H1745</f>
        <v>0</v>
      </c>
      <c r="AR1745" s="13" t="s">
        <v>109</v>
      </c>
      <c r="AT1745" s="13" t="s">
        <v>1111</v>
      </c>
      <c r="AU1745" s="13" t="s">
        <v>79</v>
      </c>
      <c r="AY1745" s="13" t="s">
        <v>108</v>
      </c>
      <c r="BE1745" s="144">
        <f>IF(N1745="základní",J1745,0)</f>
        <v>55.98</v>
      </c>
      <c r="BF1745" s="144">
        <f>IF(N1745="snížená",J1745,0)</f>
        <v>0</v>
      </c>
      <c r="BG1745" s="144">
        <f>IF(N1745="zákl. přenesená",J1745,0)</f>
        <v>0</v>
      </c>
      <c r="BH1745" s="144">
        <f>IF(N1745="sníž. přenesená",J1745,0)</f>
        <v>0</v>
      </c>
      <c r="BI1745" s="144">
        <f>IF(N1745="nulová",J1745,0)</f>
        <v>0</v>
      </c>
      <c r="BJ1745" s="13" t="s">
        <v>77</v>
      </c>
      <c r="BK1745" s="144">
        <f>ROUND(I1745*H1745,2)</f>
        <v>55.98</v>
      </c>
      <c r="BL1745" s="13" t="s">
        <v>109</v>
      </c>
      <c r="BM1745" s="13" t="s">
        <v>3444</v>
      </c>
    </row>
    <row r="1746" spans="2:65" s="1" customFormat="1" ht="19.5">
      <c r="B1746" s="27"/>
      <c r="C1746" s="28"/>
      <c r="D1746" s="167" t="s">
        <v>1116</v>
      </c>
      <c r="E1746" s="28"/>
      <c r="F1746" s="168" t="s">
        <v>3436</v>
      </c>
      <c r="G1746" s="28"/>
      <c r="H1746" s="28"/>
      <c r="I1746" s="28"/>
      <c r="J1746" s="28"/>
      <c r="K1746" s="28"/>
      <c r="L1746" s="31"/>
      <c r="M1746" s="169"/>
      <c r="N1746" s="54"/>
      <c r="O1746" s="54"/>
      <c r="P1746" s="54"/>
      <c r="Q1746" s="54"/>
      <c r="R1746" s="54"/>
      <c r="S1746" s="54"/>
      <c r="T1746" s="55"/>
      <c r="AT1746" s="13" t="s">
        <v>1116</v>
      </c>
      <c r="AU1746" s="13" t="s">
        <v>79</v>
      </c>
    </row>
    <row r="1747" spans="2:65" s="1" customFormat="1" ht="22.5" customHeight="1">
      <c r="B1747" s="27"/>
      <c r="C1747" s="160" t="s">
        <v>3445</v>
      </c>
      <c r="D1747" s="160" t="s">
        <v>1111</v>
      </c>
      <c r="E1747" s="161" t="s">
        <v>3446</v>
      </c>
      <c r="F1747" s="162" t="s">
        <v>3447</v>
      </c>
      <c r="G1747" s="163" t="s">
        <v>144</v>
      </c>
      <c r="H1747" s="164">
        <v>1</v>
      </c>
      <c r="I1747" s="165">
        <v>73.209999999999994</v>
      </c>
      <c r="J1747" s="165">
        <f>ROUND(I1747*H1747,2)</f>
        <v>73.209999999999994</v>
      </c>
      <c r="K1747" s="162" t="s">
        <v>106</v>
      </c>
      <c r="L1747" s="31"/>
      <c r="M1747" s="53" t="s">
        <v>31</v>
      </c>
      <c r="N1747" s="166" t="s">
        <v>43</v>
      </c>
      <c r="O1747" s="142">
        <v>0.17</v>
      </c>
      <c r="P1747" s="142">
        <f>O1747*H1747</f>
        <v>0.17</v>
      </c>
      <c r="Q1747" s="142">
        <v>0</v>
      </c>
      <c r="R1747" s="142">
        <f>Q1747*H1747</f>
        <v>0</v>
      </c>
      <c r="S1747" s="142">
        <v>0</v>
      </c>
      <c r="T1747" s="143">
        <f>S1747*H1747</f>
        <v>0</v>
      </c>
      <c r="AR1747" s="13" t="s">
        <v>109</v>
      </c>
      <c r="AT1747" s="13" t="s">
        <v>1111</v>
      </c>
      <c r="AU1747" s="13" t="s">
        <v>79</v>
      </c>
      <c r="AY1747" s="13" t="s">
        <v>108</v>
      </c>
      <c r="BE1747" s="144">
        <f>IF(N1747="základní",J1747,0)</f>
        <v>73.209999999999994</v>
      </c>
      <c r="BF1747" s="144">
        <f>IF(N1747="snížená",J1747,0)</f>
        <v>0</v>
      </c>
      <c r="BG1747" s="144">
        <f>IF(N1747="zákl. přenesená",J1747,0)</f>
        <v>0</v>
      </c>
      <c r="BH1747" s="144">
        <f>IF(N1747="sníž. přenesená",J1747,0)</f>
        <v>0</v>
      </c>
      <c r="BI1747" s="144">
        <f>IF(N1747="nulová",J1747,0)</f>
        <v>0</v>
      </c>
      <c r="BJ1747" s="13" t="s">
        <v>77</v>
      </c>
      <c r="BK1747" s="144">
        <f>ROUND(I1747*H1747,2)</f>
        <v>73.209999999999994</v>
      </c>
      <c r="BL1747" s="13" t="s">
        <v>109</v>
      </c>
      <c r="BM1747" s="13" t="s">
        <v>3448</v>
      </c>
    </row>
    <row r="1748" spans="2:65" s="1" customFormat="1" ht="19.5">
      <c r="B1748" s="27"/>
      <c r="C1748" s="28"/>
      <c r="D1748" s="167" t="s">
        <v>1116</v>
      </c>
      <c r="E1748" s="28"/>
      <c r="F1748" s="168" t="s">
        <v>3436</v>
      </c>
      <c r="G1748" s="28"/>
      <c r="H1748" s="28"/>
      <c r="I1748" s="28"/>
      <c r="J1748" s="28"/>
      <c r="K1748" s="28"/>
      <c r="L1748" s="31"/>
      <c r="M1748" s="169"/>
      <c r="N1748" s="54"/>
      <c r="O1748" s="54"/>
      <c r="P1748" s="54"/>
      <c r="Q1748" s="54"/>
      <c r="R1748" s="54"/>
      <c r="S1748" s="54"/>
      <c r="T1748" s="55"/>
      <c r="AT1748" s="13" t="s">
        <v>1116</v>
      </c>
      <c r="AU1748" s="13" t="s">
        <v>79</v>
      </c>
    </row>
    <row r="1749" spans="2:65" s="1" customFormat="1" ht="22.5" customHeight="1">
      <c r="B1749" s="27"/>
      <c r="C1749" s="160" t="s">
        <v>3449</v>
      </c>
      <c r="D1749" s="160" t="s">
        <v>1111</v>
      </c>
      <c r="E1749" s="161" t="s">
        <v>3450</v>
      </c>
      <c r="F1749" s="162" t="s">
        <v>3451</v>
      </c>
      <c r="G1749" s="163" t="s">
        <v>144</v>
      </c>
      <c r="H1749" s="164">
        <v>1</v>
      </c>
      <c r="I1749" s="165">
        <v>34.450000000000003</v>
      </c>
      <c r="J1749" s="165">
        <f>ROUND(I1749*H1749,2)</f>
        <v>34.450000000000003</v>
      </c>
      <c r="K1749" s="162" t="s">
        <v>106</v>
      </c>
      <c r="L1749" s="31"/>
      <c r="M1749" s="53" t="s">
        <v>31</v>
      </c>
      <c r="N1749" s="166" t="s">
        <v>43</v>
      </c>
      <c r="O1749" s="142">
        <v>0.08</v>
      </c>
      <c r="P1749" s="142">
        <f>O1749*H1749</f>
        <v>0.08</v>
      </c>
      <c r="Q1749" s="142">
        <v>0</v>
      </c>
      <c r="R1749" s="142">
        <f>Q1749*H1749</f>
        <v>0</v>
      </c>
      <c r="S1749" s="142">
        <v>0</v>
      </c>
      <c r="T1749" s="143">
        <f>S1749*H1749</f>
        <v>0</v>
      </c>
      <c r="AR1749" s="13" t="s">
        <v>109</v>
      </c>
      <c r="AT1749" s="13" t="s">
        <v>1111</v>
      </c>
      <c r="AU1749" s="13" t="s">
        <v>79</v>
      </c>
      <c r="AY1749" s="13" t="s">
        <v>108</v>
      </c>
      <c r="BE1749" s="144">
        <f>IF(N1749="základní",J1749,0)</f>
        <v>34.450000000000003</v>
      </c>
      <c r="BF1749" s="144">
        <f>IF(N1749="snížená",J1749,0)</f>
        <v>0</v>
      </c>
      <c r="BG1749" s="144">
        <f>IF(N1749="zákl. přenesená",J1749,0)</f>
        <v>0</v>
      </c>
      <c r="BH1749" s="144">
        <f>IF(N1749="sníž. přenesená",J1749,0)</f>
        <v>0</v>
      </c>
      <c r="BI1749" s="144">
        <f>IF(N1749="nulová",J1749,0)</f>
        <v>0</v>
      </c>
      <c r="BJ1749" s="13" t="s">
        <v>77</v>
      </c>
      <c r="BK1749" s="144">
        <f>ROUND(I1749*H1749,2)</f>
        <v>34.450000000000003</v>
      </c>
      <c r="BL1749" s="13" t="s">
        <v>109</v>
      </c>
      <c r="BM1749" s="13" t="s">
        <v>3452</v>
      </c>
    </row>
    <row r="1750" spans="2:65" s="1" customFormat="1" ht="19.5">
      <c r="B1750" s="27"/>
      <c r="C1750" s="28"/>
      <c r="D1750" s="167" t="s">
        <v>1116</v>
      </c>
      <c r="E1750" s="28"/>
      <c r="F1750" s="168" t="s">
        <v>3436</v>
      </c>
      <c r="G1750" s="28"/>
      <c r="H1750" s="28"/>
      <c r="I1750" s="28"/>
      <c r="J1750" s="28"/>
      <c r="K1750" s="28"/>
      <c r="L1750" s="31"/>
      <c r="M1750" s="169"/>
      <c r="N1750" s="54"/>
      <c r="O1750" s="54"/>
      <c r="P1750" s="54"/>
      <c r="Q1750" s="54"/>
      <c r="R1750" s="54"/>
      <c r="S1750" s="54"/>
      <c r="T1750" s="55"/>
      <c r="AT1750" s="13" t="s">
        <v>1116</v>
      </c>
      <c r="AU1750" s="13" t="s">
        <v>79</v>
      </c>
    </row>
    <row r="1751" spans="2:65" s="1" customFormat="1" ht="22.5" customHeight="1">
      <c r="B1751" s="27"/>
      <c r="C1751" s="160" t="s">
        <v>3453</v>
      </c>
      <c r="D1751" s="160" t="s">
        <v>1111</v>
      </c>
      <c r="E1751" s="161" t="s">
        <v>3454</v>
      </c>
      <c r="F1751" s="162" t="s">
        <v>3455</v>
      </c>
      <c r="G1751" s="163" t="s">
        <v>144</v>
      </c>
      <c r="H1751" s="164">
        <v>1</v>
      </c>
      <c r="I1751" s="165">
        <v>17.23</v>
      </c>
      <c r="J1751" s="165">
        <f>ROUND(I1751*H1751,2)</f>
        <v>17.23</v>
      </c>
      <c r="K1751" s="162" t="s">
        <v>106</v>
      </c>
      <c r="L1751" s="31"/>
      <c r="M1751" s="53" t="s">
        <v>31</v>
      </c>
      <c r="N1751" s="166" t="s">
        <v>43</v>
      </c>
      <c r="O1751" s="142">
        <v>0.04</v>
      </c>
      <c r="P1751" s="142">
        <f>O1751*H1751</f>
        <v>0.04</v>
      </c>
      <c r="Q1751" s="142">
        <v>0</v>
      </c>
      <c r="R1751" s="142">
        <f>Q1751*H1751</f>
        <v>0</v>
      </c>
      <c r="S1751" s="142">
        <v>0</v>
      </c>
      <c r="T1751" s="143">
        <f>S1751*H1751</f>
        <v>0</v>
      </c>
      <c r="AR1751" s="13" t="s">
        <v>109</v>
      </c>
      <c r="AT1751" s="13" t="s">
        <v>1111</v>
      </c>
      <c r="AU1751" s="13" t="s">
        <v>79</v>
      </c>
      <c r="AY1751" s="13" t="s">
        <v>108</v>
      </c>
      <c r="BE1751" s="144">
        <f>IF(N1751="základní",J1751,0)</f>
        <v>17.23</v>
      </c>
      <c r="BF1751" s="144">
        <f>IF(N1751="snížená",J1751,0)</f>
        <v>0</v>
      </c>
      <c r="BG1751" s="144">
        <f>IF(N1751="zákl. přenesená",J1751,0)</f>
        <v>0</v>
      </c>
      <c r="BH1751" s="144">
        <f>IF(N1751="sníž. přenesená",J1751,0)</f>
        <v>0</v>
      </c>
      <c r="BI1751" s="144">
        <f>IF(N1751="nulová",J1751,0)</f>
        <v>0</v>
      </c>
      <c r="BJ1751" s="13" t="s">
        <v>77</v>
      </c>
      <c r="BK1751" s="144">
        <f>ROUND(I1751*H1751,2)</f>
        <v>17.23</v>
      </c>
      <c r="BL1751" s="13" t="s">
        <v>109</v>
      </c>
      <c r="BM1751" s="13" t="s">
        <v>3456</v>
      </c>
    </row>
    <row r="1752" spans="2:65" s="1" customFormat="1" ht="19.5">
      <c r="B1752" s="27"/>
      <c r="C1752" s="28"/>
      <c r="D1752" s="167" t="s">
        <v>1116</v>
      </c>
      <c r="E1752" s="28"/>
      <c r="F1752" s="168" t="s">
        <v>3436</v>
      </c>
      <c r="G1752" s="28"/>
      <c r="H1752" s="28"/>
      <c r="I1752" s="28"/>
      <c r="J1752" s="28"/>
      <c r="K1752" s="28"/>
      <c r="L1752" s="31"/>
      <c r="M1752" s="169"/>
      <c r="N1752" s="54"/>
      <c r="O1752" s="54"/>
      <c r="P1752" s="54"/>
      <c r="Q1752" s="54"/>
      <c r="R1752" s="54"/>
      <c r="S1752" s="54"/>
      <c r="T1752" s="55"/>
      <c r="AT1752" s="13" t="s">
        <v>1116</v>
      </c>
      <c r="AU1752" s="13" t="s">
        <v>79</v>
      </c>
    </row>
    <row r="1753" spans="2:65" s="1" customFormat="1" ht="22.5" customHeight="1">
      <c r="B1753" s="27"/>
      <c r="C1753" s="160" t="s">
        <v>3457</v>
      </c>
      <c r="D1753" s="160" t="s">
        <v>1111</v>
      </c>
      <c r="E1753" s="161" t="s">
        <v>3458</v>
      </c>
      <c r="F1753" s="162" t="s">
        <v>3459</v>
      </c>
      <c r="G1753" s="163" t="s">
        <v>144</v>
      </c>
      <c r="H1753" s="164">
        <v>1</v>
      </c>
      <c r="I1753" s="165">
        <v>723.49</v>
      </c>
      <c r="J1753" s="165">
        <f>ROUND(I1753*H1753,2)</f>
        <v>723.49</v>
      </c>
      <c r="K1753" s="162" t="s">
        <v>106</v>
      </c>
      <c r="L1753" s="31"/>
      <c r="M1753" s="53" t="s">
        <v>31</v>
      </c>
      <c r="N1753" s="166" t="s">
        <v>43</v>
      </c>
      <c r="O1753" s="142">
        <v>1.68</v>
      </c>
      <c r="P1753" s="142">
        <f>O1753*H1753</f>
        <v>1.68</v>
      </c>
      <c r="Q1753" s="142">
        <v>0</v>
      </c>
      <c r="R1753" s="142">
        <f>Q1753*H1753</f>
        <v>0</v>
      </c>
      <c r="S1753" s="142">
        <v>0</v>
      </c>
      <c r="T1753" s="143">
        <f>S1753*H1753</f>
        <v>0</v>
      </c>
      <c r="AR1753" s="13" t="s">
        <v>109</v>
      </c>
      <c r="AT1753" s="13" t="s">
        <v>1111</v>
      </c>
      <c r="AU1753" s="13" t="s">
        <v>79</v>
      </c>
      <c r="AY1753" s="13" t="s">
        <v>108</v>
      </c>
      <c r="BE1753" s="144">
        <f>IF(N1753="základní",J1753,0)</f>
        <v>723.49</v>
      </c>
      <c r="BF1753" s="144">
        <f>IF(N1753="snížená",J1753,0)</f>
        <v>0</v>
      </c>
      <c r="BG1753" s="144">
        <f>IF(N1753="zákl. přenesená",J1753,0)</f>
        <v>0</v>
      </c>
      <c r="BH1753" s="144">
        <f>IF(N1753="sníž. přenesená",J1753,0)</f>
        <v>0</v>
      </c>
      <c r="BI1753" s="144">
        <f>IF(N1753="nulová",J1753,0)</f>
        <v>0</v>
      </c>
      <c r="BJ1753" s="13" t="s">
        <v>77</v>
      </c>
      <c r="BK1753" s="144">
        <f>ROUND(I1753*H1753,2)</f>
        <v>723.49</v>
      </c>
      <c r="BL1753" s="13" t="s">
        <v>109</v>
      </c>
      <c r="BM1753" s="13" t="s">
        <v>3460</v>
      </c>
    </row>
    <row r="1754" spans="2:65" s="1" customFormat="1" ht="29.25">
      <c r="B1754" s="27"/>
      <c r="C1754" s="28"/>
      <c r="D1754" s="167" t="s">
        <v>1116</v>
      </c>
      <c r="E1754" s="28"/>
      <c r="F1754" s="168" t="s">
        <v>3461</v>
      </c>
      <c r="G1754" s="28"/>
      <c r="H1754" s="28"/>
      <c r="I1754" s="28"/>
      <c r="J1754" s="28"/>
      <c r="K1754" s="28"/>
      <c r="L1754" s="31"/>
      <c r="M1754" s="169"/>
      <c r="N1754" s="54"/>
      <c r="O1754" s="54"/>
      <c r="P1754" s="54"/>
      <c r="Q1754" s="54"/>
      <c r="R1754" s="54"/>
      <c r="S1754" s="54"/>
      <c r="T1754" s="55"/>
      <c r="AT1754" s="13" t="s">
        <v>1116</v>
      </c>
      <c r="AU1754" s="13" t="s">
        <v>79</v>
      </c>
    </row>
    <row r="1755" spans="2:65" s="1" customFormat="1" ht="22.5" customHeight="1">
      <c r="B1755" s="27"/>
      <c r="C1755" s="160" t="s">
        <v>3462</v>
      </c>
      <c r="D1755" s="160" t="s">
        <v>1111</v>
      </c>
      <c r="E1755" s="161" t="s">
        <v>3463</v>
      </c>
      <c r="F1755" s="162" t="s">
        <v>3464</v>
      </c>
      <c r="G1755" s="163" t="s">
        <v>144</v>
      </c>
      <c r="H1755" s="164">
        <v>1</v>
      </c>
      <c r="I1755" s="165">
        <v>796.7</v>
      </c>
      <c r="J1755" s="165">
        <f>ROUND(I1755*H1755,2)</f>
        <v>796.7</v>
      </c>
      <c r="K1755" s="162" t="s">
        <v>106</v>
      </c>
      <c r="L1755" s="31"/>
      <c r="M1755" s="53" t="s">
        <v>31</v>
      </c>
      <c r="N1755" s="166" t="s">
        <v>43</v>
      </c>
      <c r="O1755" s="142">
        <v>1.85</v>
      </c>
      <c r="P1755" s="142">
        <f>O1755*H1755</f>
        <v>1.85</v>
      </c>
      <c r="Q1755" s="142">
        <v>0</v>
      </c>
      <c r="R1755" s="142">
        <f>Q1755*H1755</f>
        <v>0</v>
      </c>
      <c r="S1755" s="142">
        <v>0</v>
      </c>
      <c r="T1755" s="143">
        <f>S1755*H1755</f>
        <v>0</v>
      </c>
      <c r="AR1755" s="13" t="s">
        <v>109</v>
      </c>
      <c r="AT1755" s="13" t="s">
        <v>1111</v>
      </c>
      <c r="AU1755" s="13" t="s">
        <v>79</v>
      </c>
      <c r="AY1755" s="13" t="s">
        <v>108</v>
      </c>
      <c r="BE1755" s="144">
        <f>IF(N1755="základní",J1755,0)</f>
        <v>796.7</v>
      </c>
      <c r="BF1755" s="144">
        <f>IF(N1755="snížená",J1755,0)</f>
        <v>0</v>
      </c>
      <c r="BG1755" s="144">
        <f>IF(N1755="zákl. přenesená",J1755,0)</f>
        <v>0</v>
      </c>
      <c r="BH1755" s="144">
        <f>IF(N1755="sníž. přenesená",J1755,0)</f>
        <v>0</v>
      </c>
      <c r="BI1755" s="144">
        <f>IF(N1755="nulová",J1755,0)</f>
        <v>0</v>
      </c>
      <c r="BJ1755" s="13" t="s">
        <v>77</v>
      </c>
      <c r="BK1755" s="144">
        <f>ROUND(I1755*H1755,2)</f>
        <v>796.7</v>
      </c>
      <c r="BL1755" s="13" t="s">
        <v>109</v>
      </c>
      <c r="BM1755" s="13" t="s">
        <v>3465</v>
      </c>
    </row>
    <row r="1756" spans="2:65" s="1" customFormat="1" ht="29.25">
      <c r="B1756" s="27"/>
      <c r="C1756" s="28"/>
      <c r="D1756" s="167" t="s">
        <v>1116</v>
      </c>
      <c r="E1756" s="28"/>
      <c r="F1756" s="168" t="s">
        <v>3461</v>
      </c>
      <c r="G1756" s="28"/>
      <c r="H1756" s="28"/>
      <c r="I1756" s="28"/>
      <c r="J1756" s="28"/>
      <c r="K1756" s="28"/>
      <c r="L1756" s="31"/>
      <c r="M1756" s="169"/>
      <c r="N1756" s="54"/>
      <c r="O1756" s="54"/>
      <c r="P1756" s="54"/>
      <c r="Q1756" s="54"/>
      <c r="R1756" s="54"/>
      <c r="S1756" s="54"/>
      <c r="T1756" s="55"/>
      <c r="AT1756" s="13" t="s">
        <v>1116</v>
      </c>
      <c r="AU1756" s="13" t="s">
        <v>79</v>
      </c>
    </row>
    <row r="1757" spans="2:65" s="1" customFormat="1" ht="22.5" customHeight="1">
      <c r="B1757" s="27"/>
      <c r="C1757" s="160" t="s">
        <v>3466</v>
      </c>
      <c r="D1757" s="160" t="s">
        <v>1111</v>
      </c>
      <c r="E1757" s="161" t="s">
        <v>3467</v>
      </c>
      <c r="F1757" s="162" t="s">
        <v>3468</v>
      </c>
      <c r="G1757" s="163" t="s">
        <v>144</v>
      </c>
      <c r="H1757" s="164">
        <v>1</v>
      </c>
      <c r="I1757" s="165">
        <v>81.819999999999993</v>
      </c>
      <c r="J1757" s="165">
        <f>ROUND(I1757*H1757,2)</f>
        <v>81.819999999999993</v>
      </c>
      <c r="K1757" s="162" t="s">
        <v>106</v>
      </c>
      <c r="L1757" s="31"/>
      <c r="M1757" s="53" t="s">
        <v>31</v>
      </c>
      <c r="N1757" s="166" t="s">
        <v>43</v>
      </c>
      <c r="O1757" s="142">
        <v>0.19</v>
      </c>
      <c r="P1757" s="142">
        <f>O1757*H1757</f>
        <v>0.19</v>
      </c>
      <c r="Q1757" s="142">
        <v>0</v>
      </c>
      <c r="R1757" s="142">
        <f>Q1757*H1757</f>
        <v>0</v>
      </c>
      <c r="S1757" s="142">
        <v>0</v>
      </c>
      <c r="T1757" s="143">
        <f>S1757*H1757</f>
        <v>0</v>
      </c>
      <c r="AR1757" s="13" t="s">
        <v>109</v>
      </c>
      <c r="AT1757" s="13" t="s">
        <v>1111</v>
      </c>
      <c r="AU1757" s="13" t="s">
        <v>79</v>
      </c>
      <c r="AY1757" s="13" t="s">
        <v>108</v>
      </c>
      <c r="BE1757" s="144">
        <f>IF(N1757="základní",J1757,0)</f>
        <v>81.819999999999993</v>
      </c>
      <c r="BF1757" s="144">
        <f>IF(N1757="snížená",J1757,0)</f>
        <v>0</v>
      </c>
      <c r="BG1757" s="144">
        <f>IF(N1757="zákl. přenesená",J1757,0)</f>
        <v>0</v>
      </c>
      <c r="BH1757" s="144">
        <f>IF(N1757="sníž. přenesená",J1757,0)</f>
        <v>0</v>
      </c>
      <c r="BI1757" s="144">
        <f>IF(N1757="nulová",J1757,0)</f>
        <v>0</v>
      </c>
      <c r="BJ1757" s="13" t="s">
        <v>77</v>
      </c>
      <c r="BK1757" s="144">
        <f>ROUND(I1757*H1757,2)</f>
        <v>81.819999999999993</v>
      </c>
      <c r="BL1757" s="13" t="s">
        <v>109</v>
      </c>
      <c r="BM1757" s="13" t="s">
        <v>3469</v>
      </c>
    </row>
    <row r="1758" spans="2:65" s="1" customFormat="1" ht="29.25">
      <c r="B1758" s="27"/>
      <c r="C1758" s="28"/>
      <c r="D1758" s="167" t="s">
        <v>1116</v>
      </c>
      <c r="E1758" s="28"/>
      <c r="F1758" s="168" t="s">
        <v>3461</v>
      </c>
      <c r="G1758" s="28"/>
      <c r="H1758" s="28"/>
      <c r="I1758" s="28"/>
      <c r="J1758" s="28"/>
      <c r="K1758" s="28"/>
      <c r="L1758" s="31"/>
      <c r="M1758" s="169"/>
      <c r="N1758" s="54"/>
      <c r="O1758" s="54"/>
      <c r="P1758" s="54"/>
      <c r="Q1758" s="54"/>
      <c r="R1758" s="54"/>
      <c r="S1758" s="54"/>
      <c r="T1758" s="55"/>
      <c r="AT1758" s="13" t="s">
        <v>1116</v>
      </c>
      <c r="AU1758" s="13" t="s">
        <v>79</v>
      </c>
    </row>
    <row r="1759" spans="2:65" s="1" customFormat="1" ht="22.5" customHeight="1">
      <c r="B1759" s="27"/>
      <c r="C1759" s="160" t="s">
        <v>3470</v>
      </c>
      <c r="D1759" s="160" t="s">
        <v>1111</v>
      </c>
      <c r="E1759" s="161" t="s">
        <v>3471</v>
      </c>
      <c r="F1759" s="162" t="s">
        <v>3472</v>
      </c>
      <c r="G1759" s="163" t="s">
        <v>144</v>
      </c>
      <c r="H1759" s="164">
        <v>1</v>
      </c>
      <c r="I1759" s="165">
        <v>111.97</v>
      </c>
      <c r="J1759" s="165">
        <f>ROUND(I1759*H1759,2)</f>
        <v>111.97</v>
      </c>
      <c r="K1759" s="162" t="s">
        <v>106</v>
      </c>
      <c r="L1759" s="31"/>
      <c r="M1759" s="53" t="s">
        <v>31</v>
      </c>
      <c r="N1759" s="166" t="s">
        <v>43</v>
      </c>
      <c r="O1759" s="142">
        <v>0.26</v>
      </c>
      <c r="P1759" s="142">
        <f>O1759*H1759</f>
        <v>0.26</v>
      </c>
      <c r="Q1759" s="142">
        <v>0</v>
      </c>
      <c r="R1759" s="142">
        <f>Q1759*H1759</f>
        <v>0</v>
      </c>
      <c r="S1759" s="142">
        <v>0</v>
      </c>
      <c r="T1759" s="143">
        <f>S1759*H1759</f>
        <v>0</v>
      </c>
      <c r="AR1759" s="13" t="s">
        <v>109</v>
      </c>
      <c r="AT1759" s="13" t="s">
        <v>1111</v>
      </c>
      <c r="AU1759" s="13" t="s">
        <v>79</v>
      </c>
      <c r="AY1759" s="13" t="s">
        <v>108</v>
      </c>
      <c r="BE1759" s="144">
        <f>IF(N1759="základní",J1759,0)</f>
        <v>111.97</v>
      </c>
      <c r="BF1759" s="144">
        <f>IF(N1759="snížená",J1759,0)</f>
        <v>0</v>
      </c>
      <c r="BG1759" s="144">
        <f>IF(N1759="zákl. přenesená",J1759,0)</f>
        <v>0</v>
      </c>
      <c r="BH1759" s="144">
        <f>IF(N1759="sníž. přenesená",J1759,0)</f>
        <v>0</v>
      </c>
      <c r="BI1759" s="144">
        <f>IF(N1759="nulová",J1759,0)</f>
        <v>0</v>
      </c>
      <c r="BJ1759" s="13" t="s">
        <v>77</v>
      </c>
      <c r="BK1759" s="144">
        <f>ROUND(I1759*H1759,2)</f>
        <v>111.97</v>
      </c>
      <c r="BL1759" s="13" t="s">
        <v>109</v>
      </c>
      <c r="BM1759" s="13" t="s">
        <v>3473</v>
      </c>
    </row>
    <row r="1760" spans="2:65" s="1" customFormat="1" ht="29.25">
      <c r="B1760" s="27"/>
      <c r="C1760" s="28"/>
      <c r="D1760" s="167" t="s">
        <v>1116</v>
      </c>
      <c r="E1760" s="28"/>
      <c r="F1760" s="168" t="s">
        <v>3461</v>
      </c>
      <c r="G1760" s="28"/>
      <c r="H1760" s="28"/>
      <c r="I1760" s="28"/>
      <c r="J1760" s="28"/>
      <c r="K1760" s="28"/>
      <c r="L1760" s="31"/>
      <c r="M1760" s="169"/>
      <c r="N1760" s="54"/>
      <c r="O1760" s="54"/>
      <c r="P1760" s="54"/>
      <c r="Q1760" s="54"/>
      <c r="R1760" s="54"/>
      <c r="S1760" s="54"/>
      <c r="T1760" s="55"/>
      <c r="AT1760" s="13" t="s">
        <v>1116</v>
      </c>
      <c r="AU1760" s="13" t="s">
        <v>79</v>
      </c>
    </row>
    <row r="1761" spans="2:65" s="1" customFormat="1" ht="22.5" customHeight="1">
      <c r="B1761" s="27"/>
      <c r="C1761" s="160" t="s">
        <v>3474</v>
      </c>
      <c r="D1761" s="160" t="s">
        <v>1111</v>
      </c>
      <c r="E1761" s="161" t="s">
        <v>3475</v>
      </c>
      <c r="F1761" s="162" t="s">
        <v>3476</v>
      </c>
      <c r="G1761" s="163" t="s">
        <v>144</v>
      </c>
      <c r="H1761" s="164">
        <v>1</v>
      </c>
      <c r="I1761" s="165">
        <v>51.68</v>
      </c>
      <c r="J1761" s="165">
        <f>ROUND(I1761*H1761,2)</f>
        <v>51.68</v>
      </c>
      <c r="K1761" s="162" t="s">
        <v>106</v>
      </c>
      <c r="L1761" s="31"/>
      <c r="M1761" s="53" t="s">
        <v>31</v>
      </c>
      <c r="N1761" s="166" t="s">
        <v>43</v>
      </c>
      <c r="O1761" s="142">
        <v>0.12</v>
      </c>
      <c r="P1761" s="142">
        <f>O1761*H1761</f>
        <v>0.12</v>
      </c>
      <c r="Q1761" s="142">
        <v>0</v>
      </c>
      <c r="R1761" s="142">
        <f>Q1761*H1761</f>
        <v>0</v>
      </c>
      <c r="S1761" s="142">
        <v>0</v>
      </c>
      <c r="T1761" s="143">
        <f>S1761*H1761</f>
        <v>0</v>
      </c>
      <c r="AR1761" s="13" t="s">
        <v>109</v>
      </c>
      <c r="AT1761" s="13" t="s">
        <v>1111</v>
      </c>
      <c r="AU1761" s="13" t="s">
        <v>79</v>
      </c>
      <c r="AY1761" s="13" t="s">
        <v>108</v>
      </c>
      <c r="BE1761" s="144">
        <f>IF(N1761="základní",J1761,0)</f>
        <v>51.68</v>
      </c>
      <c r="BF1761" s="144">
        <f>IF(N1761="snížená",J1761,0)</f>
        <v>0</v>
      </c>
      <c r="BG1761" s="144">
        <f>IF(N1761="zákl. přenesená",J1761,0)</f>
        <v>0</v>
      </c>
      <c r="BH1761" s="144">
        <f>IF(N1761="sníž. přenesená",J1761,0)</f>
        <v>0</v>
      </c>
      <c r="BI1761" s="144">
        <f>IF(N1761="nulová",J1761,0)</f>
        <v>0</v>
      </c>
      <c r="BJ1761" s="13" t="s">
        <v>77</v>
      </c>
      <c r="BK1761" s="144">
        <f>ROUND(I1761*H1761,2)</f>
        <v>51.68</v>
      </c>
      <c r="BL1761" s="13" t="s">
        <v>109</v>
      </c>
      <c r="BM1761" s="13" t="s">
        <v>3477</v>
      </c>
    </row>
    <row r="1762" spans="2:65" s="1" customFormat="1" ht="29.25">
      <c r="B1762" s="27"/>
      <c r="C1762" s="28"/>
      <c r="D1762" s="167" t="s">
        <v>1116</v>
      </c>
      <c r="E1762" s="28"/>
      <c r="F1762" s="168" t="s">
        <v>3461</v>
      </c>
      <c r="G1762" s="28"/>
      <c r="H1762" s="28"/>
      <c r="I1762" s="28"/>
      <c r="J1762" s="28"/>
      <c r="K1762" s="28"/>
      <c r="L1762" s="31"/>
      <c r="M1762" s="169"/>
      <c r="N1762" s="54"/>
      <c r="O1762" s="54"/>
      <c r="P1762" s="54"/>
      <c r="Q1762" s="54"/>
      <c r="R1762" s="54"/>
      <c r="S1762" s="54"/>
      <c r="T1762" s="55"/>
      <c r="AT1762" s="13" t="s">
        <v>1116</v>
      </c>
      <c r="AU1762" s="13" t="s">
        <v>79</v>
      </c>
    </row>
    <row r="1763" spans="2:65" s="1" customFormat="1" ht="22.5" customHeight="1">
      <c r="B1763" s="27"/>
      <c r="C1763" s="160" t="s">
        <v>3478</v>
      </c>
      <c r="D1763" s="160" t="s">
        <v>1111</v>
      </c>
      <c r="E1763" s="161" t="s">
        <v>3479</v>
      </c>
      <c r="F1763" s="162" t="s">
        <v>3480</v>
      </c>
      <c r="G1763" s="163" t="s">
        <v>144</v>
      </c>
      <c r="H1763" s="164">
        <v>1</v>
      </c>
      <c r="I1763" s="165">
        <v>25.84</v>
      </c>
      <c r="J1763" s="165">
        <f>ROUND(I1763*H1763,2)</f>
        <v>25.84</v>
      </c>
      <c r="K1763" s="162" t="s">
        <v>106</v>
      </c>
      <c r="L1763" s="31"/>
      <c r="M1763" s="53" t="s">
        <v>31</v>
      </c>
      <c r="N1763" s="166" t="s">
        <v>43</v>
      </c>
      <c r="O1763" s="142">
        <v>0.06</v>
      </c>
      <c r="P1763" s="142">
        <f>O1763*H1763</f>
        <v>0.06</v>
      </c>
      <c r="Q1763" s="142">
        <v>0</v>
      </c>
      <c r="R1763" s="142">
        <f>Q1763*H1763</f>
        <v>0</v>
      </c>
      <c r="S1763" s="142">
        <v>0</v>
      </c>
      <c r="T1763" s="143">
        <f>S1763*H1763</f>
        <v>0</v>
      </c>
      <c r="AR1763" s="13" t="s">
        <v>109</v>
      </c>
      <c r="AT1763" s="13" t="s">
        <v>1111</v>
      </c>
      <c r="AU1763" s="13" t="s">
        <v>79</v>
      </c>
      <c r="AY1763" s="13" t="s">
        <v>108</v>
      </c>
      <c r="BE1763" s="144">
        <f>IF(N1763="základní",J1763,0)</f>
        <v>25.84</v>
      </c>
      <c r="BF1763" s="144">
        <f>IF(N1763="snížená",J1763,0)</f>
        <v>0</v>
      </c>
      <c r="BG1763" s="144">
        <f>IF(N1763="zákl. přenesená",J1763,0)</f>
        <v>0</v>
      </c>
      <c r="BH1763" s="144">
        <f>IF(N1763="sníž. přenesená",J1763,0)</f>
        <v>0</v>
      </c>
      <c r="BI1763" s="144">
        <f>IF(N1763="nulová",J1763,0)</f>
        <v>0</v>
      </c>
      <c r="BJ1763" s="13" t="s">
        <v>77</v>
      </c>
      <c r="BK1763" s="144">
        <f>ROUND(I1763*H1763,2)</f>
        <v>25.84</v>
      </c>
      <c r="BL1763" s="13" t="s">
        <v>109</v>
      </c>
      <c r="BM1763" s="13" t="s">
        <v>3481</v>
      </c>
    </row>
    <row r="1764" spans="2:65" s="1" customFormat="1" ht="29.25">
      <c r="B1764" s="27"/>
      <c r="C1764" s="28"/>
      <c r="D1764" s="167" t="s">
        <v>1116</v>
      </c>
      <c r="E1764" s="28"/>
      <c r="F1764" s="168" t="s">
        <v>3461</v>
      </c>
      <c r="G1764" s="28"/>
      <c r="H1764" s="28"/>
      <c r="I1764" s="28"/>
      <c r="J1764" s="28"/>
      <c r="K1764" s="28"/>
      <c r="L1764" s="31"/>
      <c r="M1764" s="169"/>
      <c r="N1764" s="54"/>
      <c r="O1764" s="54"/>
      <c r="P1764" s="54"/>
      <c r="Q1764" s="54"/>
      <c r="R1764" s="54"/>
      <c r="S1764" s="54"/>
      <c r="T1764" s="55"/>
      <c r="AT1764" s="13" t="s">
        <v>1116</v>
      </c>
      <c r="AU1764" s="13" t="s">
        <v>79</v>
      </c>
    </row>
    <row r="1765" spans="2:65" s="1" customFormat="1" ht="33.75" customHeight="1">
      <c r="B1765" s="27"/>
      <c r="C1765" s="160" t="s">
        <v>3482</v>
      </c>
      <c r="D1765" s="160" t="s">
        <v>1111</v>
      </c>
      <c r="E1765" s="161" t="s">
        <v>3483</v>
      </c>
      <c r="F1765" s="162" t="s">
        <v>3484</v>
      </c>
      <c r="G1765" s="163" t="s">
        <v>144</v>
      </c>
      <c r="H1765" s="164">
        <v>1</v>
      </c>
      <c r="I1765" s="165">
        <v>1148.3900000000001</v>
      </c>
      <c r="J1765" s="165">
        <f>ROUND(I1765*H1765,2)</f>
        <v>1148.3900000000001</v>
      </c>
      <c r="K1765" s="162" t="s">
        <v>106</v>
      </c>
      <c r="L1765" s="31"/>
      <c r="M1765" s="53" t="s">
        <v>31</v>
      </c>
      <c r="N1765" s="166" t="s">
        <v>43</v>
      </c>
      <c r="O1765" s="142">
        <v>2.44</v>
      </c>
      <c r="P1765" s="142">
        <f>O1765*H1765</f>
        <v>2.44</v>
      </c>
      <c r="Q1765" s="142">
        <v>0</v>
      </c>
      <c r="R1765" s="142">
        <f>Q1765*H1765</f>
        <v>0</v>
      </c>
      <c r="S1765" s="142">
        <v>0</v>
      </c>
      <c r="T1765" s="143">
        <f>S1765*H1765</f>
        <v>0</v>
      </c>
      <c r="AR1765" s="13" t="s">
        <v>109</v>
      </c>
      <c r="AT1765" s="13" t="s">
        <v>1111</v>
      </c>
      <c r="AU1765" s="13" t="s">
        <v>79</v>
      </c>
      <c r="AY1765" s="13" t="s">
        <v>108</v>
      </c>
      <c r="BE1765" s="144">
        <f>IF(N1765="základní",J1765,0)</f>
        <v>1148.3900000000001</v>
      </c>
      <c r="BF1765" s="144">
        <f>IF(N1765="snížená",J1765,0)</f>
        <v>0</v>
      </c>
      <c r="BG1765" s="144">
        <f>IF(N1765="zákl. přenesená",J1765,0)</f>
        <v>0</v>
      </c>
      <c r="BH1765" s="144">
        <f>IF(N1765="sníž. přenesená",J1765,0)</f>
        <v>0</v>
      </c>
      <c r="BI1765" s="144">
        <f>IF(N1765="nulová",J1765,0)</f>
        <v>0</v>
      </c>
      <c r="BJ1765" s="13" t="s">
        <v>77</v>
      </c>
      <c r="BK1765" s="144">
        <f>ROUND(I1765*H1765,2)</f>
        <v>1148.3900000000001</v>
      </c>
      <c r="BL1765" s="13" t="s">
        <v>109</v>
      </c>
      <c r="BM1765" s="13" t="s">
        <v>3485</v>
      </c>
    </row>
    <row r="1766" spans="2:65" s="1" customFormat="1" ht="29.25">
      <c r="B1766" s="27"/>
      <c r="C1766" s="28"/>
      <c r="D1766" s="167" t="s">
        <v>1116</v>
      </c>
      <c r="E1766" s="28"/>
      <c r="F1766" s="168" t="s">
        <v>3407</v>
      </c>
      <c r="G1766" s="28"/>
      <c r="H1766" s="28"/>
      <c r="I1766" s="28"/>
      <c r="J1766" s="28"/>
      <c r="K1766" s="28"/>
      <c r="L1766" s="31"/>
      <c r="M1766" s="169"/>
      <c r="N1766" s="54"/>
      <c r="O1766" s="54"/>
      <c r="P1766" s="54"/>
      <c r="Q1766" s="54"/>
      <c r="R1766" s="54"/>
      <c r="S1766" s="54"/>
      <c r="T1766" s="55"/>
      <c r="AT1766" s="13" t="s">
        <v>1116</v>
      </c>
      <c r="AU1766" s="13" t="s">
        <v>79</v>
      </c>
    </row>
    <row r="1767" spans="2:65" s="1" customFormat="1" ht="33.75" customHeight="1">
      <c r="B1767" s="27"/>
      <c r="C1767" s="160" t="s">
        <v>3486</v>
      </c>
      <c r="D1767" s="160" t="s">
        <v>1111</v>
      </c>
      <c r="E1767" s="161" t="s">
        <v>3487</v>
      </c>
      <c r="F1767" s="162" t="s">
        <v>3488</v>
      </c>
      <c r="G1767" s="163" t="s">
        <v>144</v>
      </c>
      <c r="H1767" s="164">
        <v>1</v>
      </c>
      <c r="I1767" s="165">
        <v>1261.32</v>
      </c>
      <c r="J1767" s="165">
        <f>ROUND(I1767*H1767,2)</f>
        <v>1261.32</v>
      </c>
      <c r="K1767" s="162" t="s">
        <v>106</v>
      </c>
      <c r="L1767" s="31"/>
      <c r="M1767" s="53" t="s">
        <v>31</v>
      </c>
      <c r="N1767" s="166" t="s">
        <v>43</v>
      </c>
      <c r="O1767" s="142">
        <v>2.68</v>
      </c>
      <c r="P1767" s="142">
        <f>O1767*H1767</f>
        <v>2.68</v>
      </c>
      <c r="Q1767" s="142">
        <v>0</v>
      </c>
      <c r="R1767" s="142">
        <f>Q1767*H1767</f>
        <v>0</v>
      </c>
      <c r="S1767" s="142">
        <v>0</v>
      </c>
      <c r="T1767" s="143">
        <f>S1767*H1767</f>
        <v>0</v>
      </c>
      <c r="AR1767" s="13" t="s">
        <v>109</v>
      </c>
      <c r="AT1767" s="13" t="s">
        <v>1111</v>
      </c>
      <c r="AU1767" s="13" t="s">
        <v>79</v>
      </c>
      <c r="AY1767" s="13" t="s">
        <v>108</v>
      </c>
      <c r="BE1767" s="144">
        <f>IF(N1767="základní",J1767,0)</f>
        <v>1261.32</v>
      </c>
      <c r="BF1767" s="144">
        <f>IF(N1767="snížená",J1767,0)</f>
        <v>0</v>
      </c>
      <c r="BG1767" s="144">
        <f>IF(N1767="zákl. přenesená",J1767,0)</f>
        <v>0</v>
      </c>
      <c r="BH1767" s="144">
        <f>IF(N1767="sníž. přenesená",J1767,0)</f>
        <v>0</v>
      </c>
      <c r="BI1767" s="144">
        <f>IF(N1767="nulová",J1767,0)</f>
        <v>0</v>
      </c>
      <c r="BJ1767" s="13" t="s">
        <v>77</v>
      </c>
      <c r="BK1767" s="144">
        <f>ROUND(I1767*H1767,2)</f>
        <v>1261.32</v>
      </c>
      <c r="BL1767" s="13" t="s">
        <v>109</v>
      </c>
      <c r="BM1767" s="13" t="s">
        <v>3489</v>
      </c>
    </row>
    <row r="1768" spans="2:65" s="1" customFormat="1" ht="29.25">
      <c r="B1768" s="27"/>
      <c r="C1768" s="28"/>
      <c r="D1768" s="167" t="s">
        <v>1116</v>
      </c>
      <c r="E1768" s="28"/>
      <c r="F1768" s="168" t="s">
        <v>3407</v>
      </c>
      <c r="G1768" s="28"/>
      <c r="H1768" s="28"/>
      <c r="I1768" s="28"/>
      <c r="J1768" s="28"/>
      <c r="K1768" s="28"/>
      <c r="L1768" s="31"/>
      <c r="M1768" s="169"/>
      <c r="N1768" s="54"/>
      <c r="O1768" s="54"/>
      <c r="P1768" s="54"/>
      <c r="Q1768" s="54"/>
      <c r="R1768" s="54"/>
      <c r="S1768" s="54"/>
      <c r="T1768" s="55"/>
      <c r="AT1768" s="13" t="s">
        <v>1116</v>
      </c>
      <c r="AU1768" s="13" t="s">
        <v>79</v>
      </c>
    </row>
    <row r="1769" spans="2:65" s="1" customFormat="1" ht="33.75" customHeight="1">
      <c r="B1769" s="27"/>
      <c r="C1769" s="160" t="s">
        <v>3490</v>
      </c>
      <c r="D1769" s="160" t="s">
        <v>1111</v>
      </c>
      <c r="E1769" s="161" t="s">
        <v>3491</v>
      </c>
      <c r="F1769" s="162" t="s">
        <v>3492</v>
      </c>
      <c r="G1769" s="163" t="s">
        <v>144</v>
      </c>
      <c r="H1769" s="164">
        <v>1</v>
      </c>
      <c r="I1769" s="165">
        <v>129.19</v>
      </c>
      <c r="J1769" s="165">
        <f>ROUND(I1769*H1769,2)</f>
        <v>129.19</v>
      </c>
      <c r="K1769" s="162" t="s">
        <v>106</v>
      </c>
      <c r="L1769" s="31"/>
      <c r="M1769" s="53" t="s">
        <v>31</v>
      </c>
      <c r="N1769" s="166" t="s">
        <v>43</v>
      </c>
      <c r="O1769" s="142">
        <v>0.3</v>
      </c>
      <c r="P1769" s="142">
        <f>O1769*H1769</f>
        <v>0.3</v>
      </c>
      <c r="Q1769" s="142">
        <v>0</v>
      </c>
      <c r="R1769" s="142">
        <f>Q1769*H1769</f>
        <v>0</v>
      </c>
      <c r="S1769" s="142">
        <v>0</v>
      </c>
      <c r="T1769" s="143">
        <f>S1769*H1769</f>
        <v>0</v>
      </c>
      <c r="AR1769" s="13" t="s">
        <v>109</v>
      </c>
      <c r="AT1769" s="13" t="s">
        <v>1111</v>
      </c>
      <c r="AU1769" s="13" t="s">
        <v>79</v>
      </c>
      <c r="AY1769" s="13" t="s">
        <v>108</v>
      </c>
      <c r="BE1769" s="144">
        <f>IF(N1769="základní",J1769,0)</f>
        <v>129.19</v>
      </c>
      <c r="BF1769" s="144">
        <f>IF(N1769="snížená",J1769,0)</f>
        <v>0</v>
      </c>
      <c r="BG1769" s="144">
        <f>IF(N1769="zákl. přenesená",J1769,0)</f>
        <v>0</v>
      </c>
      <c r="BH1769" s="144">
        <f>IF(N1769="sníž. přenesená",J1769,0)</f>
        <v>0</v>
      </c>
      <c r="BI1769" s="144">
        <f>IF(N1769="nulová",J1769,0)</f>
        <v>0</v>
      </c>
      <c r="BJ1769" s="13" t="s">
        <v>77</v>
      </c>
      <c r="BK1769" s="144">
        <f>ROUND(I1769*H1769,2)</f>
        <v>129.19</v>
      </c>
      <c r="BL1769" s="13" t="s">
        <v>109</v>
      </c>
      <c r="BM1769" s="13" t="s">
        <v>3493</v>
      </c>
    </row>
    <row r="1770" spans="2:65" s="1" customFormat="1" ht="29.25">
      <c r="B1770" s="27"/>
      <c r="C1770" s="28"/>
      <c r="D1770" s="167" t="s">
        <v>1116</v>
      </c>
      <c r="E1770" s="28"/>
      <c r="F1770" s="168" t="s">
        <v>3407</v>
      </c>
      <c r="G1770" s="28"/>
      <c r="H1770" s="28"/>
      <c r="I1770" s="28"/>
      <c r="J1770" s="28"/>
      <c r="K1770" s="28"/>
      <c r="L1770" s="31"/>
      <c r="M1770" s="169"/>
      <c r="N1770" s="54"/>
      <c r="O1770" s="54"/>
      <c r="P1770" s="54"/>
      <c r="Q1770" s="54"/>
      <c r="R1770" s="54"/>
      <c r="S1770" s="54"/>
      <c r="T1770" s="55"/>
      <c r="AT1770" s="13" t="s">
        <v>1116</v>
      </c>
      <c r="AU1770" s="13" t="s">
        <v>79</v>
      </c>
    </row>
    <row r="1771" spans="2:65" s="1" customFormat="1" ht="22.5" customHeight="1">
      <c r="B1771" s="27"/>
      <c r="C1771" s="160" t="s">
        <v>3494</v>
      </c>
      <c r="D1771" s="160" t="s">
        <v>1111</v>
      </c>
      <c r="E1771" s="161" t="s">
        <v>3495</v>
      </c>
      <c r="F1771" s="162" t="s">
        <v>3496</v>
      </c>
      <c r="G1771" s="163" t="s">
        <v>572</v>
      </c>
      <c r="H1771" s="164">
        <v>1</v>
      </c>
      <c r="I1771" s="165">
        <v>668.28</v>
      </c>
      <c r="J1771" s="165">
        <f>ROUND(I1771*H1771,2)</f>
        <v>668.28</v>
      </c>
      <c r="K1771" s="162" t="s">
        <v>106</v>
      </c>
      <c r="L1771" s="31"/>
      <c r="M1771" s="53" t="s">
        <v>31</v>
      </c>
      <c r="N1771" s="166" t="s">
        <v>43</v>
      </c>
      <c r="O1771" s="142">
        <v>1.42</v>
      </c>
      <c r="P1771" s="142">
        <f>O1771*H1771</f>
        <v>1.42</v>
      </c>
      <c r="Q1771" s="142">
        <v>0</v>
      </c>
      <c r="R1771" s="142">
        <f>Q1771*H1771</f>
        <v>0</v>
      </c>
      <c r="S1771" s="142">
        <v>0</v>
      </c>
      <c r="T1771" s="143">
        <f>S1771*H1771</f>
        <v>0</v>
      </c>
      <c r="AR1771" s="13" t="s">
        <v>109</v>
      </c>
      <c r="AT1771" s="13" t="s">
        <v>1111</v>
      </c>
      <c r="AU1771" s="13" t="s">
        <v>79</v>
      </c>
      <c r="AY1771" s="13" t="s">
        <v>108</v>
      </c>
      <c r="BE1771" s="144">
        <f>IF(N1771="základní",J1771,0)</f>
        <v>668.28</v>
      </c>
      <c r="BF1771" s="144">
        <f>IF(N1771="snížená",J1771,0)</f>
        <v>0</v>
      </c>
      <c r="BG1771" s="144">
        <f>IF(N1771="zákl. přenesená",J1771,0)</f>
        <v>0</v>
      </c>
      <c r="BH1771" s="144">
        <f>IF(N1771="sníž. přenesená",J1771,0)</f>
        <v>0</v>
      </c>
      <c r="BI1771" s="144">
        <f>IF(N1771="nulová",J1771,0)</f>
        <v>0</v>
      </c>
      <c r="BJ1771" s="13" t="s">
        <v>77</v>
      </c>
      <c r="BK1771" s="144">
        <f>ROUND(I1771*H1771,2)</f>
        <v>668.28</v>
      </c>
      <c r="BL1771" s="13" t="s">
        <v>109</v>
      </c>
      <c r="BM1771" s="13" t="s">
        <v>3497</v>
      </c>
    </row>
    <row r="1772" spans="2:65" s="1" customFormat="1" ht="29.25">
      <c r="B1772" s="27"/>
      <c r="C1772" s="28"/>
      <c r="D1772" s="167" t="s">
        <v>1116</v>
      </c>
      <c r="E1772" s="28"/>
      <c r="F1772" s="168" t="s">
        <v>3498</v>
      </c>
      <c r="G1772" s="28"/>
      <c r="H1772" s="28"/>
      <c r="I1772" s="28"/>
      <c r="J1772" s="28"/>
      <c r="K1772" s="28"/>
      <c r="L1772" s="31"/>
      <c r="M1772" s="169"/>
      <c r="N1772" s="54"/>
      <c r="O1772" s="54"/>
      <c r="P1772" s="54"/>
      <c r="Q1772" s="54"/>
      <c r="R1772" s="54"/>
      <c r="S1772" s="54"/>
      <c r="T1772" s="55"/>
      <c r="AT1772" s="13" t="s">
        <v>1116</v>
      </c>
      <c r="AU1772" s="13" t="s">
        <v>79</v>
      </c>
    </row>
    <row r="1773" spans="2:65" s="1" customFormat="1" ht="22.5" customHeight="1">
      <c r="B1773" s="27"/>
      <c r="C1773" s="160" t="s">
        <v>3499</v>
      </c>
      <c r="D1773" s="160" t="s">
        <v>1111</v>
      </c>
      <c r="E1773" s="161" t="s">
        <v>3500</v>
      </c>
      <c r="F1773" s="162" t="s">
        <v>3501</v>
      </c>
      <c r="G1773" s="163" t="s">
        <v>572</v>
      </c>
      <c r="H1773" s="164">
        <v>1</v>
      </c>
      <c r="I1773" s="165">
        <v>424.16</v>
      </c>
      <c r="J1773" s="165">
        <f>ROUND(I1773*H1773,2)</f>
        <v>424.16</v>
      </c>
      <c r="K1773" s="162" t="s">
        <v>106</v>
      </c>
      <c r="L1773" s="31"/>
      <c r="M1773" s="53" t="s">
        <v>31</v>
      </c>
      <c r="N1773" s="166" t="s">
        <v>43</v>
      </c>
      <c r="O1773" s="142">
        <v>0.90100000000000002</v>
      </c>
      <c r="P1773" s="142">
        <f>O1773*H1773</f>
        <v>0.90100000000000002</v>
      </c>
      <c r="Q1773" s="142">
        <v>0</v>
      </c>
      <c r="R1773" s="142">
        <f>Q1773*H1773</f>
        <v>0</v>
      </c>
      <c r="S1773" s="142">
        <v>0</v>
      </c>
      <c r="T1773" s="143">
        <f>S1773*H1773</f>
        <v>0</v>
      </c>
      <c r="AR1773" s="13" t="s">
        <v>109</v>
      </c>
      <c r="AT1773" s="13" t="s">
        <v>1111</v>
      </c>
      <c r="AU1773" s="13" t="s">
        <v>79</v>
      </c>
      <c r="AY1773" s="13" t="s">
        <v>108</v>
      </c>
      <c r="BE1773" s="144">
        <f>IF(N1773="základní",J1773,0)</f>
        <v>424.16</v>
      </c>
      <c r="BF1773" s="144">
        <f>IF(N1773="snížená",J1773,0)</f>
        <v>0</v>
      </c>
      <c r="BG1773" s="144">
        <f>IF(N1773="zákl. přenesená",J1773,0)</f>
        <v>0</v>
      </c>
      <c r="BH1773" s="144">
        <f>IF(N1773="sníž. přenesená",J1773,0)</f>
        <v>0</v>
      </c>
      <c r="BI1773" s="144">
        <f>IF(N1773="nulová",J1773,0)</f>
        <v>0</v>
      </c>
      <c r="BJ1773" s="13" t="s">
        <v>77</v>
      </c>
      <c r="BK1773" s="144">
        <f>ROUND(I1773*H1773,2)</f>
        <v>424.16</v>
      </c>
      <c r="BL1773" s="13" t="s">
        <v>109</v>
      </c>
      <c r="BM1773" s="13" t="s">
        <v>3502</v>
      </c>
    </row>
    <row r="1774" spans="2:65" s="1" customFormat="1" ht="29.25">
      <c r="B1774" s="27"/>
      <c r="C1774" s="28"/>
      <c r="D1774" s="167" t="s">
        <v>1116</v>
      </c>
      <c r="E1774" s="28"/>
      <c r="F1774" s="168" t="s">
        <v>3498</v>
      </c>
      <c r="G1774" s="28"/>
      <c r="H1774" s="28"/>
      <c r="I1774" s="28"/>
      <c r="J1774" s="28"/>
      <c r="K1774" s="28"/>
      <c r="L1774" s="31"/>
      <c r="M1774" s="169"/>
      <c r="N1774" s="54"/>
      <c r="O1774" s="54"/>
      <c r="P1774" s="54"/>
      <c r="Q1774" s="54"/>
      <c r="R1774" s="54"/>
      <c r="S1774" s="54"/>
      <c r="T1774" s="55"/>
      <c r="AT1774" s="13" t="s">
        <v>1116</v>
      </c>
      <c r="AU1774" s="13" t="s">
        <v>79</v>
      </c>
    </row>
    <row r="1775" spans="2:65" s="1" customFormat="1" ht="22.5" customHeight="1">
      <c r="B1775" s="27"/>
      <c r="C1775" s="160" t="s">
        <v>3503</v>
      </c>
      <c r="D1775" s="160" t="s">
        <v>1111</v>
      </c>
      <c r="E1775" s="161" t="s">
        <v>3504</v>
      </c>
      <c r="F1775" s="162" t="s">
        <v>3505</v>
      </c>
      <c r="G1775" s="163" t="s">
        <v>144</v>
      </c>
      <c r="H1775" s="164">
        <v>1</v>
      </c>
      <c r="I1775" s="165">
        <v>1261.32</v>
      </c>
      <c r="J1775" s="165">
        <f>ROUND(I1775*H1775,2)</f>
        <v>1261.32</v>
      </c>
      <c r="K1775" s="162" t="s">
        <v>106</v>
      </c>
      <c r="L1775" s="31"/>
      <c r="M1775" s="53" t="s">
        <v>31</v>
      </c>
      <c r="N1775" s="166" t="s">
        <v>43</v>
      </c>
      <c r="O1775" s="142">
        <v>2.68</v>
      </c>
      <c r="P1775" s="142">
        <f>O1775*H1775</f>
        <v>2.68</v>
      </c>
      <c r="Q1775" s="142">
        <v>0</v>
      </c>
      <c r="R1775" s="142">
        <f>Q1775*H1775</f>
        <v>0</v>
      </c>
      <c r="S1775" s="142">
        <v>0</v>
      </c>
      <c r="T1775" s="143">
        <f>S1775*H1775</f>
        <v>0</v>
      </c>
      <c r="AR1775" s="13" t="s">
        <v>109</v>
      </c>
      <c r="AT1775" s="13" t="s">
        <v>1111</v>
      </c>
      <c r="AU1775" s="13" t="s">
        <v>79</v>
      </c>
      <c r="AY1775" s="13" t="s">
        <v>108</v>
      </c>
      <c r="BE1775" s="144">
        <f>IF(N1775="základní",J1775,0)</f>
        <v>1261.32</v>
      </c>
      <c r="BF1775" s="144">
        <f>IF(N1775="snížená",J1775,0)</f>
        <v>0</v>
      </c>
      <c r="BG1775" s="144">
        <f>IF(N1775="zákl. přenesená",J1775,0)</f>
        <v>0</v>
      </c>
      <c r="BH1775" s="144">
        <f>IF(N1775="sníž. přenesená",J1775,0)</f>
        <v>0</v>
      </c>
      <c r="BI1775" s="144">
        <f>IF(N1775="nulová",J1775,0)</f>
        <v>0</v>
      </c>
      <c r="BJ1775" s="13" t="s">
        <v>77</v>
      </c>
      <c r="BK1775" s="144">
        <f>ROUND(I1775*H1775,2)</f>
        <v>1261.32</v>
      </c>
      <c r="BL1775" s="13" t="s">
        <v>109</v>
      </c>
      <c r="BM1775" s="13" t="s">
        <v>3506</v>
      </c>
    </row>
    <row r="1776" spans="2:65" s="1" customFormat="1" ht="29.25">
      <c r="B1776" s="27"/>
      <c r="C1776" s="28"/>
      <c r="D1776" s="167" t="s">
        <v>1116</v>
      </c>
      <c r="E1776" s="28"/>
      <c r="F1776" s="168" t="s">
        <v>3507</v>
      </c>
      <c r="G1776" s="28"/>
      <c r="H1776" s="28"/>
      <c r="I1776" s="28"/>
      <c r="J1776" s="28"/>
      <c r="K1776" s="28"/>
      <c r="L1776" s="31"/>
      <c r="M1776" s="169"/>
      <c r="N1776" s="54"/>
      <c r="O1776" s="54"/>
      <c r="P1776" s="54"/>
      <c r="Q1776" s="54"/>
      <c r="R1776" s="54"/>
      <c r="S1776" s="54"/>
      <c r="T1776" s="55"/>
      <c r="AT1776" s="13" t="s">
        <v>1116</v>
      </c>
      <c r="AU1776" s="13" t="s">
        <v>79</v>
      </c>
    </row>
    <row r="1777" spans="2:65" s="1" customFormat="1" ht="22.5" customHeight="1">
      <c r="B1777" s="27"/>
      <c r="C1777" s="160" t="s">
        <v>3508</v>
      </c>
      <c r="D1777" s="160" t="s">
        <v>1111</v>
      </c>
      <c r="E1777" s="161" t="s">
        <v>3509</v>
      </c>
      <c r="F1777" s="162" t="s">
        <v>3510</v>
      </c>
      <c r="G1777" s="163" t="s">
        <v>144</v>
      </c>
      <c r="H1777" s="164">
        <v>1</v>
      </c>
      <c r="I1777" s="165">
        <v>84.57</v>
      </c>
      <c r="J1777" s="165">
        <f>ROUND(I1777*H1777,2)</f>
        <v>84.57</v>
      </c>
      <c r="K1777" s="162" t="s">
        <v>106</v>
      </c>
      <c r="L1777" s="31"/>
      <c r="M1777" s="53" t="s">
        <v>31</v>
      </c>
      <c r="N1777" s="166" t="s">
        <v>43</v>
      </c>
      <c r="O1777" s="142">
        <v>0.18</v>
      </c>
      <c r="P1777" s="142">
        <f>O1777*H1777</f>
        <v>0.18</v>
      </c>
      <c r="Q1777" s="142">
        <v>0</v>
      </c>
      <c r="R1777" s="142">
        <f>Q1777*H1777</f>
        <v>0</v>
      </c>
      <c r="S1777" s="142">
        <v>0</v>
      </c>
      <c r="T1777" s="143">
        <f>S1777*H1777</f>
        <v>0</v>
      </c>
      <c r="AR1777" s="13" t="s">
        <v>109</v>
      </c>
      <c r="AT1777" s="13" t="s">
        <v>1111</v>
      </c>
      <c r="AU1777" s="13" t="s">
        <v>79</v>
      </c>
      <c r="AY1777" s="13" t="s">
        <v>108</v>
      </c>
      <c r="BE1777" s="144">
        <f>IF(N1777="základní",J1777,0)</f>
        <v>84.57</v>
      </c>
      <c r="BF1777" s="144">
        <f>IF(N1777="snížená",J1777,0)</f>
        <v>0</v>
      </c>
      <c r="BG1777" s="144">
        <f>IF(N1777="zákl. přenesená",J1777,0)</f>
        <v>0</v>
      </c>
      <c r="BH1777" s="144">
        <f>IF(N1777="sníž. přenesená",J1777,0)</f>
        <v>0</v>
      </c>
      <c r="BI1777" s="144">
        <f>IF(N1777="nulová",J1777,0)</f>
        <v>0</v>
      </c>
      <c r="BJ1777" s="13" t="s">
        <v>77</v>
      </c>
      <c r="BK1777" s="144">
        <f>ROUND(I1777*H1777,2)</f>
        <v>84.57</v>
      </c>
      <c r="BL1777" s="13" t="s">
        <v>109</v>
      </c>
      <c r="BM1777" s="13" t="s">
        <v>3511</v>
      </c>
    </row>
    <row r="1778" spans="2:65" s="1" customFormat="1" ht="29.25">
      <c r="B1778" s="27"/>
      <c r="C1778" s="28"/>
      <c r="D1778" s="167" t="s">
        <v>1116</v>
      </c>
      <c r="E1778" s="28"/>
      <c r="F1778" s="168" t="s">
        <v>3507</v>
      </c>
      <c r="G1778" s="28"/>
      <c r="H1778" s="28"/>
      <c r="I1778" s="28"/>
      <c r="J1778" s="28"/>
      <c r="K1778" s="28"/>
      <c r="L1778" s="31"/>
      <c r="M1778" s="169"/>
      <c r="N1778" s="54"/>
      <c r="O1778" s="54"/>
      <c r="P1778" s="54"/>
      <c r="Q1778" s="54"/>
      <c r="R1778" s="54"/>
      <c r="S1778" s="54"/>
      <c r="T1778" s="55"/>
      <c r="AT1778" s="13" t="s">
        <v>1116</v>
      </c>
      <c r="AU1778" s="13" t="s">
        <v>79</v>
      </c>
    </row>
    <row r="1779" spans="2:65" s="1" customFormat="1" ht="22.5" customHeight="1">
      <c r="B1779" s="27"/>
      <c r="C1779" s="160" t="s">
        <v>17</v>
      </c>
      <c r="D1779" s="160" t="s">
        <v>1111</v>
      </c>
      <c r="E1779" s="161" t="s">
        <v>3512</v>
      </c>
      <c r="F1779" s="162" t="s">
        <v>3513</v>
      </c>
      <c r="G1779" s="163" t="s">
        <v>144</v>
      </c>
      <c r="H1779" s="164">
        <v>1</v>
      </c>
      <c r="I1779" s="165">
        <v>503.63</v>
      </c>
      <c r="J1779" s="165">
        <f>ROUND(I1779*H1779,2)</f>
        <v>503.63</v>
      </c>
      <c r="K1779" s="162" t="s">
        <v>106</v>
      </c>
      <c r="L1779" s="31"/>
      <c r="M1779" s="53" t="s">
        <v>31</v>
      </c>
      <c r="N1779" s="166" t="s">
        <v>43</v>
      </c>
      <c r="O1779" s="142">
        <v>1.07</v>
      </c>
      <c r="P1779" s="142">
        <f>O1779*H1779</f>
        <v>1.07</v>
      </c>
      <c r="Q1779" s="142">
        <v>0</v>
      </c>
      <c r="R1779" s="142">
        <f>Q1779*H1779</f>
        <v>0</v>
      </c>
      <c r="S1779" s="142">
        <v>0</v>
      </c>
      <c r="T1779" s="143">
        <f>S1779*H1779</f>
        <v>0</v>
      </c>
      <c r="AR1779" s="13" t="s">
        <v>109</v>
      </c>
      <c r="AT1779" s="13" t="s">
        <v>1111</v>
      </c>
      <c r="AU1779" s="13" t="s">
        <v>79</v>
      </c>
      <c r="AY1779" s="13" t="s">
        <v>108</v>
      </c>
      <c r="BE1779" s="144">
        <f>IF(N1779="základní",J1779,0)</f>
        <v>503.63</v>
      </c>
      <c r="BF1779" s="144">
        <f>IF(N1779="snížená",J1779,0)</f>
        <v>0</v>
      </c>
      <c r="BG1779" s="144">
        <f>IF(N1779="zákl. přenesená",J1779,0)</f>
        <v>0</v>
      </c>
      <c r="BH1779" s="144">
        <f>IF(N1779="sníž. přenesená",J1779,0)</f>
        <v>0</v>
      </c>
      <c r="BI1779" s="144">
        <f>IF(N1779="nulová",J1779,0)</f>
        <v>0</v>
      </c>
      <c r="BJ1779" s="13" t="s">
        <v>77</v>
      </c>
      <c r="BK1779" s="144">
        <f>ROUND(I1779*H1779,2)</f>
        <v>503.63</v>
      </c>
      <c r="BL1779" s="13" t="s">
        <v>109</v>
      </c>
      <c r="BM1779" s="13" t="s">
        <v>3514</v>
      </c>
    </row>
    <row r="1780" spans="2:65" s="1" customFormat="1" ht="19.5">
      <c r="B1780" s="27"/>
      <c r="C1780" s="28"/>
      <c r="D1780" s="167" t="s">
        <v>1116</v>
      </c>
      <c r="E1780" s="28"/>
      <c r="F1780" s="168" t="s">
        <v>3515</v>
      </c>
      <c r="G1780" s="28"/>
      <c r="H1780" s="28"/>
      <c r="I1780" s="28"/>
      <c r="J1780" s="28"/>
      <c r="K1780" s="28"/>
      <c r="L1780" s="31"/>
      <c r="M1780" s="169"/>
      <c r="N1780" s="54"/>
      <c r="O1780" s="54"/>
      <c r="P1780" s="54"/>
      <c r="Q1780" s="54"/>
      <c r="R1780" s="54"/>
      <c r="S1780" s="54"/>
      <c r="T1780" s="55"/>
      <c r="AT1780" s="13" t="s">
        <v>1116</v>
      </c>
      <c r="AU1780" s="13" t="s">
        <v>79</v>
      </c>
    </row>
    <row r="1781" spans="2:65" s="1" customFormat="1" ht="22.5" customHeight="1">
      <c r="B1781" s="27"/>
      <c r="C1781" s="160" t="s">
        <v>3516</v>
      </c>
      <c r="D1781" s="160" t="s">
        <v>1111</v>
      </c>
      <c r="E1781" s="161" t="s">
        <v>3517</v>
      </c>
      <c r="F1781" s="162" t="s">
        <v>3518</v>
      </c>
      <c r="G1781" s="163" t="s">
        <v>144</v>
      </c>
      <c r="H1781" s="164">
        <v>1</v>
      </c>
      <c r="I1781" s="165">
        <v>33.04</v>
      </c>
      <c r="J1781" s="165">
        <f>ROUND(I1781*H1781,2)</f>
        <v>33.04</v>
      </c>
      <c r="K1781" s="162" t="s">
        <v>106</v>
      </c>
      <c r="L1781" s="31"/>
      <c r="M1781" s="53" t="s">
        <v>31</v>
      </c>
      <c r="N1781" s="166" t="s">
        <v>43</v>
      </c>
      <c r="O1781" s="142">
        <v>7.0000000000000007E-2</v>
      </c>
      <c r="P1781" s="142">
        <f>O1781*H1781</f>
        <v>7.0000000000000007E-2</v>
      </c>
      <c r="Q1781" s="142">
        <v>0</v>
      </c>
      <c r="R1781" s="142">
        <f>Q1781*H1781</f>
        <v>0</v>
      </c>
      <c r="S1781" s="142">
        <v>0</v>
      </c>
      <c r="T1781" s="143">
        <f>S1781*H1781</f>
        <v>0</v>
      </c>
      <c r="AR1781" s="13" t="s">
        <v>109</v>
      </c>
      <c r="AT1781" s="13" t="s">
        <v>1111</v>
      </c>
      <c r="AU1781" s="13" t="s">
        <v>79</v>
      </c>
      <c r="AY1781" s="13" t="s">
        <v>108</v>
      </c>
      <c r="BE1781" s="144">
        <f>IF(N1781="základní",J1781,0)</f>
        <v>33.04</v>
      </c>
      <c r="BF1781" s="144">
        <f>IF(N1781="snížená",J1781,0)</f>
        <v>0</v>
      </c>
      <c r="BG1781" s="144">
        <f>IF(N1781="zákl. přenesená",J1781,0)</f>
        <v>0</v>
      </c>
      <c r="BH1781" s="144">
        <f>IF(N1781="sníž. přenesená",J1781,0)</f>
        <v>0</v>
      </c>
      <c r="BI1781" s="144">
        <f>IF(N1781="nulová",J1781,0)</f>
        <v>0</v>
      </c>
      <c r="BJ1781" s="13" t="s">
        <v>77</v>
      </c>
      <c r="BK1781" s="144">
        <f>ROUND(I1781*H1781,2)</f>
        <v>33.04</v>
      </c>
      <c r="BL1781" s="13" t="s">
        <v>109</v>
      </c>
      <c r="BM1781" s="13" t="s">
        <v>3519</v>
      </c>
    </row>
    <row r="1782" spans="2:65" s="1" customFormat="1" ht="19.5">
      <c r="B1782" s="27"/>
      <c r="C1782" s="28"/>
      <c r="D1782" s="167" t="s">
        <v>1116</v>
      </c>
      <c r="E1782" s="28"/>
      <c r="F1782" s="168" t="s">
        <v>3515</v>
      </c>
      <c r="G1782" s="28"/>
      <c r="H1782" s="28"/>
      <c r="I1782" s="28"/>
      <c r="J1782" s="28"/>
      <c r="K1782" s="28"/>
      <c r="L1782" s="31"/>
      <c r="M1782" s="169"/>
      <c r="N1782" s="54"/>
      <c r="O1782" s="54"/>
      <c r="P1782" s="54"/>
      <c r="Q1782" s="54"/>
      <c r="R1782" s="54"/>
      <c r="S1782" s="54"/>
      <c r="T1782" s="55"/>
      <c r="AT1782" s="13" t="s">
        <v>1116</v>
      </c>
      <c r="AU1782" s="13" t="s">
        <v>79</v>
      </c>
    </row>
    <row r="1783" spans="2:65" s="1" customFormat="1" ht="22.5" customHeight="1">
      <c r="B1783" s="27"/>
      <c r="C1783" s="160" t="s">
        <v>3520</v>
      </c>
      <c r="D1783" s="160" t="s">
        <v>1111</v>
      </c>
      <c r="E1783" s="161" t="s">
        <v>3521</v>
      </c>
      <c r="F1783" s="162" t="s">
        <v>3522</v>
      </c>
      <c r="G1783" s="163" t="s">
        <v>144</v>
      </c>
      <c r="H1783" s="164">
        <v>1</v>
      </c>
      <c r="I1783" s="165">
        <v>757.69</v>
      </c>
      <c r="J1783" s="165">
        <f>ROUND(I1783*H1783,2)</f>
        <v>757.69</v>
      </c>
      <c r="K1783" s="162" t="s">
        <v>106</v>
      </c>
      <c r="L1783" s="31"/>
      <c r="M1783" s="53" t="s">
        <v>31</v>
      </c>
      <c r="N1783" s="166" t="s">
        <v>43</v>
      </c>
      <c r="O1783" s="142">
        <v>1.61</v>
      </c>
      <c r="P1783" s="142">
        <f>O1783*H1783</f>
        <v>1.61</v>
      </c>
      <c r="Q1783" s="142">
        <v>0</v>
      </c>
      <c r="R1783" s="142">
        <f>Q1783*H1783</f>
        <v>0</v>
      </c>
      <c r="S1783" s="142">
        <v>0</v>
      </c>
      <c r="T1783" s="143">
        <f>S1783*H1783</f>
        <v>0</v>
      </c>
      <c r="AR1783" s="13" t="s">
        <v>109</v>
      </c>
      <c r="AT1783" s="13" t="s">
        <v>1111</v>
      </c>
      <c r="AU1783" s="13" t="s">
        <v>79</v>
      </c>
      <c r="AY1783" s="13" t="s">
        <v>108</v>
      </c>
      <c r="BE1783" s="144">
        <f>IF(N1783="základní",J1783,0)</f>
        <v>757.69</v>
      </c>
      <c r="BF1783" s="144">
        <f>IF(N1783="snížená",J1783,0)</f>
        <v>0</v>
      </c>
      <c r="BG1783" s="144">
        <f>IF(N1783="zákl. přenesená",J1783,0)</f>
        <v>0</v>
      </c>
      <c r="BH1783" s="144">
        <f>IF(N1783="sníž. přenesená",J1783,0)</f>
        <v>0</v>
      </c>
      <c r="BI1783" s="144">
        <f>IF(N1783="nulová",J1783,0)</f>
        <v>0</v>
      </c>
      <c r="BJ1783" s="13" t="s">
        <v>77</v>
      </c>
      <c r="BK1783" s="144">
        <f>ROUND(I1783*H1783,2)</f>
        <v>757.69</v>
      </c>
      <c r="BL1783" s="13" t="s">
        <v>109</v>
      </c>
      <c r="BM1783" s="13" t="s">
        <v>3523</v>
      </c>
    </row>
    <row r="1784" spans="2:65" s="1" customFormat="1" ht="29.25">
      <c r="B1784" s="27"/>
      <c r="C1784" s="28"/>
      <c r="D1784" s="167" t="s">
        <v>1116</v>
      </c>
      <c r="E1784" s="28"/>
      <c r="F1784" s="168" t="s">
        <v>3461</v>
      </c>
      <c r="G1784" s="28"/>
      <c r="H1784" s="28"/>
      <c r="I1784" s="28"/>
      <c r="J1784" s="28"/>
      <c r="K1784" s="28"/>
      <c r="L1784" s="31"/>
      <c r="M1784" s="169"/>
      <c r="N1784" s="54"/>
      <c r="O1784" s="54"/>
      <c r="P1784" s="54"/>
      <c r="Q1784" s="54"/>
      <c r="R1784" s="54"/>
      <c r="S1784" s="54"/>
      <c r="T1784" s="55"/>
      <c r="AT1784" s="13" t="s">
        <v>1116</v>
      </c>
      <c r="AU1784" s="13" t="s">
        <v>79</v>
      </c>
    </row>
    <row r="1785" spans="2:65" s="1" customFormat="1" ht="22.5" customHeight="1">
      <c r="B1785" s="27"/>
      <c r="C1785" s="160" t="s">
        <v>3524</v>
      </c>
      <c r="D1785" s="160" t="s">
        <v>1111</v>
      </c>
      <c r="E1785" s="161" t="s">
        <v>3525</v>
      </c>
      <c r="F1785" s="162" t="s">
        <v>3526</v>
      </c>
      <c r="G1785" s="163" t="s">
        <v>144</v>
      </c>
      <c r="H1785" s="164">
        <v>1</v>
      </c>
      <c r="I1785" s="165">
        <v>51.53</v>
      </c>
      <c r="J1785" s="165">
        <f>ROUND(I1785*H1785,2)</f>
        <v>51.53</v>
      </c>
      <c r="K1785" s="162" t="s">
        <v>106</v>
      </c>
      <c r="L1785" s="31"/>
      <c r="M1785" s="53" t="s">
        <v>31</v>
      </c>
      <c r="N1785" s="166" t="s">
        <v>43</v>
      </c>
      <c r="O1785" s="142">
        <v>0.11</v>
      </c>
      <c r="P1785" s="142">
        <f>O1785*H1785</f>
        <v>0.11</v>
      </c>
      <c r="Q1785" s="142">
        <v>0</v>
      </c>
      <c r="R1785" s="142">
        <f>Q1785*H1785</f>
        <v>0</v>
      </c>
      <c r="S1785" s="142">
        <v>0</v>
      </c>
      <c r="T1785" s="143">
        <f>S1785*H1785</f>
        <v>0</v>
      </c>
      <c r="AR1785" s="13" t="s">
        <v>109</v>
      </c>
      <c r="AT1785" s="13" t="s">
        <v>1111</v>
      </c>
      <c r="AU1785" s="13" t="s">
        <v>79</v>
      </c>
      <c r="AY1785" s="13" t="s">
        <v>108</v>
      </c>
      <c r="BE1785" s="144">
        <f>IF(N1785="základní",J1785,0)</f>
        <v>51.53</v>
      </c>
      <c r="BF1785" s="144">
        <f>IF(N1785="snížená",J1785,0)</f>
        <v>0</v>
      </c>
      <c r="BG1785" s="144">
        <f>IF(N1785="zákl. přenesená",J1785,0)</f>
        <v>0</v>
      </c>
      <c r="BH1785" s="144">
        <f>IF(N1785="sníž. přenesená",J1785,0)</f>
        <v>0</v>
      </c>
      <c r="BI1785" s="144">
        <f>IF(N1785="nulová",J1785,0)</f>
        <v>0</v>
      </c>
      <c r="BJ1785" s="13" t="s">
        <v>77</v>
      </c>
      <c r="BK1785" s="144">
        <f>ROUND(I1785*H1785,2)</f>
        <v>51.53</v>
      </c>
      <c r="BL1785" s="13" t="s">
        <v>109</v>
      </c>
      <c r="BM1785" s="13" t="s">
        <v>3527</v>
      </c>
    </row>
    <row r="1786" spans="2:65" s="1" customFormat="1" ht="29.25">
      <c r="B1786" s="27"/>
      <c r="C1786" s="28"/>
      <c r="D1786" s="167" t="s">
        <v>1116</v>
      </c>
      <c r="E1786" s="28"/>
      <c r="F1786" s="168" t="s">
        <v>3461</v>
      </c>
      <c r="G1786" s="28"/>
      <c r="H1786" s="28"/>
      <c r="I1786" s="28"/>
      <c r="J1786" s="28"/>
      <c r="K1786" s="28"/>
      <c r="L1786" s="31"/>
      <c r="M1786" s="169"/>
      <c r="N1786" s="54"/>
      <c r="O1786" s="54"/>
      <c r="P1786" s="54"/>
      <c r="Q1786" s="54"/>
      <c r="R1786" s="54"/>
      <c r="S1786" s="54"/>
      <c r="T1786" s="55"/>
      <c r="AT1786" s="13" t="s">
        <v>1116</v>
      </c>
      <c r="AU1786" s="13" t="s">
        <v>79</v>
      </c>
    </row>
    <row r="1787" spans="2:65" s="1" customFormat="1" ht="22.5" customHeight="1">
      <c r="B1787" s="27"/>
      <c r="C1787" s="160" t="s">
        <v>3528</v>
      </c>
      <c r="D1787" s="160" t="s">
        <v>1111</v>
      </c>
      <c r="E1787" s="161" t="s">
        <v>3529</v>
      </c>
      <c r="F1787" s="162" t="s">
        <v>3530</v>
      </c>
      <c r="G1787" s="163" t="s">
        <v>572</v>
      </c>
      <c r="H1787" s="164">
        <v>1</v>
      </c>
      <c r="I1787" s="165">
        <v>668.28</v>
      </c>
      <c r="J1787" s="165">
        <f>ROUND(I1787*H1787,2)</f>
        <v>668.28</v>
      </c>
      <c r="K1787" s="162" t="s">
        <v>106</v>
      </c>
      <c r="L1787" s="31"/>
      <c r="M1787" s="53" t="s">
        <v>31</v>
      </c>
      <c r="N1787" s="166" t="s">
        <v>43</v>
      </c>
      <c r="O1787" s="142">
        <v>1.42</v>
      </c>
      <c r="P1787" s="142">
        <f>O1787*H1787</f>
        <v>1.42</v>
      </c>
      <c r="Q1787" s="142">
        <v>0</v>
      </c>
      <c r="R1787" s="142">
        <f>Q1787*H1787</f>
        <v>0</v>
      </c>
      <c r="S1787" s="142">
        <v>0</v>
      </c>
      <c r="T1787" s="143">
        <f>S1787*H1787</f>
        <v>0</v>
      </c>
      <c r="AR1787" s="13" t="s">
        <v>109</v>
      </c>
      <c r="AT1787" s="13" t="s">
        <v>1111</v>
      </c>
      <c r="AU1787" s="13" t="s">
        <v>79</v>
      </c>
      <c r="AY1787" s="13" t="s">
        <v>108</v>
      </c>
      <c r="BE1787" s="144">
        <f>IF(N1787="základní",J1787,0)</f>
        <v>668.28</v>
      </c>
      <c r="BF1787" s="144">
        <f>IF(N1787="snížená",J1787,0)</f>
        <v>0</v>
      </c>
      <c r="BG1787" s="144">
        <f>IF(N1787="zákl. přenesená",J1787,0)</f>
        <v>0</v>
      </c>
      <c r="BH1787" s="144">
        <f>IF(N1787="sníž. přenesená",J1787,0)</f>
        <v>0</v>
      </c>
      <c r="BI1787" s="144">
        <f>IF(N1787="nulová",J1787,0)</f>
        <v>0</v>
      </c>
      <c r="BJ1787" s="13" t="s">
        <v>77</v>
      </c>
      <c r="BK1787" s="144">
        <f>ROUND(I1787*H1787,2)</f>
        <v>668.28</v>
      </c>
      <c r="BL1787" s="13" t="s">
        <v>109</v>
      </c>
      <c r="BM1787" s="13" t="s">
        <v>3531</v>
      </c>
    </row>
    <row r="1788" spans="2:65" s="1" customFormat="1" ht="19.5">
      <c r="B1788" s="27"/>
      <c r="C1788" s="28"/>
      <c r="D1788" s="167" t="s">
        <v>1116</v>
      </c>
      <c r="E1788" s="28"/>
      <c r="F1788" s="168" t="s">
        <v>3515</v>
      </c>
      <c r="G1788" s="28"/>
      <c r="H1788" s="28"/>
      <c r="I1788" s="28"/>
      <c r="J1788" s="28"/>
      <c r="K1788" s="28"/>
      <c r="L1788" s="31"/>
      <c r="M1788" s="169"/>
      <c r="N1788" s="54"/>
      <c r="O1788" s="54"/>
      <c r="P1788" s="54"/>
      <c r="Q1788" s="54"/>
      <c r="R1788" s="54"/>
      <c r="S1788" s="54"/>
      <c r="T1788" s="55"/>
      <c r="AT1788" s="13" t="s">
        <v>1116</v>
      </c>
      <c r="AU1788" s="13" t="s">
        <v>79</v>
      </c>
    </row>
    <row r="1789" spans="2:65" s="1" customFormat="1" ht="22.5" customHeight="1">
      <c r="B1789" s="27"/>
      <c r="C1789" s="160" t="s">
        <v>3532</v>
      </c>
      <c r="D1789" s="160" t="s">
        <v>1111</v>
      </c>
      <c r="E1789" s="161" t="s">
        <v>3533</v>
      </c>
      <c r="F1789" s="162" t="s">
        <v>3534</v>
      </c>
      <c r="G1789" s="163" t="s">
        <v>572</v>
      </c>
      <c r="H1789" s="164">
        <v>1</v>
      </c>
      <c r="I1789" s="165">
        <v>423.55</v>
      </c>
      <c r="J1789" s="165">
        <f>ROUND(I1789*H1789,2)</f>
        <v>423.55</v>
      </c>
      <c r="K1789" s="162" t="s">
        <v>106</v>
      </c>
      <c r="L1789" s="31"/>
      <c r="M1789" s="53" t="s">
        <v>31</v>
      </c>
      <c r="N1789" s="166" t="s">
        <v>43</v>
      </c>
      <c r="O1789" s="142">
        <v>0.9</v>
      </c>
      <c r="P1789" s="142">
        <f>O1789*H1789</f>
        <v>0.9</v>
      </c>
      <c r="Q1789" s="142">
        <v>0</v>
      </c>
      <c r="R1789" s="142">
        <f>Q1789*H1789</f>
        <v>0</v>
      </c>
      <c r="S1789" s="142">
        <v>0</v>
      </c>
      <c r="T1789" s="143">
        <f>S1789*H1789</f>
        <v>0</v>
      </c>
      <c r="AR1789" s="13" t="s">
        <v>109</v>
      </c>
      <c r="AT1789" s="13" t="s">
        <v>1111</v>
      </c>
      <c r="AU1789" s="13" t="s">
        <v>79</v>
      </c>
      <c r="AY1789" s="13" t="s">
        <v>108</v>
      </c>
      <c r="BE1789" s="144">
        <f>IF(N1789="základní",J1789,0)</f>
        <v>423.55</v>
      </c>
      <c r="BF1789" s="144">
        <f>IF(N1789="snížená",J1789,0)</f>
        <v>0</v>
      </c>
      <c r="BG1789" s="144">
        <f>IF(N1789="zákl. přenesená",J1789,0)</f>
        <v>0</v>
      </c>
      <c r="BH1789" s="144">
        <f>IF(N1789="sníž. přenesená",J1789,0)</f>
        <v>0</v>
      </c>
      <c r="BI1789" s="144">
        <f>IF(N1789="nulová",J1789,0)</f>
        <v>0</v>
      </c>
      <c r="BJ1789" s="13" t="s">
        <v>77</v>
      </c>
      <c r="BK1789" s="144">
        <f>ROUND(I1789*H1789,2)</f>
        <v>423.55</v>
      </c>
      <c r="BL1789" s="13" t="s">
        <v>109</v>
      </c>
      <c r="BM1789" s="13" t="s">
        <v>3535</v>
      </c>
    </row>
    <row r="1790" spans="2:65" s="1" customFormat="1" ht="19.5">
      <c r="B1790" s="27"/>
      <c r="C1790" s="28"/>
      <c r="D1790" s="167" t="s">
        <v>1116</v>
      </c>
      <c r="E1790" s="28"/>
      <c r="F1790" s="168" t="s">
        <v>3515</v>
      </c>
      <c r="G1790" s="28"/>
      <c r="H1790" s="28"/>
      <c r="I1790" s="28"/>
      <c r="J1790" s="28"/>
      <c r="K1790" s="28"/>
      <c r="L1790" s="31"/>
      <c r="M1790" s="169"/>
      <c r="N1790" s="54"/>
      <c r="O1790" s="54"/>
      <c r="P1790" s="54"/>
      <c r="Q1790" s="54"/>
      <c r="R1790" s="54"/>
      <c r="S1790" s="54"/>
      <c r="T1790" s="55"/>
      <c r="AT1790" s="13" t="s">
        <v>1116</v>
      </c>
      <c r="AU1790" s="13" t="s">
        <v>79</v>
      </c>
    </row>
    <row r="1791" spans="2:65" s="1" customFormat="1" ht="22.5" customHeight="1">
      <c r="B1791" s="27"/>
      <c r="C1791" s="160" t="s">
        <v>3536</v>
      </c>
      <c r="D1791" s="160" t="s">
        <v>1111</v>
      </c>
      <c r="E1791" s="161" t="s">
        <v>3537</v>
      </c>
      <c r="F1791" s="162" t="s">
        <v>3538</v>
      </c>
      <c r="G1791" s="163" t="s">
        <v>144</v>
      </c>
      <c r="H1791" s="164">
        <v>1</v>
      </c>
      <c r="I1791" s="165">
        <v>1270.4100000000001</v>
      </c>
      <c r="J1791" s="165">
        <f>ROUND(I1791*H1791,2)</f>
        <v>1270.4100000000001</v>
      </c>
      <c r="K1791" s="162" t="s">
        <v>106</v>
      </c>
      <c r="L1791" s="31"/>
      <c r="M1791" s="53" t="s">
        <v>31</v>
      </c>
      <c r="N1791" s="166" t="s">
        <v>43</v>
      </c>
      <c r="O1791" s="142">
        <v>2.95</v>
      </c>
      <c r="P1791" s="142">
        <f>O1791*H1791</f>
        <v>2.95</v>
      </c>
      <c r="Q1791" s="142">
        <v>0</v>
      </c>
      <c r="R1791" s="142">
        <f>Q1791*H1791</f>
        <v>0</v>
      </c>
      <c r="S1791" s="142">
        <v>0</v>
      </c>
      <c r="T1791" s="143">
        <f>S1791*H1791</f>
        <v>0</v>
      </c>
      <c r="AR1791" s="13" t="s">
        <v>109</v>
      </c>
      <c r="AT1791" s="13" t="s">
        <v>1111</v>
      </c>
      <c r="AU1791" s="13" t="s">
        <v>79</v>
      </c>
      <c r="AY1791" s="13" t="s">
        <v>108</v>
      </c>
      <c r="BE1791" s="144">
        <f>IF(N1791="základní",J1791,0)</f>
        <v>1270.4100000000001</v>
      </c>
      <c r="BF1791" s="144">
        <f>IF(N1791="snížená",J1791,0)</f>
        <v>0</v>
      </c>
      <c r="BG1791" s="144">
        <f>IF(N1791="zákl. přenesená",J1791,0)</f>
        <v>0</v>
      </c>
      <c r="BH1791" s="144">
        <f>IF(N1791="sníž. přenesená",J1791,0)</f>
        <v>0</v>
      </c>
      <c r="BI1791" s="144">
        <f>IF(N1791="nulová",J1791,0)</f>
        <v>0</v>
      </c>
      <c r="BJ1791" s="13" t="s">
        <v>77</v>
      </c>
      <c r="BK1791" s="144">
        <f>ROUND(I1791*H1791,2)</f>
        <v>1270.4100000000001</v>
      </c>
      <c r="BL1791" s="13" t="s">
        <v>109</v>
      </c>
      <c r="BM1791" s="13" t="s">
        <v>3539</v>
      </c>
    </row>
    <row r="1792" spans="2:65" s="1" customFormat="1" ht="29.25">
      <c r="B1792" s="27"/>
      <c r="C1792" s="28"/>
      <c r="D1792" s="167" t="s">
        <v>1116</v>
      </c>
      <c r="E1792" s="28"/>
      <c r="F1792" s="168" t="s">
        <v>3540</v>
      </c>
      <c r="G1792" s="28"/>
      <c r="H1792" s="28"/>
      <c r="I1792" s="28"/>
      <c r="J1792" s="28"/>
      <c r="K1792" s="28"/>
      <c r="L1792" s="31"/>
      <c r="M1792" s="169"/>
      <c r="N1792" s="54"/>
      <c r="O1792" s="54"/>
      <c r="P1792" s="54"/>
      <c r="Q1792" s="54"/>
      <c r="R1792" s="54"/>
      <c r="S1792" s="54"/>
      <c r="T1792" s="55"/>
      <c r="AT1792" s="13" t="s">
        <v>1116</v>
      </c>
      <c r="AU1792" s="13" t="s">
        <v>79</v>
      </c>
    </row>
    <row r="1793" spans="2:65" s="1" customFormat="1" ht="22.5" customHeight="1">
      <c r="B1793" s="27"/>
      <c r="C1793" s="160" t="s">
        <v>3541</v>
      </c>
      <c r="D1793" s="160" t="s">
        <v>1111</v>
      </c>
      <c r="E1793" s="161" t="s">
        <v>3542</v>
      </c>
      <c r="F1793" s="162" t="s">
        <v>3543</v>
      </c>
      <c r="G1793" s="163" t="s">
        <v>144</v>
      </c>
      <c r="H1793" s="164">
        <v>1</v>
      </c>
      <c r="I1793" s="165">
        <v>1158.44</v>
      </c>
      <c r="J1793" s="165">
        <f>ROUND(I1793*H1793,2)</f>
        <v>1158.44</v>
      </c>
      <c r="K1793" s="162" t="s">
        <v>106</v>
      </c>
      <c r="L1793" s="31"/>
      <c r="M1793" s="53" t="s">
        <v>31</v>
      </c>
      <c r="N1793" s="166" t="s">
        <v>43</v>
      </c>
      <c r="O1793" s="142">
        <v>2.69</v>
      </c>
      <c r="P1793" s="142">
        <f>O1793*H1793</f>
        <v>2.69</v>
      </c>
      <c r="Q1793" s="142">
        <v>0</v>
      </c>
      <c r="R1793" s="142">
        <f>Q1793*H1793</f>
        <v>0</v>
      </c>
      <c r="S1793" s="142">
        <v>0</v>
      </c>
      <c r="T1793" s="143">
        <f>S1793*H1793</f>
        <v>0</v>
      </c>
      <c r="AR1793" s="13" t="s">
        <v>109</v>
      </c>
      <c r="AT1793" s="13" t="s">
        <v>1111</v>
      </c>
      <c r="AU1793" s="13" t="s">
        <v>79</v>
      </c>
      <c r="AY1793" s="13" t="s">
        <v>108</v>
      </c>
      <c r="BE1793" s="144">
        <f>IF(N1793="základní",J1793,0)</f>
        <v>1158.44</v>
      </c>
      <c r="BF1793" s="144">
        <f>IF(N1793="snížená",J1793,0)</f>
        <v>0</v>
      </c>
      <c r="BG1793" s="144">
        <f>IF(N1793="zákl. přenesená",J1793,0)</f>
        <v>0</v>
      </c>
      <c r="BH1793" s="144">
        <f>IF(N1793="sníž. přenesená",J1793,0)</f>
        <v>0</v>
      </c>
      <c r="BI1793" s="144">
        <f>IF(N1793="nulová",J1793,0)</f>
        <v>0</v>
      </c>
      <c r="BJ1793" s="13" t="s">
        <v>77</v>
      </c>
      <c r="BK1793" s="144">
        <f>ROUND(I1793*H1793,2)</f>
        <v>1158.44</v>
      </c>
      <c r="BL1793" s="13" t="s">
        <v>109</v>
      </c>
      <c r="BM1793" s="13" t="s">
        <v>3544</v>
      </c>
    </row>
    <row r="1794" spans="2:65" s="1" customFormat="1" ht="29.25">
      <c r="B1794" s="27"/>
      <c r="C1794" s="28"/>
      <c r="D1794" s="167" t="s">
        <v>1116</v>
      </c>
      <c r="E1794" s="28"/>
      <c r="F1794" s="168" t="s">
        <v>3540</v>
      </c>
      <c r="G1794" s="28"/>
      <c r="H1794" s="28"/>
      <c r="I1794" s="28"/>
      <c r="J1794" s="28"/>
      <c r="K1794" s="28"/>
      <c r="L1794" s="31"/>
      <c r="M1794" s="169"/>
      <c r="N1794" s="54"/>
      <c r="O1794" s="54"/>
      <c r="P1794" s="54"/>
      <c r="Q1794" s="54"/>
      <c r="R1794" s="54"/>
      <c r="S1794" s="54"/>
      <c r="T1794" s="55"/>
      <c r="AT1794" s="13" t="s">
        <v>1116</v>
      </c>
      <c r="AU1794" s="13" t="s">
        <v>79</v>
      </c>
    </row>
    <row r="1795" spans="2:65" s="1" customFormat="1" ht="22.5" customHeight="1">
      <c r="B1795" s="27"/>
      <c r="C1795" s="160" t="s">
        <v>3545</v>
      </c>
      <c r="D1795" s="160" t="s">
        <v>1111</v>
      </c>
      <c r="E1795" s="161" t="s">
        <v>3546</v>
      </c>
      <c r="F1795" s="162" t="s">
        <v>3547</v>
      </c>
      <c r="G1795" s="163" t="s">
        <v>144</v>
      </c>
      <c r="H1795" s="164">
        <v>1</v>
      </c>
      <c r="I1795" s="165">
        <v>129.19</v>
      </c>
      <c r="J1795" s="165">
        <f>ROUND(I1795*H1795,2)</f>
        <v>129.19</v>
      </c>
      <c r="K1795" s="162" t="s">
        <v>106</v>
      </c>
      <c r="L1795" s="31"/>
      <c r="M1795" s="53" t="s">
        <v>31</v>
      </c>
      <c r="N1795" s="166" t="s">
        <v>43</v>
      </c>
      <c r="O1795" s="142">
        <v>0.3</v>
      </c>
      <c r="P1795" s="142">
        <f>O1795*H1795</f>
        <v>0.3</v>
      </c>
      <c r="Q1795" s="142">
        <v>0</v>
      </c>
      <c r="R1795" s="142">
        <f>Q1795*H1795</f>
        <v>0</v>
      </c>
      <c r="S1795" s="142">
        <v>0</v>
      </c>
      <c r="T1795" s="143">
        <f>S1795*H1795</f>
        <v>0</v>
      </c>
      <c r="AR1795" s="13" t="s">
        <v>109</v>
      </c>
      <c r="AT1795" s="13" t="s">
        <v>1111</v>
      </c>
      <c r="AU1795" s="13" t="s">
        <v>79</v>
      </c>
      <c r="AY1795" s="13" t="s">
        <v>108</v>
      </c>
      <c r="BE1795" s="144">
        <f>IF(N1795="základní",J1795,0)</f>
        <v>129.19</v>
      </c>
      <c r="BF1795" s="144">
        <f>IF(N1795="snížená",J1795,0)</f>
        <v>0</v>
      </c>
      <c r="BG1795" s="144">
        <f>IF(N1795="zákl. přenesená",J1795,0)</f>
        <v>0</v>
      </c>
      <c r="BH1795" s="144">
        <f>IF(N1795="sníž. přenesená",J1795,0)</f>
        <v>0</v>
      </c>
      <c r="BI1795" s="144">
        <f>IF(N1795="nulová",J1795,0)</f>
        <v>0</v>
      </c>
      <c r="BJ1795" s="13" t="s">
        <v>77</v>
      </c>
      <c r="BK1795" s="144">
        <f>ROUND(I1795*H1795,2)</f>
        <v>129.19</v>
      </c>
      <c r="BL1795" s="13" t="s">
        <v>109</v>
      </c>
      <c r="BM1795" s="13" t="s">
        <v>3548</v>
      </c>
    </row>
    <row r="1796" spans="2:65" s="1" customFormat="1" ht="29.25">
      <c r="B1796" s="27"/>
      <c r="C1796" s="28"/>
      <c r="D1796" s="167" t="s">
        <v>1116</v>
      </c>
      <c r="E1796" s="28"/>
      <c r="F1796" s="168" t="s">
        <v>3540</v>
      </c>
      <c r="G1796" s="28"/>
      <c r="H1796" s="28"/>
      <c r="I1796" s="28"/>
      <c r="J1796" s="28"/>
      <c r="K1796" s="28"/>
      <c r="L1796" s="31"/>
      <c r="M1796" s="169"/>
      <c r="N1796" s="54"/>
      <c r="O1796" s="54"/>
      <c r="P1796" s="54"/>
      <c r="Q1796" s="54"/>
      <c r="R1796" s="54"/>
      <c r="S1796" s="54"/>
      <c r="T1796" s="55"/>
      <c r="AT1796" s="13" t="s">
        <v>1116</v>
      </c>
      <c r="AU1796" s="13" t="s">
        <v>79</v>
      </c>
    </row>
    <row r="1797" spans="2:65" s="1" customFormat="1" ht="22.5" customHeight="1">
      <c r="B1797" s="27"/>
      <c r="C1797" s="160" t="s">
        <v>3549</v>
      </c>
      <c r="D1797" s="160" t="s">
        <v>1111</v>
      </c>
      <c r="E1797" s="161" t="s">
        <v>3550</v>
      </c>
      <c r="F1797" s="162" t="s">
        <v>3551</v>
      </c>
      <c r="G1797" s="163" t="s">
        <v>144</v>
      </c>
      <c r="H1797" s="164">
        <v>1</v>
      </c>
      <c r="I1797" s="165">
        <v>81.819999999999993</v>
      </c>
      <c r="J1797" s="165">
        <f>ROUND(I1797*H1797,2)</f>
        <v>81.819999999999993</v>
      </c>
      <c r="K1797" s="162" t="s">
        <v>106</v>
      </c>
      <c r="L1797" s="31"/>
      <c r="M1797" s="53" t="s">
        <v>31</v>
      </c>
      <c r="N1797" s="166" t="s">
        <v>43</v>
      </c>
      <c r="O1797" s="142">
        <v>0.19</v>
      </c>
      <c r="P1797" s="142">
        <f>O1797*H1797</f>
        <v>0.19</v>
      </c>
      <c r="Q1797" s="142">
        <v>0</v>
      </c>
      <c r="R1797" s="142">
        <f>Q1797*H1797</f>
        <v>0</v>
      </c>
      <c r="S1797" s="142">
        <v>0</v>
      </c>
      <c r="T1797" s="143">
        <f>S1797*H1797</f>
        <v>0</v>
      </c>
      <c r="AR1797" s="13" t="s">
        <v>109</v>
      </c>
      <c r="AT1797" s="13" t="s">
        <v>1111</v>
      </c>
      <c r="AU1797" s="13" t="s">
        <v>79</v>
      </c>
      <c r="AY1797" s="13" t="s">
        <v>108</v>
      </c>
      <c r="BE1797" s="144">
        <f>IF(N1797="základní",J1797,0)</f>
        <v>81.819999999999993</v>
      </c>
      <c r="BF1797" s="144">
        <f>IF(N1797="snížená",J1797,0)</f>
        <v>0</v>
      </c>
      <c r="BG1797" s="144">
        <f>IF(N1797="zákl. přenesená",J1797,0)</f>
        <v>0</v>
      </c>
      <c r="BH1797" s="144">
        <f>IF(N1797="sníž. přenesená",J1797,0)</f>
        <v>0</v>
      </c>
      <c r="BI1797" s="144">
        <f>IF(N1797="nulová",J1797,0)</f>
        <v>0</v>
      </c>
      <c r="BJ1797" s="13" t="s">
        <v>77</v>
      </c>
      <c r="BK1797" s="144">
        <f>ROUND(I1797*H1797,2)</f>
        <v>81.819999999999993</v>
      </c>
      <c r="BL1797" s="13" t="s">
        <v>109</v>
      </c>
      <c r="BM1797" s="13" t="s">
        <v>3552</v>
      </c>
    </row>
    <row r="1798" spans="2:65" s="1" customFormat="1" ht="29.25">
      <c r="B1798" s="27"/>
      <c r="C1798" s="28"/>
      <c r="D1798" s="167" t="s">
        <v>1116</v>
      </c>
      <c r="E1798" s="28"/>
      <c r="F1798" s="168" t="s">
        <v>3540</v>
      </c>
      <c r="G1798" s="28"/>
      <c r="H1798" s="28"/>
      <c r="I1798" s="28"/>
      <c r="J1798" s="28"/>
      <c r="K1798" s="28"/>
      <c r="L1798" s="31"/>
      <c r="M1798" s="169"/>
      <c r="N1798" s="54"/>
      <c r="O1798" s="54"/>
      <c r="P1798" s="54"/>
      <c r="Q1798" s="54"/>
      <c r="R1798" s="54"/>
      <c r="S1798" s="54"/>
      <c r="T1798" s="55"/>
      <c r="AT1798" s="13" t="s">
        <v>1116</v>
      </c>
      <c r="AU1798" s="13" t="s">
        <v>79</v>
      </c>
    </row>
    <row r="1799" spans="2:65" s="1" customFormat="1" ht="22.5" customHeight="1">
      <c r="B1799" s="27"/>
      <c r="C1799" s="160" t="s">
        <v>3553</v>
      </c>
      <c r="D1799" s="160" t="s">
        <v>1111</v>
      </c>
      <c r="E1799" s="161" t="s">
        <v>3554</v>
      </c>
      <c r="F1799" s="162" t="s">
        <v>3555</v>
      </c>
      <c r="G1799" s="163" t="s">
        <v>144</v>
      </c>
      <c r="H1799" s="164">
        <v>1</v>
      </c>
      <c r="I1799" s="165">
        <v>38.76</v>
      </c>
      <c r="J1799" s="165">
        <f>ROUND(I1799*H1799,2)</f>
        <v>38.76</v>
      </c>
      <c r="K1799" s="162" t="s">
        <v>106</v>
      </c>
      <c r="L1799" s="31"/>
      <c r="M1799" s="53" t="s">
        <v>31</v>
      </c>
      <c r="N1799" s="166" t="s">
        <v>43</v>
      </c>
      <c r="O1799" s="142">
        <v>0.09</v>
      </c>
      <c r="P1799" s="142">
        <f>O1799*H1799</f>
        <v>0.09</v>
      </c>
      <c r="Q1799" s="142">
        <v>0</v>
      </c>
      <c r="R1799" s="142">
        <f>Q1799*H1799</f>
        <v>0</v>
      </c>
      <c r="S1799" s="142">
        <v>0</v>
      </c>
      <c r="T1799" s="143">
        <f>S1799*H1799</f>
        <v>0</v>
      </c>
      <c r="AR1799" s="13" t="s">
        <v>109</v>
      </c>
      <c r="AT1799" s="13" t="s">
        <v>1111</v>
      </c>
      <c r="AU1799" s="13" t="s">
        <v>79</v>
      </c>
      <c r="AY1799" s="13" t="s">
        <v>108</v>
      </c>
      <c r="BE1799" s="144">
        <f>IF(N1799="základní",J1799,0)</f>
        <v>38.76</v>
      </c>
      <c r="BF1799" s="144">
        <f>IF(N1799="snížená",J1799,0)</f>
        <v>0</v>
      </c>
      <c r="BG1799" s="144">
        <f>IF(N1799="zákl. přenesená",J1799,0)</f>
        <v>0</v>
      </c>
      <c r="BH1799" s="144">
        <f>IF(N1799="sníž. přenesená",J1799,0)</f>
        <v>0</v>
      </c>
      <c r="BI1799" s="144">
        <f>IF(N1799="nulová",J1799,0)</f>
        <v>0</v>
      </c>
      <c r="BJ1799" s="13" t="s">
        <v>77</v>
      </c>
      <c r="BK1799" s="144">
        <f>ROUND(I1799*H1799,2)</f>
        <v>38.76</v>
      </c>
      <c r="BL1799" s="13" t="s">
        <v>109</v>
      </c>
      <c r="BM1799" s="13" t="s">
        <v>3556</v>
      </c>
    </row>
    <row r="1800" spans="2:65" s="1" customFormat="1" ht="29.25">
      <c r="B1800" s="27"/>
      <c r="C1800" s="28"/>
      <c r="D1800" s="167" t="s">
        <v>1116</v>
      </c>
      <c r="E1800" s="28"/>
      <c r="F1800" s="168" t="s">
        <v>3540</v>
      </c>
      <c r="G1800" s="28"/>
      <c r="H1800" s="28"/>
      <c r="I1800" s="28"/>
      <c r="J1800" s="28"/>
      <c r="K1800" s="28"/>
      <c r="L1800" s="31"/>
      <c r="M1800" s="169"/>
      <c r="N1800" s="54"/>
      <c r="O1800" s="54"/>
      <c r="P1800" s="54"/>
      <c r="Q1800" s="54"/>
      <c r="R1800" s="54"/>
      <c r="S1800" s="54"/>
      <c r="T1800" s="55"/>
      <c r="AT1800" s="13" t="s">
        <v>1116</v>
      </c>
      <c r="AU1800" s="13" t="s">
        <v>79</v>
      </c>
    </row>
    <row r="1801" spans="2:65" s="1" customFormat="1" ht="22.5" customHeight="1">
      <c r="B1801" s="27"/>
      <c r="C1801" s="160" t="s">
        <v>3557</v>
      </c>
      <c r="D1801" s="160" t="s">
        <v>1111</v>
      </c>
      <c r="E1801" s="161" t="s">
        <v>3558</v>
      </c>
      <c r="F1801" s="162" t="s">
        <v>3559</v>
      </c>
      <c r="G1801" s="163" t="s">
        <v>572</v>
      </c>
      <c r="H1801" s="164">
        <v>1</v>
      </c>
      <c r="I1801" s="165">
        <v>165.36</v>
      </c>
      <c r="J1801" s="165">
        <f>ROUND(I1801*H1801,2)</f>
        <v>165.36</v>
      </c>
      <c r="K1801" s="162" t="s">
        <v>106</v>
      </c>
      <c r="L1801" s="31"/>
      <c r="M1801" s="53" t="s">
        <v>31</v>
      </c>
      <c r="N1801" s="166" t="s">
        <v>43</v>
      </c>
      <c r="O1801" s="142">
        <v>0.18</v>
      </c>
      <c r="P1801" s="142">
        <f>O1801*H1801</f>
        <v>0.18</v>
      </c>
      <c r="Q1801" s="142">
        <v>0</v>
      </c>
      <c r="R1801" s="142">
        <f>Q1801*H1801</f>
        <v>0</v>
      </c>
      <c r="S1801" s="142">
        <v>0</v>
      </c>
      <c r="T1801" s="143">
        <f>S1801*H1801</f>
        <v>0</v>
      </c>
      <c r="AR1801" s="13" t="s">
        <v>109</v>
      </c>
      <c r="AT1801" s="13" t="s">
        <v>1111</v>
      </c>
      <c r="AU1801" s="13" t="s">
        <v>79</v>
      </c>
      <c r="AY1801" s="13" t="s">
        <v>108</v>
      </c>
      <c r="BE1801" s="144">
        <f>IF(N1801="základní",J1801,0)</f>
        <v>165.36</v>
      </c>
      <c r="BF1801" s="144">
        <f>IF(N1801="snížená",J1801,0)</f>
        <v>0</v>
      </c>
      <c r="BG1801" s="144">
        <f>IF(N1801="zákl. přenesená",J1801,0)</f>
        <v>0</v>
      </c>
      <c r="BH1801" s="144">
        <f>IF(N1801="sníž. přenesená",J1801,0)</f>
        <v>0</v>
      </c>
      <c r="BI1801" s="144">
        <f>IF(N1801="nulová",J1801,0)</f>
        <v>0</v>
      </c>
      <c r="BJ1801" s="13" t="s">
        <v>77</v>
      </c>
      <c r="BK1801" s="144">
        <f>ROUND(I1801*H1801,2)</f>
        <v>165.36</v>
      </c>
      <c r="BL1801" s="13" t="s">
        <v>109</v>
      </c>
      <c r="BM1801" s="13" t="s">
        <v>3560</v>
      </c>
    </row>
    <row r="1802" spans="2:65" s="1" customFormat="1" ht="19.5">
      <c r="B1802" s="27"/>
      <c r="C1802" s="28"/>
      <c r="D1802" s="167" t="s">
        <v>1116</v>
      </c>
      <c r="E1802" s="28"/>
      <c r="F1802" s="168" t="s">
        <v>3561</v>
      </c>
      <c r="G1802" s="28"/>
      <c r="H1802" s="28"/>
      <c r="I1802" s="28"/>
      <c r="J1802" s="28"/>
      <c r="K1802" s="28"/>
      <c r="L1802" s="31"/>
      <c r="M1802" s="169"/>
      <c r="N1802" s="54"/>
      <c r="O1802" s="54"/>
      <c r="P1802" s="54"/>
      <c r="Q1802" s="54"/>
      <c r="R1802" s="54"/>
      <c r="S1802" s="54"/>
      <c r="T1802" s="55"/>
      <c r="AT1802" s="13" t="s">
        <v>1116</v>
      </c>
      <c r="AU1802" s="13" t="s">
        <v>79</v>
      </c>
    </row>
    <row r="1803" spans="2:65" s="1" customFormat="1" ht="22.5" customHeight="1">
      <c r="B1803" s="27"/>
      <c r="C1803" s="160" t="s">
        <v>3562</v>
      </c>
      <c r="D1803" s="160" t="s">
        <v>1111</v>
      </c>
      <c r="E1803" s="161" t="s">
        <v>3563</v>
      </c>
      <c r="F1803" s="162" t="s">
        <v>3564</v>
      </c>
      <c r="G1803" s="163" t="s">
        <v>572</v>
      </c>
      <c r="H1803" s="164">
        <v>1</v>
      </c>
      <c r="I1803" s="165">
        <v>228.44</v>
      </c>
      <c r="J1803" s="165">
        <f>ROUND(I1803*H1803,2)</f>
        <v>228.44</v>
      </c>
      <c r="K1803" s="162" t="s">
        <v>106</v>
      </c>
      <c r="L1803" s="31"/>
      <c r="M1803" s="53" t="s">
        <v>31</v>
      </c>
      <c r="N1803" s="166" t="s">
        <v>43</v>
      </c>
      <c r="O1803" s="142">
        <v>0.25</v>
      </c>
      <c r="P1803" s="142">
        <f>O1803*H1803</f>
        <v>0.25</v>
      </c>
      <c r="Q1803" s="142">
        <v>0</v>
      </c>
      <c r="R1803" s="142">
        <f>Q1803*H1803</f>
        <v>0</v>
      </c>
      <c r="S1803" s="142">
        <v>0</v>
      </c>
      <c r="T1803" s="143">
        <f>S1803*H1803</f>
        <v>0</v>
      </c>
      <c r="AR1803" s="13" t="s">
        <v>109</v>
      </c>
      <c r="AT1803" s="13" t="s">
        <v>1111</v>
      </c>
      <c r="AU1803" s="13" t="s">
        <v>79</v>
      </c>
      <c r="AY1803" s="13" t="s">
        <v>108</v>
      </c>
      <c r="BE1803" s="144">
        <f>IF(N1803="základní",J1803,0)</f>
        <v>228.44</v>
      </c>
      <c r="BF1803" s="144">
        <f>IF(N1803="snížená",J1803,0)</f>
        <v>0</v>
      </c>
      <c r="BG1803" s="144">
        <f>IF(N1803="zákl. přenesená",J1803,0)</f>
        <v>0</v>
      </c>
      <c r="BH1803" s="144">
        <f>IF(N1803="sníž. přenesená",J1803,0)</f>
        <v>0</v>
      </c>
      <c r="BI1803" s="144">
        <f>IF(N1803="nulová",J1803,0)</f>
        <v>0</v>
      </c>
      <c r="BJ1803" s="13" t="s">
        <v>77</v>
      </c>
      <c r="BK1803" s="144">
        <f>ROUND(I1803*H1803,2)</f>
        <v>228.44</v>
      </c>
      <c r="BL1803" s="13" t="s">
        <v>109</v>
      </c>
      <c r="BM1803" s="13" t="s">
        <v>3565</v>
      </c>
    </row>
    <row r="1804" spans="2:65" s="1" customFormat="1" ht="19.5">
      <c r="B1804" s="27"/>
      <c r="C1804" s="28"/>
      <c r="D1804" s="167" t="s">
        <v>1116</v>
      </c>
      <c r="E1804" s="28"/>
      <c r="F1804" s="168" t="s">
        <v>3561</v>
      </c>
      <c r="G1804" s="28"/>
      <c r="H1804" s="28"/>
      <c r="I1804" s="28"/>
      <c r="J1804" s="28"/>
      <c r="K1804" s="28"/>
      <c r="L1804" s="31"/>
      <c r="M1804" s="169"/>
      <c r="N1804" s="54"/>
      <c r="O1804" s="54"/>
      <c r="P1804" s="54"/>
      <c r="Q1804" s="54"/>
      <c r="R1804" s="54"/>
      <c r="S1804" s="54"/>
      <c r="T1804" s="55"/>
      <c r="AT1804" s="13" t="s">
        <v>1116</v>
      </c>
      <c r="AU1804" s="13" t="s">
        <v>79</v>
      </c>
    </row>
    <row r="1805" spans="2:65" s="1" customFormat="1" ht="22.5" customHeight="1">
      <c r="B1805" s="27"/>
      <c r="C1805" s="160" t="s">
        <v>3566</v>
      </c>
      <c r="D1805" s="160" t="s">
        <v>1111</v>
      </c>
      <c r="E1805" s="161" t="s">
        <v>3567</v>
      </c>
      <c r="F1805" s="162" t="s">
        <v>3568</v>
      </c>
      <c r="G1805" s="163" t="s">
        <v>572</v>
      </c>
      <c r="H1805" s="164">
        <v>1</v>
      </c>
      <c r="I1805" s="165">
        <v>311.14</v>
      </c>
      <c r="J1805" s="165">
        <f>ROUND(I1805*H1805,2)</f>
        <v>311.14</v>
      </c>
      <c r="K1805" s="162" t="s">
        <v>106</v>
      </c>
      <c r="L1805" s="31"/>
      <c r="M1805" s="53" t="s">
        <v>31</v>
      </c>
      <c r="N1805" s="166" t="s">
        <v>43</v>
      </c>
      <c r="O1805" s="142">
        <v>0.34</v>
      </c>
      <c r="P1805" s="142">
        <f>O1805*H1805</f>
        <v>0.34</v>
      </c>
      <c r="Q1805" s="142">
        <v>0</v>
      </c>
      <c r="R1805" s="142">
        <f>Q1805*H1805</f>
        <v>0</v>
      </c>
      <c r="S1805" s="142">
        <v>0</v>
      </c>
      <c r="T1805" s="143">
        <f>S1805*H1805</f>
        <v>0</v>
      </c>
      <c r="AR1805" s="13" t="s">
        <v>109</v>
      </c>
      <c r="AT1805" s="13" t="s">
        <v>1111</v>
      </c>
      <c r="AU1805" s="13" t="s">
        <v>79</v>
      </c>
      <c r="AY1805" s="13" t="s">
        <v>108</v>
      </c>
      <c r="BE1805" s="144">
        <f>IF(N1805="základní",J1805,0)</f>
        <v>311.14</v>
      </c>
      <c r="BF1805" s="144">
        <f>IF(N1805="snížená",J1805,0)</f>
        <v>0</v>
      </c>
      <c r="BG1805" s="144">
        <f>IF(N1805="zákl. přenesená",J1805,0)</f>
        <v>0</v>
      </c>
      <c r="BH1805" s="144">
        <f>IF(N1805="sníž. přenesená",J1805,0)</f>
        <v>0</v>
      </c>
      <c r="BI1805" s="144">
        <f>IF(N1805="nulová",J1805,0)</f>
        <v>0</v>
      </c>
      <c r="BJ1805" s="13" t="s">
        <v>77</v>
      </c>
      <c r="BK1805" s="144">
        <f>ROUND(I1805*H1805,2)</f>
        <v>311.14</v>
      </c>
      <c r="BL1805" s="13" t="s">
        <v>109</v>
      </c>
      <c r="BM1805" s="13" t="s">
        <v>3569</v>
      </c>
    </row>
    <row r="1806" spans="2:65" s="1" customFormat="1" ht="19.5">
      <c r="B1806" s="27"/>
      <c r="C1806" s="28"/>
      <c r="D1806" s="167" t="s">
        <v>1116</v>
      </c>
      <c r="E1806" s="28"/>
      <c r="F1806" s="168" t="s">
        <v>3561</v>
      </c>
      <c r="G1806" s="28"/>
      <c r="H1806" s="28"/>
      <c r="I1806" s="28"/>
      <c r="J1806" s="28"/>
      <c r="K1806" s="28"/>
      <c r="L1806" s="31"/>
      <c r="M1806" s="169"/>
      <c r="N1806" s="54"/>
      <c r="O1806" s="54"/>
      <c r="P1806" s="54"/>
      <c r="Q1806" s="54"/>
      <c r="R1806" s="54"/>
      <c r="S1806" s="54"/>
      <c r="T1806" s="55"/>
      <c r="AT1806" s="13" t="s">
        <v>1116</v>
      </c>
      <c r="AU1806" s="13" t="s">
        <v>79</v>
      </c>
    </row>
    <row r="1807" spans="2:65" s="1" customFormat="1" ht="22.5" customHeight="1">
      <c r="B1807" s="27"/>
      <c r="C1807" s="160" t="s">
        <v>3570</v>
      </c>
      <c r="D1807" s="160" t="s">
        <v>1111</v>
      </c>
      <c r="E1807" s="161" t="s">
        <v>3571</v>
      </c>
      <c r="F1807" s="162" t="s">
        <v>3572</v>
      </c>
      <c r="G1807" s="163" t="s">
        <v>757</v>
      </c>
      <c r="H1807" s="164">
        <v>1</v>
      </c>
      <c r="I1807" s="165">
        <v>189.61</v>
      </c>
      <c r="J1807" s="165">
        <f>ROUND(I1807*H1807,2)</f>
        <v>189.61</v>
      </c>
      <c r="K1807" s="162" t="s">
        <v>106</v>
      </c>
      <c r="L1807" s="31"/>
      <c r="M1807" s="53" t="s">
        <v>31</v>
      </c>
      <c r="N1807" s="166" t="s">
        <v>43</v>
      </c>
      <c r="O1807" s="142">
        <v>0.35</v>
      </c>
      <c r="P1807" s="142">
        <f>O1807*H1807</f>
        <v>0.35</v>
      </c>
      <c r="Q1807" s="142">
        <v>0</v>
      </c>
      <c r="R1807" s="142">
        <f>Q1807*H1807</f>
        <v>0</v>
      </c>
      <c r="S1807" s="142">
        <v>0</v>
      </c>
      <c r="T1807" s="143">
        <f>S1807*H1807</f>
        <v>0</v>
      </c>
      <c r="AR1807" s="13" t="s">
        <v>109</v>
      </c>
      <c r="AT1807" s="13" t="s">
        <v>1111</v>
      </c>
      <c r="AU1807" s="13" t="s">
        <v>79</v>
      </c>
      <c r="AY1807" s="13" t="s">
        <v>108</v>
      </c>
      <c r="BE1807" s="144">
        <f>IF(N1807="základní",J1807,0)</f>
        <v>189.61</v>
      </c>
      <c r="BF1807" s="144">
        <f>IF(N1807="snížená",J1807,0)</f>
        <v>0</v>
      </c>
      <c r="BG1807" s="144">
        <f>IF(N1807="zákl. přenesená",J1807,0)</f>
        <v>0</v>
      </c>
      <c r="BH1807" s="144">
        <f>IF(N1807="sníž. přenesená",J1807,0)</f>
        <v>0</v>
      </c>
      <c r="BI1807" s="144">
        <f>IF(N1807="nulová",J1807,0)</f>
        <v>0</v>
      </c>
      <c r="BJ1807" s="13" t="s">
        <v>77</v>
      </c>
      <c r="BK1807" s="144">
        <f>ROUND(I1807*H1807,2)</f>
        <v>189.61</v>
      </c>
      <c r="BL1807" s="13" t="s">
        <v>109</v>
      </c>
      <c r="BM1807" s="13" t="s">
        <v>3573</v>
      </c>
    </row>
    <row r="1808" spans="2:65" s="1" customFormat="1" ht="19.5">
      <c r="B1808" s="27"/>
      <c r="C1808" s="28"/>
      <c r="D1808" s="167" t="s">
        <v>1116</v>
      </c>
      <c r="E1808" s="28"/>
      <c r="F1808" s="168" t="s">
        <v>3574</v>
      </c>
      <c r="G1808" s="28"/>
      <c r="H1808" s="28"/>
      <c r="I1808" s="28"/>
      <c r="J1808" s="28"/>
      <c r="K1808" s="28"/>
      <c r="L1808" s="31"/>
      <c r="M1808" s="169"/>
      <c r="N1808" s="54"/>
      <c r="O1808" s="54"/>
      <c r="P1808" s="54"/>
      <c r="Q1808" s="54"/>
      <c r="R1808" s="54"/>
      <c r="S1808" s="54"/>
      <c r="T1808" s="55"/>
      <c r="AT1808" s="13" t="s">
        <v>1116</v>
      </c>
      <c r="AU1808" s="13" t="s">
        <v>79</v>
      </c>
    </row>
    <row r="1809" spans="2:65" s="1" customFormat="1" ht="22.5" customHeight="1">
      <c r="B1809" s="27"/>
      <c r="C1809" s="160" t="s">
        <v>3575</v>
      </c>
      <c r="D1809" s="160" t="s">
        <v>1111</v>
      </c>
      <c r="E1809" s="161" t="s">
        <v>3576</v>
      </c>
      <c r="F1809" s="162" t="s">
        <v>3577</v>
      </c>
      <c r="G1809" s="163" t="s">
        <v>757</v>
      </c>
      <c r="H1809" s="164">
        <v>1</v>
      </c>
      <c r="I1809" s="165">
        <v>418.24</v>
      </c>
      <c r="J1809" s="165">
        <f>ROUND(I1809*H1809,2)</f>
        <v>418.24</v>
      </c>
      <c r="K1809" s="162" t="s">
        <v>106</v>
      </c>
      <c r="L1809" s="31"/>
      <c r="M1809" s="53" t="s">
        <v>31</v>
      </c>
      <c r="N1809" s="166" t="s">
        <v>43</v>
      </c>
      <c r="O1809" s="142">
        <v>0.77</v>
      </c>
      <c r="P1809" s="142">
        <f>O1809*H1809</f>
        <v>0.77</v>
      </c>
      <c r="Q1809" s="142">
        <v>0</v>
      </c>
      <c r="R1809" s="142">
        <f>Q1809*H1809</f>
        <v>0</v>
      </c>
      <c r="S1809" s="142">
        <v>0</v>
      </c>
      <c r="T1809" s="143">
        <f>S1809*H1809</f>
        <v>0</v>
      </c>
      <c r="AR1809" s="13" t="s">
        <v>109</v>
      </c>
      <c r="AT1809" s="13" t="s">
        <v>1111</v>
      </c>
      <c r="AU1809" s="13" t="s">
        <v>79</v>
      </c>
      <c r="AY1809" s="13" t="s">
        <v>108</v>
      </c>
      <c r="BE1809" s="144">
        <f>IF(N1809="základní",J1809,0)</f>
        <v>418.24</v>
      </c>
      <c r="BF1809" s="144">
        <f>IF(N1809="snížená",J1809,0)</f>
        <v>0</v>
      </c>
      <c r="BG1809" s="144">
        <f>IF(N1809="zákl. přenesená",J1809,0)</f>
        <v>0</v>
      </c>
      <c r="BH1809" s="144">
        <f>IF(N1809="sníž. přenesená",J1809,0)</f>
        <v>0</v>
      </c>
      <c r="BI1809" s="144">
        <f>IF(N1809="nulová",J1809,0)</f>
        <v>0</v>
      </c>
      <c r="BJ1809" s="13" t="s">
        <v>77</v>
      </c>
      <c r="BK1809" s="144">
        <f>ROUND(I1809*H1809,2)</f>
        <v>418.24</v>
      </c>
      <c r="BL1809" s="13" t="s">
        <v>109</v>
      </c>
      <c r="BM1809" s="13" t="s">
        <v>3578</v>
      </c>
    </row>
    <row r="1810" spans="2:65" s="1" customFormat="1" ht="19.5">
      <c r="B1810" s="27"/>
      <c r="C1810" s="28"/>
      <c r="D1810" s="167" t="s">
        <v>1116</v>
      </c>
      <c r="E1810" s="28"/>
      <c r="F1810" s="168" t="s">
        <v>3574</v>
      </c>
      <c r="G1810" s="28"/>
      <c r="H1810" s="28"/>
      <c r="I1810" s="28"/>
      <c r="J1810" s="28"/>
      <c r="K1810" s="28"/>
      <c r="L1810" s="31"/>
      <c r="M1810" s="169"/>
      <c r="N1810" s="54"/>
      <c r="O1810" s="54"/>
      <c r="P1810" s="54"/>
      <c r="Q1810" s="54"/>
      <c r="R1810" s="54"/>
      <c r="S1810" s="54"/>
      <c r="T1810" s="55"/>
      <c r="AT1810" s="13" t="s">
        <v>1116</v>
      </c>
      <c r="AU1810" s="13" t="s">
        <v>79</v>
      </c>
    </row>
    <row r="1811" spans="2:65" s="1" customFormat="1" ht="22.5" customHeight="1">
      <c r="B1811" s="27"/>
      <c r="C1811" s="160" t="s">
        <v>3579</v>
      </c>
      <c r="D1811" s="160" t="s">
        <v>1111</v>
      </c>
      <c r="E1811" s="161" t="s">
        <v>3580</v>
      </c>
      <c r="F1811" s="162" t="s">
        <v>3581</v>
      </c>
      <c r="G1811" s="163" t="s">
        <v>757</v>
      </c>
      <c r="H1811" s="164">
        <v>1</v>
      </c>
      <c r="I1811" s="165">
        <v>624.37</v>
      </c>
      <c r="J1811" s="165">
        <f>ROUND(I1811*H1811,2)</f>
        <v>624.37</v>
      </c>
      <c r="K1811" s="162" t="s">
        <v>106</v>
      </c>
      <c r="L1811" s="31"/>
      <c r="M1811" s="53" t="s">
        <v>31</v>
      </c>
      <c r="N1811" s="166" t="s">
        <v>43</v>
      </c>
      <c r="O1811" s="142">
        <v>1.1499999999999999</v>
      </c>
      <c r="P1811" s="142">
        <f>O1811*H1811</f>
        <v>1.1499999999999999</v>
      </c>
      <c r="Q1811" s="142">
        <v>0</v>
      </c>
      <c r="R1811" s="142">
        <f>Q1811*H1811</f>
        <v>0</v>
      </c>
      <c r="S1811" s="142">
        <v>0</v>
      </c>
      <c r="T1811" s="143">
        <f>S1811*H1811</f>
        <v>0</v>
      </c>
      <c r="AR1811" s="13" t="s">
        <v>109</v>
      </c>
      <c r="AT1811" s="13" t="s">
        <v>1111</v>
      </c>
      <c r="AU1811" s="13" t="s">
        <v>79</v>
      </c>
      <c r="AY1811" s="13" t="s">
        <v>108</v>
      </c>
      <c r="BE1811" s="144">
        <f>IF(N1811="základní",J1811,0)</f>
        <v>624.37</v>
      </c>
      <c r="BF1811" s="144">
        <f>IF(N1811="snížená",J1811,0)</f>
        <v>0</v>
      </c>
      <c r="BG1811" s="144">
        <f>IF(N1811="zákl. přenesená",J1811,0)</f>
        <v>0</v>
      </c>
      <c r="BH1811" s="144">
        <f>IF(N1811="sníž. přenesená",J1811,0)</f>
        <v>0</v>
      </c>
      <c r="BI1811" s="144">
        <f>IF(N1811="nulová",J1811,0)</f>
        <v>0</v>
      </c>
      <c r="BJ1811" s="13" t="s">
        <v>77</v>
      </c>
      <c r="BK1811" s="144">
        <f>ROUND(I1811*H1811,2)</f>
        <v>624.37</v>
      </c>
      <c r="BL1811" s="13" t="s">
        <v>109</v>
      </c>
      <c r="BM1811" s="13" t="s">
        <v>3582</v>
      </c>
    </row>
    <row r="1812" spans="2:65" s="1" customFormat="1" ht="19.5">
      <c r="B1812" s="27"/>
      <c r="C1812" s="28"/>
      <c r="D1812" s="167" t="s">
        <v>1116</v>
      </c>
      <c r="E1812" s="28"/>
      <c r="F1812" s="168" t="s">
        <v>3574</v>
      </c>
      <c r="G1812" s="28"/>
      <c r="H1812" s="28"/>
      <c r="I1812" s="28"/>
      <c r="J1812" s="28"/>
      <c r="K1812" s="28"/>
      <c r="L1812" s="31"/>
      <c r="M1812" s="169"/>
      <c r="N1812" s="54"/>
      <c r="O1812" s="54"/>
      <c r="P1812" s="54"/>
      <c r="Q1812" s="54"/>
      <c r="R1812" s="54"/>
      <c r="S1812" s="54"/>
      <c r="T1812" s="55"/>
      <c r="AT1812" s="13" t="s">
        <v>1116</v>
      </c>
      <c r="AU1812" s="13" t="s">
        <v>79</v>
      </c>
    </row>
    <row r="1813" spans="2:65" s="1" customFormat="1" ht="33.75" customHeight="1">
      <c r="B1813" s="27"/>
      <c r="C1813" s="160" t="s">
        <v>3583</v>
      </c>
      <c r="D1813" s="160" t="s">
        <v>1111</v>
      </c>
      <c r="E1813" s="161" t="s">
        <v>3584</v>
      </c>
      <c r="F1813" s="162" t="s">
        <v>3585</v>
      </c>
      <c r="G1813" s="163" t="s">
        <v>572</v>
      </c>
      <c r="H1813" s="164">
        <v>1</v>
      </c>
      <c r="I1813" s="165">
        <v>107.66</v>
      </c>
      <c r="J1813" s="165">
        <f>ROUND(I1813*H1813,2)</f>
        <v>107.66</v>
      </c>
      <c r="K1813" s="162" t="s">
        <v>106</v>
      </c>
      <c r="L1813" s="31"/>
      <c r="M1813" s="53" t="s">
        <v>31</v>
      </c>
      <c r="N1813" s="166" t="s">
        <v>43</v>
      </c>
      <c r="O1813" s="142">
        <v>0.25</v>
      </c>
      <c r="P1813" s="142">
        <f>O1813*H1813</f>
        <v>0.25</v>
      </c>
      <c r="Q1813" s="142">
        <v>0</v>
      </c>
      <c r="R1813" s="142">
        <f>Q1813*H1813</f>
        <v>0</v>
      </c>
      <c r="S1813" s="142">
        <v>0</v>
      </c>
      <c r="T1813" s="143">
        <f>S1813*H1813</f>
        <v>0</v>
      </c>
      <c r="AR1813" s="13" t="s">
        <v>109</v>
      </c>
      <c r="AT1813" s="13" t="s">
        <v>1111</v>
      </c>
      <c r="AU1813" s="13" t="s">
        <v>79</v>
      </c>
      <c r="AY1813" s="13" t="s">
        <v>108</v>
      </c>
      <c r="BE1813" s="144">
        <f>IF(N1813="základní",J1813,0)</f>
        <v>107.66</v>
      </c>
      <c r="BF1813" s="144">
        <f>IF(N1813="snížená",J1813,0)</f>
        <v>0</v>
      </c>
      <c r="BG1813" s="144">
        <f>IF(N1813="zákl. přenesená",J1813,0)</f>
        <v>0</v>
      </c>
      <c r="BH1813" s="144">
        <f>IF(N1813="sníž. přenesená",J1813,0)</f>
        <v>0</v>
      </c>
      <c r="BI1813" s="144">
        <f>IF(N1813="nulová",J1813,0)</f>
        <v>0</v>
      </c>
      <c r="BJ1813" s="13" t="s">
        <v>77</v>
      </c>
      <c r="BK1813" s="144">
        <f>ROUND(I1813*H1813,2)</f>
        <v>107.66</v>
      </c>
      <c r="BL1813" s="13" t="s">
        <v>109</v>
      </c>
      <c r="BM1813" s="13" t="s">
        <v>3586</v>
      </c>
    </row>
    <row r="1814" spans="2:65" s="1" customFormat="1" ht="39">
      <c r="B1814" s="27"/>
      <c r="C1814" s="28"/>
      <c r="D1814" s="167" t="s">
        <v>1116</v>
      </c>
      <c r="E1814" s="28"/>
      <c r="F1814" s="168" t="s">
        <v>3587</v>
      </c>
      <c r="G1814" s="28"/>
      <c r="H1814" s="28"/>
      <c r="I1814" s="28"/>
      <c r="J1814" s="28"/>
      <c r="K1814" s="28"/>
      <c r="L1814" s="31"/>
      <c r="M1814" s="169"/>
      <c r="N1814" s="54"/>
      <c r="O1814" s="54"/>
      <c r="P1814" s="54"/>
      <c r="Q1814" s="54"/>
      <c r="R1814" s="54"/>
      <c r="S1814" s="54"/>
      <c r="T1814" s="55"/>
      <c r="AT1814" s="13" t="s">
        <v>1116</v>
      </c>
      <c r="AU1814" s="13" t="s">
        <v>79</v>
      </c>
    </row>
    <row r="1815" spans="2:65" s="1" customFormat="1" ht="33.75" customHeight="1">
      <c r="B1815" s="27"/>
      <c r="C1815" s="160" t="s">
        <v>3588</v>
      </c>
      <c r="D1815" s="160" t="s">
        <v>1111</v>
      </c>
      <c r="E1815" s="161" t="s">
        <v>3589</v>
      </c>
      <c r="F1815" s="162" t="s">
        <v>3590</v>
      </c>
      <c r="G1815" s="163" t="s">
        <v>757</v>
      </c>
      <c r="H1815" s="164">
        <v>1</v>
      </c>
      <c r="I1815" s="165">
        <v>374.27</v>
      </c>
      <c r="J1815" s="165">
        <f>ROUND(I1815*H1815,2)</f>
        <v>374.27</v>
      </c>
      <c r="K1815" s="162" t="s">
        <v>106</v>
      </c>
      <c r="L1815" s="31"/>
      <c r="M1815" s="53" t="s">
        <v>31</v>
      </c>
      <c r="N1815" s="166" t="s">
        <v>43</v>
      </c>
      <c r="O1815" s="142">
        <v>0.7</v>
      </c>
      <c r="P1815" s="142">
        <f>O1815*H1815</f>
        <v>0.7</v>
      </c>
      <c r="Q1815" s="142">
        <v>0</v>
      </c>
      <c r="R1815" s="142">
        <f>Q1815*H1815</f>
        <v>0</v>
      </c>
      <c r="S1815" s="142">
        <v>0</v>
      </c>
      <c r="T1815" s="143">
        <f>S1815*H1815</f>
        <v>0</v>
      </c>
      <c r="AR1815" s="13" t="s">
        <v>109</v>
      </c>
      <c r="AT1815" s="13" t="s">
        <v>1111</v>
      </c>
      <c r="AU1815" s="13" t="s">
        <v>79</v>
      </c>
      <c r="AY1815" s="13" t="s">
        <v>108</v>
      </c>
      <c r="BE1815" s="144">
        <f>IF(N1815="základní",J1815,0)</f>
        <v>374.27</v>
      </c>
      <c r="BF1815" s="144">
        <f>IF(N1815="snížená",J1815,0)</f>
        <v>0</v>
      </c>
      <c r="BG1815" s="144">
        <f>IF(N1815="zákl. přenesená",J1815,0)</f>
        <v>0</v>
      </c>
      <c r="BH1815" s="144">
        <f>IF(N1815="sníž. přenesená",J1815,0)</f>
        <v>0</v>
      </c>
      <c r="BI1815" s="144">
        <f>IF(N1815="nulová",J1815,0)</f>
        <v>0</v>
      </c>
      <c r="BJ1815" s="13" t="s">
        <v>77</v>
      </c>
      <c r="BK1815" s="144">
        <f>ROUND(I1815*H1815,2)</f>
        <v>374.27</v>
      </c>
      <c r="BL1815" s="13" t="s">
        <v>109</v>
      </c>
      <c r="BM1815" s="13" t="s">
        <v>3591</v>
      </c>
    </row>
    <row r="1816" spans="2:65" s="1" customFormat="1" ht="39">
      <c r="B1816" s="27"/>
      <c r="C1816" s="28"/>
      <c r="D1816" s="167" t="s">
        <v>1116</v>
      </c>
      <c r="E1816" s="28"/>
      <c r="F1816" s="168" t="s">
        <v>3587</v>
      </c>
      <c r="G1816" s="28"/>
      <c r="H1816" s="28"/>
      <c r="I1816" s="28"/>
      <c r="J1816" s="28"/>
      <c r="K1816" s="28"/>
      <c r="L1816" s="31"/>
      <c r="M1816" s="169"/>
      <c r="N1816" s="54"/>
      <c r="O1816" s="54"/>
      <c r="P1816" s="54"/>
      <c r="Q1816" s="54"/>
      <c r="R1816" s="54"/>
      <c r="S1816" s="54"/>
      <c r="T1816" s="55"/>
      <c r="AT1816" s="13" t="s">
        <v>1116</v>
      </c>
      <c r="AU1816" s="13" t="s">
        <v>79</v>
      </c>
    </row>
    <row r="1817" spans="2:65" s="1" customFormat="1" ht="33.75" customHeight="1">
      <c r="B1817" s="27"/>
      <c r="C1817" s="160" t="s">
        <v>3592</v>
      </c>
      <c r="D1817" s="160" t="s">
        <v>1111</v>
      </c>
      <c r="E1817" s="161" t="s">
        <v>3593</v>
      </c>
      <c r="F1817" s="162" t="s">
        <v>3594</v>
      </c>
      <c r="G1817" s="163" t="s">
        <v>757</v>
      </c>
      <c r="H1817" s="164">
        <v>1</v>
      </c>
      <c r="I1817" s="165">
        <v>433.23</v>
      </c>
      <c r="J1817" s="165">
        <f>ROUND(I1817*H1817,2)</f>
        <v>433.23</v>
      </c>
      <c r="K1817" s="162" t="s">
        <v>106</v>
      </c>
      <c r="L1817" s="31"/>
      <c r="M1817" s="53" t="s">
        <v>31</v>
      </c>
      <c r="N1817" s="166" t="s">
        <v>43</v>
      </c>
      <c r="O1817" s="142">
        <v>0.81</v>
      </c>
      <c r="P1817" s="142">
        <f>O1817*H1817</f>
        <v>0.81</v>
      </c>
      <c r="Q1817" s="142">
        <v>0</v>
      </c>
      <c r="R1817" s="142">
        <f>Q1817*H1817</f>
        <v>0</v>
      </c>
      <c r="S1817" s="142">
        <v>0</v>
      </c>
      <c r="T1817" s="143">
        <f>S1817*H1817</f>
        <v>0</v>
      </c>
      <c r="AR1817" s="13" t="s">
        <v>109</v>
      </c>
      <c r="AT1817" s="13" t="s">
        <v>1111</v>
      </c>
      <c r="AU1817" s="13" t="s">
        <v>79</v>
      </c>
      <c r="AY1817" s="13" t="s">
        <v>108</v>
      </c>
      <c r="BE1817" s="144">
        <f>IF(N1817="základní",J1817,0)</f>
        <v>433.23</v>
      </c>
      <c r="BF1817" s="144">
        <f>IF(N1817="snížená",J1817,0)</f>
        <v>0</v>
      </c>
      <c r="BG1817" s="144">
        <f>IF(N1817="zákl. přenesená",J1817,0)</f>
        <v>0</v>
      </c>
      <c r="BH1817" s="144">
        <f>IF(N1817="sníž. přenesená",J1817,0)</f>
        <v>0</v>
      </c>
      <c r="BI1817" s="144">
        <f>IF(N1817="nulová",J1817,0)</f>
        <v>0</v>
      </c>
      <c r="BJ1817" s="13" t="s">
        <v>77</v>
      </c>
      <c r="BK1817" s="144">
        <f>ROUND(I1817*H1817,2)</f>
        <v>433.23</v>
      </c>
      <c r="BL1817" s="13" t="s">
        <v>109</v>
      </c>
      <c r="BM1817" s="13" t="s">
        <v>3595</v>
      </c>
    </row>
    <row r="1818" spans="2:65" s="1" customFormat="1" ht="39">
      <c r="B1818" s="27"/>
      <c r="C1818" s="28"/>
      <c r="D1818" s="167" t="s">
        <v>1116</v>
      </c>
      <c r="E1818" s="28"/>
      <c r="F1818" s="168" t="s">
        <v>3587</v>
      </c>
      <c r="G1818" s="28"/>
      <c r="H1818" s="28"/>
      <c r="I1818" s="28"/>
      <c r="J1818" s="28"/>
      <c r="K1818" s="28"/>
      <c r="L1818" s="31"/>
      <c r="M1818" s="169"/>
      <c r="N1818" s="54"/>
      <c r="O1818" s="54"/>
      <c r="P1818" s="54"/>
      <c r="Q1818" s="54"/>
      <c r="R1818" s="54"/>
      <c r="S1818" s="54"/>
      <c r="T1818" s="55"/>
      <c r="AT1818" s="13" t="s">
        <v>1116</v>
      </c>
      <c r="AU1818" s="13" t="s">
        <v>79</v>
      </c>
    </row>
    <row r="1819" spans="2:65" s="1" customFormat="1" ht="22.5" customHeight="1">
      <c r="B1819" s="27"/>
      <c r="C1819" s="160" t="s">
        <v>3596</v>
      </c>
      <c r="D1819" s="160" t="s">
        <v>1111</v>
      </c>
      <c r="E1819" s="161" t="s">
        <v>3597</v>
      </c>
      <c r="F1819" s="162" t="s">
        <v>3598</v>
      </c>
      <c r="G1819" s="163" t="s">
        <v>757</v>
      </c>
      <c r="H1819" s="164">
        <v>1</v>
      </c>
      <c r="I1819" s="165">
        <v>392.97</v>
      </c>
      <c r="J1819" s="165">
        <f>ROUND(I1819*H1819,2)</f>
        <v>392.97</v>
      </c>
      <c r="K1819" s="162" t="s">
        <v>106</v>
      </c>
      <c r="L1819" s="31"/>
      <c r="M1819" s="53" t="s">
        <v>31</v>
      </c>
      <c r="N1819" s="166" t="s">
        <v>43</v>
      </c>
      <c r="O1819" s="142">
        <v>0.54</v>
      </c>
      <c r="P1819" s="142">
        <f>O1819*H1819</f>
        <v>0.54</v>
      </c>
      <c r="Q1819" s="142">
        <v>0</v>
      </c>
      <c r="R1819" s="142">
        <f>Q1819*H1819</f>
        <v>0</v>
      </c>
      <c r="S1819" s="142">
        <v>0</v>
      </c>
      <c r="T1819" s="143">
        <f>S1819*H1819</f>
        <v>0</v>
      </c>
      <c r="AR1819" s="13" t="s">
        <v>109</v>
      </c>
      <c r="AT1819" s="13" t="s">
        <v>1111</v>
      </c>
      <c r="AU1819" s="13" t="s">
        <v>79</v>
      </c>
      <c r="AY1819" s="13" t="s">
        <v>108</v>
      </c>
      <c r="BE1819" s="144">
        <f>IF(N1819="základní",J1819,0)</f>
        <v>392.97</v>
      </c>
      <c r="BF1819" s="144">
        <f>IF(N1819="snížená",J1819,0)</f>
        <v>0</v>
      </c>
      <c r="BG1819" s="144">
        <f>IF(N1819="zákl. přenesená",J1819,0)</f>
        <v>0</v>
      </c>
      <c r="BH1819" s="144">
        <f>IF(N1819="sníž. přenesená",J1819,0)</f>
        <v>0</v>
      </c>
      <c r="BI1819" s="144">
        <f>IF(N1819="nulová",J1819,0)</f>
        <v>0</v>
      </c>
      <c r="BJ1819" s="13" t="s">
        <v>77</v>
      </c>
      <c r="BK1819" s="144">
        <f>ROUND(I1819*H1819,2)</f>
        <v>392.97</v>
      </c>
      <c r="BL1819" s="13" t="s">
        <v>109</v>
      </c>
      <c r="BM1819" s="13" t="s">
        <v>3599</v>
      </c>
    </row>
    <row r="1820" spans="2:65" s="1" customFormat="1" ht="29.25">
      <c r="B1820" s="27"/>
      <c r="C1820" s="28"/>
      <c r="D1820" s="167" t="s">
        <v>1116</v>
      </c>
      <c r="E1820" s="28"/>
      <c r="F1820" s="168" t="s">
        <v>3600</v>
      </c>
      <c r="G1820" s="28"/>
      <c r="H1820" s="28"/>
      <c r="I1820" s="28"/>
      <c r="J1820" s="28"/>
      <c r="K1820" s="28"/>
      <c r="L1820" s="31"/>
      <c r="M1820" s="169"/>
      <c r="N1820" s="54"/>
      <c r="O1820" s="54"/>
      <c r="P1820" s="54"/>
      <c r="Q1820" s="54"/>
      <c r="R1820" s="54"/>
      <c r="S1820" s="54"/>
      <c r="T1820" s="55"/>
      <c r="AT1820" s="13" t="s">
        <v>1116</v>
      </c>
      <c r="AU1820" s="13" t="s">
        <v>79</v>
      </c>
    </row>
    <row r="1821" spans="2:65" s="1" customFormat="1" ht="33.75" customHeight="1">
      <c r="B1821" s="27"/>
      <c r="C1821" s="160" t="s">
        <v>3601</v>
      </c>
      <c r="D1821" s="160" t="s">
        <v>1111</v>
      </c>
      <c r="E1821" s="161" t="s">
        <v>3602</v>
      </c>
      <c r="F1821" s="162" t="s">
        <v>3603</v>
      </c>
      <c r="G1821" s="163" t="s">
        <v>757</v>
      </c>
      <c r="H1821" s="164">
        <v>1</v>
      </c>
      <c r="I1821" s="165">
        <v>314.37</v>
      </c>
      <c r="J1821" s="165">
        <f>ROUND(I1821*H1821,2)</f>
        <v>314.37</v>
      </c>
      <c r="K1821" s="162" t="s">
        <v>106</v>
      </c>
      <c r="L1821" s="31"/>
      <c r="M1821" s="53" t="s">
        <v>31</v>
      </c>
      <c r="N1821" s="166" t="s">
        <v>43</v>
      </c>
      <c r="O1821" s="142">
        <v>0.73</v>
      </c>
      <c r="P1821" s="142">
        <f>O1821*H1821</f>
        <v>0.73</v>
      </c>
      <c r="Q1821" s="142">
        <v>0</v>
      </c>
      <c r="R1821" s="142">
        <f>Q1821*H1821</f>
        <v>0</v>
      </c>
      <c r="S1821" s="142">
        <v>0</v>
      </c>
      <c r="T1821" s="143">
        <f>S1821*H1821</f>
        <v>0</v>
      </c>
      <c r="AR1821" s="13" t="s">
        <v>109</v>
      </c>
      <c r="AT1821" s="13" t="s">
        <v>1111</v>
      </c>
      <c r="AU1821" s="13" t="s">
        <v>79</v>
      </c>
      <c r="AY1821" s="13" t="s">
        <v>108</v>
      </c>
      <c r="BE1821" s="144">
        <f>IF(N1821="základní",J1821,0)</f>
        <v>314.37</v>
      </c>
      <c r="BF1821" s="144">
        <f>IF(N1821="snížená",J1821,0)</f>
        <v>0</v>
      </c>
      <c r="BG1821" s="144">
        <f>IF(N1821="zákl. přenesená",J1821,0)</f>
        <v>0</v>
      </c>
      <c r="BH1821" s="144">
        <f>IF(N1821="sníž. přenesená",J1821,0)</f>
        <v>0</v>
      </c>
      <c r="BI1821" s="144">
        <f>IF(N1821="nulová",J1821,0)</f>
        <v>0</v>
      </c>
      <c r="BJ1821" s="13" t="s">
        <v>77</v>
      </c>
      <c r="BK1821" s="144">
        <f>ROUND(I1821*H1821,2)</f>
        <v>314.37</v>
      </c>
      <c r="BL1821" s="13" t="s">
        <v>109</v>
      </c>
      <c r="BM1821" s="13" t="s">
        <v>3604</v>
      </c>
    </row>
    <row r="1822" spans="2:65" s="1" customFormat="1" ht="29.25">
      <c r="B1822" s="27"/>
      <c r="C1822" s="28"/>
      <c r="D1822" s="167" t="s">
        <v>1116</v>
      </c>
      <c r="E1822" s="28"/>
      <c r="F1822" s="168" t="s">
        <v>3605</v>
      </c>
      <c r="G1822" s="28"/>
      <c r="H1822" s="28"/>
      <c r="I1822" s="28"/>
      <c r="J1822" s="28"/>
      <c r="K1822" s="28"/>
      <c r="L1822" s="31"/>
      <c r="M1822" s="169"/>
      <c r="N1822" s="54"/>
      <c r="O1822" s="54"/>
      <c r="P1822" s="54"/>
      <c r="Q1822" s="54"/>
      <c r="R1822" s="54"/>
      <c r="S1822" s="54"/>
      <c r="T1822" s="55"/>
      <c r="AT1822" s="13" t="s">
        <v>1116</v>
      </c>
      <c r="AU1822" s="13" t="s">
        <v>79</v>
      </c>
    </row>
    <row r="1823" spans="2:65" s="1" customFormat="1" ht="33.75" customHeight="1">
      <c r="B1823" s="27"/>
      <c r="C1823" s="160" t="s">
        <v>3606</v>
      </c>
      <c r="D1823" s="160" t="s">
        <v>1111</v>
      </c>
      <c r="E1823" s="161" t="s">
        <v>3607</v>
      </c>
      <c r="F1823" s="162" t="s">
        <v>3608</v>
      </c>
      <c r="G1823" s="163" t="s">
        <v>757</v>
      </c>
      <c r="H1823" s="164">
        <v>1</v>
      </c>
      <c r="I1823" s="165">
        <v>314.37</v>
      </c>
      <c r="J1823" s="165">
        <f>ROUND(I1823*H1823,2)</f>
        <v>314.37</v>
      </c>
      <c r="K1823" s="162" t="s">
        <v>106</v>
      </c>
      <c r="L1823" s="31"/>
      <c r="M1823" s="53" t="s">
        <v>31</v>
      </c>
      <c r="N1823" s="166" t="s">
        <v>43</v>
      </c>
      <c r="O1823" s="142">
        <v>0.73</v>
      </c>
      <c r="P1823" s="142">
        <f>O1823*H1823</f>
        <v>0.73</v>
      </c>
      <c r="Q1823" s="142">
        <v>0</v>
      </c>
      <c r="R1823" s="142">
        <f>Q1823*H1823</f>
        <v>0</v>
      </c>
      <c r="S1823" s="142">
        <v>0</v>
      </c>
      <c r="T1823" s="143">
        <f>S1823*H1823</f>
        <v>0</v>
      </c>
      <c r="AR1823" s="13" t="s">
        <v>109</v>
      </c>
      <c r="AT1823" s="13" t="s">
        <v>1111</v>
      </c>
      <c r="AU1823" s="13" t="s">
        <v>79</v>
      </c>
      <c r="AY1823" s="13" t="s">
        <v>108</v>
      </c>
      <c r="BE1823" s="144">
        <f>IF(N1823="základní",J1823,0)</f>
        <v>314.37</v>
      </c>
      <c r="BF1823" s="144">
        <f>IF(N1823="snížená",J1823,0)</f>
        <v>0</v>
      </c>
      <c r="BG1823" s="144">
        <f>IF(N1823="zákl. přenesená",J1823,0)</f>
        <v>0</v>
      </c>
      <c r="BH1823" s="144">
        <f>IF(N1823="sníž. přenesená",J1823,0)</f>
        <v>0</v>
      </c>
      <c r="BI1823" s="144">
        <f>IF(N1823="nulová",J1823,0)</f>
        <v>0</v>
      </c>
      <c r="BJ1823" s="13" t="s">
        <v>77</v>
      </c>
      <c r="BK1823" s="144">
        <f>ROUND(I1823*H1823,2)</f>
        <v>314.37</v>
      </c>
      <c r="BL1823" s="13" t="s">
        <v>109</v>
      </c>
      <c r="BM1823" s="13" t="s">
        <v>3609</v>
      </c>
    </row>
    <row r="1824" spans="2:65" s="1" customFormat="1" ht="29.25">
      <c r="B1824" s="27"/>
      <c r="C1824" s="28"/>
      <c r="D1824" s="167" t="s">
        <v>1116</v>
      </c>
      <c r="E1824" s="28"/>
      <c r="F1824" s="168" t="s">
        <v>3605</v>
      </c>
      <c r="G1824" s="28"/>
      <c r="H1824" s="28"/>
      <c r="I1824" s="28"/>
      <c r="J1824" s="28"/>
      <c r="K1824" s="28"/>
      <c r="L1824" s="31"/>
      <c r="M1824" s="169"/>
      <c r="N1824" s="54"/>
      <c r="O1824" s="54"/>
      <c r="P1824" s="54"/>
      <c r="Q1824" s="54"/>
      <c r="R1824" s="54"/>
      <c r="S1824" s="54"/>
      <c r="T1824" s="55"/>
      <c r="AT1824" s="13" t="s">
        <v>1116</v>
      </c>
      <c r="AU1824" s="13" t="s">
        <v>79</v>
      </c>
    </row>
    <row r="1825" spans="2:65" s="1" customFormat="1" ht="22.5" customHeight="1">
      <c r="B1825" s="27"/>
      <c r="C1825" s="160" t="s">
        <v>3610</v>
      </c>
      <c r="D1825" s="160" t="s">
        <v>1111</v>
      </c>
      <c r="E1825" s="161" t="s">
        <v>3611</v>
      </c>
      <c r="F1825" s="162" t="s">
        <v>3612</v>
      </c>
      <c r="G1825" s="163" t="s">
        <v>572</v>
      </c>
      <c r="H1825" s="164">
        <v>1</v>
      </c>
      <c r="I1825" s="165">
        <v>267</v>
      </c>
      <c r="J1825" s="165">
        <f>ROUND(I1825*H1825,2)</f>
        <v>267</v>
      </c>
      <c r="K1825" s="162" t="s">
        <v>106</v>
      </c>
      <c r="L1825" s="31"/>
      <c r="M1825" s="53" t="s">
        <v>31</v>
      </c>
      <c r="N1825" s="166" t="s">
        <v>43</v>
      </c>
      <c r="O1825" s="142">
        <v>0.62</v>
      </c>
      <c r="P1825" s="142">
        <f>O1825*H1825</f>
        <v>0.62</v>
      </c>
      <c r="Q1825" s="142">
        <v>0</v>
      </c>
      <c r="R1825" s="142">
        <f>Q1825*H1825</f>
        <v>0</v>
      </c>
      <c r="S1825" s="142">
        <v>0</v>
      </c>
      <c r="T1825" s="143">
        <f>S1825*H1825</f>
        <v>0</v>
      </c>
      <c r="AR1825" s="13" t="s">
        <v>109</v>
      </c>
      <c r="AT1825" s="13" t="s">
        <v>1111</v>
      </c>
      <c r="AU1825" s="13" t="s">
        <v>79</v>
      </c>
      <c r="AY1825" s="13" t="s">
        <v>108</v>
      </c>
      <c r="BE1825" s="144">
        <f>IF(N1825="základní",J1825,0)</f>
        <v>267</v>
      </c>
      <c r="BF1825" s="144">
        <f>IF(N1825="snížená",J1825,0)</f>
        <v>0</v>
      </c>
      <c r="BG1825" s="144">
        <f>IF(N1825="zákl. přenesená",J1825,0)</f>
        <v>0</v>
      </c>
      <c r="BH1825" s="144">
        <f>IF(N1825="sníž. přenesená",J1825,0)</f>
        <v>0</v>
      </c>
      <c r="BI1825" s="144">
        <f>IF(N1825="nulová",J1825,0)</f>
        <v>0</v>
      </c>
      <c r="BJ1825" s="13" t="s">
        <v>77</v>
      </c>
      <c r="BK1825" s="144">
        <f>ROUND(I1825*H1825,2)</f>
        <v>267</v>
      </c>
      <c r="BL1825" s="13" t="s">
        <v>109</v>
      </c>
      <c r="BM1825" s="13" t="s">
        <v>3613</v>
      </c>
    </row>
    <row r="1826" spans="2:65" s="1" customFormat="1" ht="29.25">
      <c r="B1826" s="27"/>
      <c r="C1826" s="28"/>
      <c r="D1826" s="167" t="s">
        <v>1116</v>
      </c>
      <c r="E1826" s="28"/>
      <c r="F1826" s="168" t="s">
        <v>3605</v>
      </c>
      <c r="G1826" s="28"/>
      <c r="H1826" s="28"/>
      <c r="I1826" s="28"/>
      <c r="J1826" s="28"/>
      <c r="K1826" s="28"/>
      <c r="L1826" s="31"/>
      <c r="M1826" s="169"/>
      <c r="N1826" s="54"/>
      <c r="O1826" s="54"/>
      <c r="P1826" s="54"/>
      <c r="Q1826" s="54"/>
      <c r="R1826" s="54"/>
      <c r="S1826" s="54"/>
      <c r="T1826" s="55"/>
      <c r="AT1826" s="13" t="s">
        <v>1116</v>
      </c>
      <c r="AU1826" s="13" t="s">
        <v>79</v>
      </c>
    </row>
    <row r="1827" spans="2:65" s="1" customFormat="1" ht="22.5" customHeight="1">
      <c r="B1827" s="27"/>
      <c r="C1827" s="160" t="s">
        <v>3614</v>
      </c>
      <c r="D1827" s="160" t="s">
        <v>1111</v>
      </c>
      <c r="E1827" s="161" t="s">
        <v>3615</v>
      </c>
      <c r="F1827" s="162" t="s">
        <v>3616</v>
      </c>
      <c r="G1827" s="163" t="s">
        <v>572</v>
      </c>
      <c r="H1827" s="164">
        <v>1</v>
      </c>
      <c r="I1827" s="165">
        <v>267</v>
      </c>
      <c r="J1827" s="165">
        <f>ROUND(I1827*H1827,2)</f>
        <v>267</v>
      </c>
      <c r="K1827" s="162" t="s">
        <v>106</v>
      </c>
      <c r="L1827" s="31"/>
      <c r="M1827" s="53" t="s">
        <v>31</v>
      </c>
      <c r="N1827" s="166" t="s">
        <v>43</v>
      </c>
      <c r="O1827" s="142">
        <v>0.62</v>
      </c>
      <c r="P1827" s="142">
        <f>O1827*H1827</f>
        <v>0.62</v>
      </c>
      <c r="Q1827" s="142">
        <v>0</v>
      </c>
      <c r="R1827" s="142">
        <f>Q1827*H1827</f>
        <v>0</v>
      </c>
      <c r="S1827" s="142">
        <v>0</v>
      </c>
      <c r="T1827" s="143">
        <f>S1827*H1827</f>
        <v>0</v>
      </c>
      <c r="AR1827" s="13" t="s">
        <v>109</v>
      </c>
      <c r="AT1827" s="13" t="s">
        <v>1111</v>
      </c>
      <c r="AU1827" s="13" t="s">
        <v>79</v>
      </c>
      <c r="AY1827" s="13" t="s">
        <v>108</v>
      </c>
      <c r="BE1827" s="144">
        <f>IF(N1827="základní",J1827,0)</f>
        <v>267</v>
      </c>
      <c r="BF1827" s="144">
        <f>IF(N1827="snížená",J1827,0)</f>
        <v>0</v>
      </c>
      <c r="BG1827" s="144">
        <f>IF(N1827="zákl. přenesená",J1827,0)</f>
        <v>0</v>
      </c>
      <c r="BH1827" s="144">
        <f>IF(N1827="sníž. přenesená",J1827,0)</f>
        <v>0</v>
      </c>
      <c r="BI1827" s="144">
        <f>IF(N1827="nulová",J1827,0)</f>
        <v>0</v>
      </c>
      <c r="BJ1827" s="13" t="s">
        <v>77</v>
      </c>
      <c r="BK1827" s="144">
        <f>ROUND(I1827*H1827,2)</f>
        <v>267</v>
      </c>
      <c r="BL1827" s="13" t="s">
        <v>109</v>
      </c>
      <c r="BM1827" s="13" t="s">
        <v>3617</v>
      </c>
    </row>
    <row r="1828" spans="2:65" s="1" customFormat="1" ht="29.25">
      <c r="B1828" s="27"/>
      <c r="C1828" s="28"/>
      <c r="D1828" s="167" t="s">
        <v>1116</v>
      </c>
      <c r="E1828" s="28"/>
      <c r="F1828" s="168" t="s">
        <v>3605</v>
      </c>
      <c r="G1828" s="28"/>
      <c r="H1828" s="28"/>
      <c r="I1828" s="28"/>
      <c r="J1828" s="28"/>
      <c r="K1828" s="28"/>
      <c r="L1828" s="31"/>
      <c r="M1828" s="169"/>
      <c r="N1828" s="54"/>
      <c r="O1828" s="54"/>
      <c r="P1828" s="54"/>
      <c r="Q1828" s="54"/>
      <c r="R1828" s="54"/>
      <c r="S1828" s="54"/>
      <c r="T1828" s="55"/>
      <c r="AT1828" s="13" t="s">
        <v>1116</v>
      </c>
      <c r="AU1828" s="13" t="s">
        <v>79</v>
      </c>
    </row>
    <row r="1829" spans="2:65" s="1" customFormat="1" ht="22.5" customHeight="1">
      <c r="B1829" s="27"/>
      <c r="C1829" s="160" t="s">
        <v>3618</v>
      </c>
      <c r="D1829" s="160" t="s">
        <v>1111</v>
      </c>
      <c r="E1829" s="161" t="s">
        <v>3619</v>
      </c>
      <c r="F1829" s="162" t="s">
        <v>3620</v>
      </c>
      <c r="G1829" s="163" t="s">
        <v>757</v>
      </c>
      <c r="H1829" s="164">
        <v>1</v>
      </c>
      <c r="I1829" s="165">
        <v>188.17</v>
      </c>
      <c r="J1829" s="165">
        <f>ROUND(I1829*H1829,2)</f>
        <v>188.17</v>
      </c>
      <c r="K1829" s="162" t="s">
        <v>106</v>
      </c>
      <c r="L1829" s="31"/>
      <c r="M1829" s="53" t="s">
        <v>31</v>
      </c>
      <c r="N1829" s="166" t="s">
        <v>43</v>
      </c>
      <c r="O1829" s="142">
        <v>0.4</v>
      </c>
      <c r="P1829" s="142">
        <f>O1829*H1829</f>
        <v>0.4</v>
      </c>
      <c r="Q1829" s="142">
        <v>0</v>
      </c>
      <c r="R1829" s="142">
        <f>Q1829*H1829</f>
        <v>0</v>
      </c>
      <c r="S1829" s="142">
        <v>0</v>
      </c>
      <c r="T1829" s="143">
        <f>S1829*H1829</f>
        <v>0</v>
      </c>
      <c r="AR1829" s="13" t="s">
        <v>109</v>
      </c>
      <c r="AT1829" s="13" t="s">
        <v>1111</v>
      </c>
      <c r="AU1829" s="13" t="s">
        <v>79</v>
      </c>
      <c r="AY1829" s="13" t="s">
        <v>108</v>
      </c>
      <c r="BE1829" s="144">
        <f>IF(N1829="základní",J1829,0)</f>
        <v>188.17</v>
      </c>
      <c r="BF1829" s="144">
        <f>IF(N1829="snížená",J1829,0)</f>
        <v>0</v>
      </c>
      <c r="BG1829" s="144">
        <f>IF(N1829="zákl. přenesená",J1829,0)</f>
        <v>0</v>
      </c>
      <c r="BH1829" s="144">
        <f>IF(N1829="sníž. přenesená",J1829,0)</f>
        <v>0</v>
      </c>
      <c r="BI1829" s="144">
        <f>IF(N1829="nulová",J1829,0)</f>
        <v>0</v>
      </c>
      <c r="BJ1829" s="13" t="s">
        <v>77</v>
      </c>
      <c r="BK1829" s="144">
        <f>ROUND(I1829*H1829,2)</f>
        <v>188.17</v>
      </c>
      <c r="BL1829" s="13" t="s">
        <v>109</v>
      </c>
      <c r="BM1829" s="13" t="s">
        <v>3621</v>
      </c>
    </row>
    <row r="1830" spans="2:65" s="1" customFormat="1" ht="19.5">
      <c r="B1830" s="27"/>
      <c r="C1830" s="28"/>
      <c r="D1830" s="167" t="s">
        <v>1116</v>
      </c>
      <c r="E1830" s="28"/>
      <c r="F1830" s="168" t="s">
        <v>3622</v>
      </c>
      <c r="G1830" s="28"/>
      <c r="H1830" s="28"/>
      <c r="I1830" s="28"/>
      <c r="J1830" s="28"/>
      <c r="K1830" s="28"/>
      <c r="L1830" s="31"/>
      <c r="M1830" s="169"/>
      <c r="N1830" s="54"/>
      <c r="O1830" s="54"/>
      <c r="P1830" s="54"/>
      <c r="Q1830" s="54"/>
      <c r="R1830" s="54"/>
      <c r="S1830" s="54"/>
      <c r="T1830" s="55"/>
      <c r="AT1830" s="13" t="s">
        <v>1116</v>
      </c>
      <c r="AU1830" s="13" t="s">
        <v>79</v>
      </c>
    </row>
    <row r="1831" spans="2:65" s="1" customFormat="1" ht="22.5" customHeight="1">
      <c r="B1831" s="27"/>
      <c r="C1831" s="160" t="s">
        <v>3623</v>
      </c>
      <c r="D1831" s="160" t="s">
        <v>1111</v>
      </c>
      <c r="E1831" s="161" t="s">
        <v>3624</v>
      </c>
      <c r="F1831" s="162" t="s">
        <v>3625</v>
      </c>
      <c r="G1831" s="163" t="s">
        <v>757</v>
      </c>
      <c r="H1831" s="164">
        <v>1</v>
      </c>
      <c r="I1831" s="165">
        <v>282.25</v>
      </c>
      <c r="J1831" s="165">
        <f>ROUND(I1831*H1831,2)</f>
        <v>282.25</v>
      </c>
      <c r="K1831" s="162" t="s">
        <v>106</v>
      </c>
      <c r="L1831" s="31"/>
      <c r="M1831" s="53" t="s">
        <v>31</v>
      </c>
      <c r="N1831" s="166" t="s">
        <v>43</v>
      </c>
      <c r="O1831" s="142">
        <v>0.6</v>
      </c>
      <c r="P1831" s="142">
        <f>O1831*H1831</f>
        <v>0.6</v>
      </c>
      <c r="Q1831" s="142">
        <v>0</v>
      </c>
      <c r="R1831" s="142">
        <f>Q1831*H1831</f>
        <v>0</v>
      </c>
      <c r="S1831" s="142">
        <v>0</v>
      </c>
      <c r="T1831" s="143">
        <f>S1831*H1831</f>
        <v>0</v>
      </c>
      <c r="AR1831" s="13" t="s">
        <v>109</v>
      </c>
      <c r="AT1831" s="13" t="s">
        <v>1111</v>
      </c>
      <c r="AU1831" s="13" t="s">
        <v>79</v>
      </c>
      <c r="AY1831" s="13" t="s">
        <v>108</v>
      </c>
      <c r="BE1831" s="144">
        <f>IF(N1831="základní",J1831,0)</f>
        <v>282.25</v>
      </c>
      <c r="BF1831" s="144">
        <f>IF(N1831="snížená",J1831,0)</f>
        <v>0</v>
      </c>
      <c r="BG1831" s="144">
        <f>IF(N1831="zákl. přenesená",J1831,0)</f>
        <v>0</v>
      </c>
      <c r="BH1831" s="144">
        <f>IF(N1831="sníž. přenesená",J1831,0)</f>
        <v>0</v>
      </c>
      <c r="BI1831" s="144">
        <f>IF(N1831="nulová",J1831,0)</f>
        <v>0</v>
      </c>
      <c r="BJ1831" s="13" t="s">
        <v>77</v>
      </c>
      <c r="BK1831" s="144">
        <f>ROUND(I1831*H1831,2)</f>
        <v>282.25</v>
      </c>
      <c r="BL1831" s="13" t="s">
        <v>109</v>
      </c>
      <c r="BM1831" s="13" t="s">
        <v>3626</v>
      </c>
    </row>
    <row r="1832" spans="2:65" s="1" customFormat="1" ht="29.25">
      <c r="B1832" s="27"/>
      <c r="C1832" s="28"/>
      <c r="D1832" s="167" t="s">
        <v>1116</v>
      </c>
      <c r="E1832" s="28"/>
      <c r="F1832" s="168" t="s">
        <v>3627</v>
      </c>
      <c r="G1832" s="28"/>
      <c r="H1832" s="28"/>
      <c r="I1832" s="28"/>
      <c r="J1832" s="28"/>
      <c r="K1832" s="28"/>
      <c r="L1832" s="31"/>
      <c r="M1832" s="169"/>
      <c r="N1832" s="54"/>
      <c r="O1832" s="54"/>
      <c r="P1832" s="54"/>
      <c r="Q1832" s="54"/>
      <c r="R1832" s="54"/>
      <c r="S1832" s="54"/>
      <c r="T1832" s="55"/>
      <c r="AT1832" s="13" t="s">
        <v>1116</v>
      </c>
      <c r="AU1832" s="13" t="s">
        <v>79</v>
      </c>
    </row>
    <row r="1833" spans="2:65" s="1" customFormat="1" ht="33.75" customHeight="1">
      <c r="B1833" s="27"/>
      <c r="C1833" s="160" t="s">
        <v>3628</v>
      </c>
      <c r="D1833" s="160" t="s">
        <v>1111</v>
      </c>
      <c r="E1833" s="161" t="s">
        <v>3629</v>
      </c>
      <c r="F1833" s="162" t="s">
        <v>3630</v>
      </c>
      <c r="G1833" s="163" t="s">
        <v>757</v>
      </c>
      <c r="H1833" s="164">
        <v>1</v>
      </c>
      <c r="I1833" s="165">
        <v>1715.62</v>
      </c>
      <c r="J1833" s="165">
        <f>ROUND(I1833*H1833,2)</f>
        <v>1715.62</v>
      </c>
      <c r="K1833" s="162" t="s">
        <v>106</v>
      </c>
      <c r="L1833" s="31"/>
      <c r="M1833" s="53" t="s">
        <v>31</v>
      </c>
      <c r="N1833" s="166" t="s">
        <v>43</v>
      </c>
      <c r="O1833" s="142">
        <v>3.83</v>
      </c>
      <c r="P1833" s="142">
        <f>O1833*H1833</f>
        <v>3.83</v>
      </c>
      <c r="Q1833" s="142">
        <v>0</v>
      </c>
      <c r="R1833" s="142">
        <f>Q1833*H1833</f>
        <v>0</v>
      </c>
      <c r="S1833" s="142">
        <v>0</v>
      </c>
      <c r="T1833" s="143">
        <f>S1833*H1833</f>
        <v>0</v>
      </c>
      <c r="AR1833" s="13" t="s">
        <v>109</v>
      </c>
      <c r="AT1833" s="13" t="s">
        <v>1111</v>
      </c>
      <c r="AU1833" s="13" t="s">
        <v>79</v>
      </c>
      <c r="AY1833" s="13" t="s">
        <v>108</v>
      </c>
      <c r="BE1833" s="144">
        <f>IF(N1833="základní",J1833,0)</f>
        <v>1715.62</v>
      </c>
      <c r="BF1833" s="144">
        <f>IF(N1833="snížená",J1833,0)</f>
        <v>0</v>
      </c>
      <c r="BG1833" s="144">
        <f>IF(N1833="zákl. přenesená",J1833,0)</f>
        <v>0</v>
      </c>
      <c r="BH1833" s="144">
        <f>IF(N1833="sníž. přenesená",J1833,0)</f>
        <v>0</v>
      </c>
      <c r="BI1833" s="144">
        <f>IF(N1833="nulová",J1833,0)</f>
        <v>0</v>
      </c>
      <c r="BJ1833" s="13" t="s">
        <v>77</v>
      </c>
      <c r="BK1833" s="144">
        <f>ROUND(I1833*H1833,2)</f>
        <v>1715.62</v>
      </c>
      <c r="BL1833" s="13" t="s">
        <v>109</v>
      </c>
      <c r="BM1833" s="13" t="s">
        <v>3631</v>
      </c>
    </row>
    <row r="1834" spans="2:65" s="1" customFormat="1" ht="29.25">
      <c r="B1834" s="27"/>
      <c r="C1834" s="28"/>
      <c r="D1834" s="167" t="s">
        <v>1116</v>
      </c>
      <c r="E1834" s="28"/>
      <c r="F1834" s="168" t="s">
        <v>3632</v>
      </c>
      <c r="G1834" s="28"/>
      <c r="H1834" s="28"/>
      <c r="I1834" s="28"/>
      <c r="J1834" s="28"/>
      <c r="K1834" s="28"/>
      <c r="L1834" s="31"/>
      <c r="M1834" s="169"/>
      <c r="N1834" s="54"/>
      <c r="O1834" s="54"/>
      <c r="P1834" s="54"/>
      <c r="Q1834" s="54"/>
      <c r="R1834" s="54"/>
      <c r="S1834" s="54"/>
      <c r="T1834" s="55"/>
      <c r="AT1834" s="13" t="s">
        <v>1116</v>
      </c>
      <c r="AU1834" s="13" t="s">
        <v>79</v>
      </c>
    </row>
    <row r="1835" spans="2:65" s="1" customFormat="1" ht="33.75" customHeight="1">
      <c r="B1835" s="27"/>
      <c r="C1835" s="160" t="s">
        <v>3633</v>
      </c>
      <c r="D1835" s="160" t="s">
        <v>1111</v>
      </c>
      <c r="E1835" s="161" t="s">
        <v>3634</v>
      </c>
      <c r="F1835" s="162" t="s">
        <v>3635</v>
      </c>
      <c r="G1835" s="163" t="s">
        <v>757</v>
      </c>
      <c r="H1835" s="164">
        <v>1</v>
      </c>
      <c r="I1835" s="165">
        <v>2183.58</v>
      </c>
      <c r="J1835" s="165">
        <f>ROUND(I1835*H1835,2)</f>
        <v>2183.58</v>
      </c>
      <c r="K1835" s="162" t="s">
        <v>106</v>
      </c>
      <c r="L1835" s="31"/>
      <c r="M1835" s="53" t="s">
        <v>31</v>
      </c>
      <c r="N1835" s="166" t="s">
        <v>43</v>
      </c>
      <c r="O1835" s="142">
        <v>5.68</v>
      </c>
      <c r="P1835" s="142">
        <f>O1835*H1835</f>
        <v>5.68</v>
      </c>
      <c r="Q1835" s="142">
        <v>0</v>
      </c>
      <c r="R1835" s="142">
        <f>Q1835*H1835</f>
        <v>0</v>
      </c>
      <c r="S1835" s="142">
        <v>0</v>
      </c>
      <c r="T1835" s="143">
        <f>S1835*H1835</f>
        <v>0</v>
      </c>
      <c r="AR1835" s="13" t="s">
        <v>109</v>
      </c>
      <c r="AT1835" s="13" t="s">
        <v>1111</v>
      </c>
      <c r="AU1835" s="13" t="s">
        <v>79</v>
      </c>
      <c r="AY1835" s="13" t="s">
        <v>108</v>
      </c>
      <c r="BE1835" s="144">
        <f>IF(N1835="základní",J1835,0)</f>
        <v>2183.58</v>
      </c>
      <c r="BF1835" s="144">
        <f>IF(N1835="snížená",J1835,0)</f>
        <v>0</v>
      </c>
      <c r="BG1835" s="144">
        <f>IF(N1835="zákl. přenesená",J1835,0)</f>
        <v>0</v>
      </c>
      <c r="BH1835" s="144">
        <f>IF(N1835="sníž. přenesená",J1835,0)</f>
        <v>0</v>
      </c>
      <c r="BI1835" s="144">
        <f>IF(N1835="nulová",J1835,0)</f>
        <v>0</v>
      </c>
      <c r="BJ1835" s="13" t="s">
        <v>77</v>
      </c>
      <c r="BK1835" s="144">
        <f>ROUND(I1835*H1835,2)</f>
        <v>2183.58</v>
      </c>
      <c r="BL1835" s="13" t="s">
        <v>109</v>
      </c>
      <c r="BM1835" s="13" t="s">
        <v>3636</v>
      </c>
    </row>
    <row r="1836" spans="2:65" s="1" customFormat="1" ht="29.25">
      <c r="B1836" s="27"/>
      <c r="C1836" s="28"/>
      <c r="D1836" s="167" t="s">
        <v>1116</v>
      </c>
      <c r="E1836" s="28"/>
      <c r="F1836" s="168" t="s">
        <v>3632</v>
      </c>
      <c r="G1836" s="28"/>
      <c r="H1836" s="28"/>
      <c r="I1836" s="28"/>
      <c r="J1836" s="28"/>
      <c r="K1836" s="28"/>
      <c r="L1836" s="31"/>
      <c r="M1836" s="169"/>
      <c r="N1836" s="54"/>
      <c r="O1836" s="54"/>
      <c r="P1836" s="54"/>
      <c r="Q1836" s="54"/>
      <c r="R1836" s="54"/>
      <c r="S1836" s="54"/>
      <c r="T1836" s="55"/>
      <c r="AT1836" s="13" t="s">
        <v>1116</v>
      </c>
      <c r="AU1836" s="13" t="s">
        <v>79</v>
      </c>
    </row>
    <row r="1837" spans="2:65" s="1" customFormat="1" ht="33.75" customHeight="1">
      <c r="B1837" s="27"/>
      <c r="C1837" s="160" t="s">
        <v>3637</v>
      </c>
      <c r="D1837" s="160" t="s">
        <v>1111</v>
      </c>
      <c r="E1837" s="161" t="s">
        <v>3638</v>
      </c>
      <c r="F1837" s="162" t="s">
        <v>3639</v>
      </c>
      <c r="G1837" s="163" t="s">
        <v>176</v>
      </c>
      <c r="H1837" s="164">
        <v>1</v>
      </c>
      <c r="I1837" s="165">
        <v>645.97</v>
      </c>
      <c r="J1837" s="165">
        <f>ROUND(I1837*H1837,2)</f>
        <v>645.97</v>
      </c>
      <c r="K1837" s="162" t="s">
        <v>106</v>
      </c>
      <c r="L1837" s="31"/>
      <c r="M1837" s="53" t="s">
        <v>31</v>
      </c>
      <c r="N1837" s="166" t="s">
        <v>43</v>
      </c>
      <c r="O1837" s="142">
        <v>1.5</v>
      </c>
      <c r="P1837" s="142">
        <f>O1837*H1837</f>
        <v>1.5</v>
      </c>
      <c r="Q1837" s="142">
        <v>0</v>
      </c>
      <c r="R1837" s="142">
        <f>Q1837*H1837</f>
        <v>0</v>
      </c>
      <c r="S1837" s="142">
        <v>0</v>
      </c>
      <c r="T1837" s="143">
        <f>S1837*H1837</f>
        <v>0</v>
      </c>
      <c r="AR1837" s="13" t="s">
        <v>109</v>
      </c>
      <c r="AT1837" s="13" t="s">
        <v>1111</v>
      </c>
      <c r="AU1837" s="13" t="s">
        <v>79</v>
      </c>
      <c r="AY1837" s="13" t="s">
        <v>108</v>
      </c>
      <c r="BE1837" s="144">
        <f>IF(N1837="základní",J1837,0)</f>
        <v>645.97</v>
      </c>
      <c r="BF1837" s="144">
        <f>IF(N1837="snížená",J1837,0)</f>
        <v>0</v>
      </c>
      <c r="BG1837" s="144">
        <f>IF(N1837="zákl. přenesená",J1837,0)</f>
        <v>0</v>
      </c>
      <c r="BH1837" s="144">
        <f>IF(N1837="sníž. přenesená",J1837,0)</f>
        <v>0</v>
      </c>
      <c r="BI1837" s="144">
        <f>IF(N1837="nulová",J1837,0)</f>
        <v>0</v>
      </c>
      <c r="BJ1837" s="13" t="s">
        <v>77</v>
      </c>
      <c r="BK1837" s="144">
        <f>ROUND(I1837*H1837,2)</f>
        <v>645.97</v>
      </c>
      <c r="BL1837" s="13" t="s">
        <v>109</v>
      </c>
      <c r="BM1837" s="13" t="s">
        <v>3640</v>
      </c>
    </row>
    <row r="1838" spans="2:65" s="1" customFormat="1" ht="39">
      <c r="B1838" s="27"/>
      <c r="C1838" s="28"/>
      <c r="D1838" s="167" t="s">
        <v>1116</v>
      </c>
      <c r="E1838" s="28"/>
      <c r="F1838" s="168" t="s">
        <v>3641</v>
      </c>
      <c r="G1838" s="28"/>
      <c r="H1838" s="28"/>
      <c r="I1838" s="28"/>
      <c r="J1838" s="28"/>
      <c r="K1838" s="28"/>
      <c r="L1838" s="31"/>
      <c r="M1838" s="169"/>
      <c r="N1838" s="54"/>
      <c r="O1838" s="54"/>
      <c r="P1838" s="54"/>
      <c r="Q1838" s="54"/>
      <c r="R1838" s="54"/>
      <c r="S1838" s="54"/>
      <c r="T1838" s="55"/>
      <c r="AT1838" s="13" t="s">
        <v>1116</v>
      </c>
      <c r="AU1838" s="13" t="s">
        <v>79</v>
      </c>
    </row>
    <row r="1839" spans="2:65" s="1" customFormat="1" ht="33.75" customHeight="1">
      <c r="B1839" s="27"/>
      <c r="C1839" s="160" t="s">
        <v>3642</v>
      </c>
      <c r="D1839" s="160" t="s">
        <v>1111</v>
      </c>
      <c r="E1839" s="161" t="s">
        <v>3643</v>
      </c>
      <c r="F1839" s="162" t="s">
        <v>3644</v>
      </c>
      <c r="G1839" s="163" t="s">
        <v>176</v>
      </c>
      <c r="H1839" s="164">
        <v>1</v>
      </c>
      <c r="I1839" s="165">
        <v>753.63</v>
      </c>
      <c r="J1839" s="165">
        <f>ROUND(I1839*H1839,2)</f>
        <v>753.63</v>
      </c>
      <c r="K1839" s="162" t="s">
        <v>106</v>
      </c>
      <c r="L1839" s="31"/>
      <c r="M1839" s="53" t="s">
        <v>31</v>
      </c>
      <c r="N1839" s="166" t="s">
        <v>43</v>
      </c>
      <c r="O1839" s="142">
        <v>1.75</v>
      </c>
      <c r="P1839" s="142">
        <f>O1839*H1839</f>
        <v>1.75</v>
      </c>
      <c r="Q1839" s="142">
        <v>0</v>
      </c>
      <c r="R1839" s="142">
        <f>Q1839*H1839</f>
        <v>0</v>
      </c>
      <c r="S1839" s="142">
        <v>0</v>
      </c>
      <c r="T1839" s="143">
        <f>S1839*H1839</f>
        <v>0</v>
      </c>
      <c r="AR1839" s="13" t="s">
        <v>109</v>
      </c>
      <c r="AT1839" s="13" t="s">
        <v>1111</v>
      </c>
      <c r="AU1839" s="13" t="s">
        <v>79</v>
      </c>
      <c r="AY1839" s="13" t="s">
        <v>108</v>
      </c>
      <c r="BE1839" s="144">
        <f>IF(N1839="základní",J1839,0)</f>
        <v>753.63</v>
      </c>
      <c r="BF1839" s="144">
        <f>IF(N1839="snížená",J1839,0)</f>
        <v>0</v>
      </c>
      <c r="BG1839" s="144">
        <f>IF(N1839="zákl. přenesená",J1839,0)</f>
        <v>0</v>
      </c>
      <c r="BH1839" s="144">
        <f>IF(N1839="sníž. přenesená",J1839,0)</f>
        <v>0</v>
      </c>
      <c r="BI1839" s="144">
        <f>IF(N1839="nulová",J1839,0)</f>
        <v>0</v>
      </c>
      <c r="BJ1839" s="13" t="s">
        <v>77</v>
      </c>
      <c r="BK1839" s="144">
        <f>ROUND(I1839*H1839,2)</f>
        <v>753.63</v>
      </c>
      <c r="BL1839" s="13" t="s">
        <v>109</v>
      </c>
      <c r="BM1839" s="13" t="s">
        <v>3645</v>
      </c>
    </row>
    <row r="1840" spans="2:65" s="1" customFormat="1" ht="39">
      <c r="B1840" s="27"/>
      <c r="C1840" s="28"/>
      <c r="D1840" s="167" t="s">
        <v>1116</v>
      </c>
      <c r="E1840" s="28"/>
      <c r="F1840" s="168" t="s">
        <v>3641</v>
      </c>
      <c r="G1840" s="28"/>
      <c r="H1840" s="28"/>
      <c r="I1840" s="28"/>
      <c r="J1840" s="28"/>
      <c r="K1840" s="28"/>
      <c r="L1840" s="31"/>
      <c r="M1840" s="169"/>
      <c r="N1840" s="54"/>
      <c r="O1840" s="54"/>
      <c r="P1840" s="54"/>
      <c r="Q1840" s="54"/>
      <c r="R1840" s="54"/>
      <c r="S1840" s="54"/>
      <c r="T1840" s="55"/>
      <c r="AT1840" s="13" t="s">
        <v>1116</v>
      </c>
      <c r="AU1840" s="13" t="s">
        <v>79</v>
      </c>
    </row>
    <row r="1841" spans="2:65" s="1" customFormat="1" ht="33.75" customHeight="1">
      <c r="B1841" s="27"/>
      <c r="C1841" s="160" t="s">
        <v>3646</v>
      </c>
      <c r="D1841" s="160" t="s">
        <v>1111</v>
      </c>
      <c r="E1841" s="161" t="s">
        <v>3647</v>
      </c>
      <c r="F1841" s="162" t="s">
        <v>3648</v>
      </c>
      <c r="G1841" s="163" t="s">
        <v>176</v>
      </c>
      <c r="H1841" s="164">
        <v>1</v>
      </c>
      <c r="I1841" s="165">
        <v>473.71</v>
      </c>
      <c r="J1841" s="165">
        <f>ROUND(I1841*H1841,2)</f>
        <v>473.71</v>
      </c>
      <c r="K1841" s="162" t="s">
        <v>106</v>
      </c>
      <c r="L1841" s="31"/>
      <c r="M1841" s="53" t="s">
        <v>31</v>
      </c>
      <c r="N1841" s="166" t="s">
        <v>43</v>
      </c>
      <c r="O1841" s="142">
        <v>1.1000000000000001</v>
      </c>
      <c r="P1841" s="142">
        <f>O1841*H1841</f>
        <v>1.1000000000000001</v>
      </c>
      <c r="Q1841" s="142">
        <v>0</v>
      </c>
      <c r="R1841" s="142">
        <f>Q1841*H1841</f>
        <v>0</v>
      </c>
      <c r="S1841" s="142">
        <v>0</v>
      </c>
      <c r="T1841" s="143">
        <f>S1841*H1841</f>
        <v>0</v>
      </c>
      <c r="AR1841" s="13" t="s">
        <v>109</v>
      </c>
      <c r="AT1841" s="13" t="s">
        <v>1111</v>
      </c>
      <c r="AU1841" s="13" t="s">
        <v>79</v>
      </c>
      <c r="AY1841" s="13" t="s">
        <v>108</v>
      </c>
      <c r="BE1841" s="144">
        <f>IF(N1841="základní",J1841,0)</f>
        <v>473.71</v>
      </c>
      <c r="BF1841" s="144">
        <f>IF(N1841="snížená",J1841,0)</f>
        <v>0</v>
      </c>
      <c r="BG1841" s="144">
        <f>IF(N1841="zákl. přenesená",J1841,0)</f>
        <v>0</v>
      </c>
      <c r="BH1841" s="144">
        <f>IF(N1841="sníž. přenesená",J1841,0)</f>
        <v>0</v>
      </c>
      <c r="BI1841" s="144">
        <f>IF(N1841="nulová",J1841,0)</f>
        <v>0</v>
      </c>
      <c r="BJ1841" s="13" t="s">
        <v>77</v>
      </c>
      <c r="BK1841" s="144">
        <f>ROUND(I1841*H1841,2)</f>
        <v>473.71</v>
      </c>
      <c r="BL1841" s="13" t="s">
        <v>109</v>
      </c>
      <c r="BM1841" s="13" t="s">
        <v>3649</v>
      </c>
    </row>
    <row r="1842" spans="2:65" s="1" customFormat="1" ht="39">
      <c r="B1842" s="27"/>
      <c r="C1842" s="28"/>
      <c r="D1842" s="167" t="s">
        <v>1116</v>
      </c>
      <c r="E1842" s="28"/>
      <c r="F1842" s="168" t="s">
        <v>3641</v>
      </c>
      <c r="G1842" s="28"/>
      <c r="H1842" s="28"/>
      <c r="I1842" s="28"/>
      <c r="J1842" s="28"/>
      <c r="K1842" s="28"/>
      <c r="L1842" s="31"/>
      <c r="M1842" s="169"/>
      <c r="N1842" s="54"/>
      <c r="O1842" s="54"/>
      <c r="P1842" s="54"/>
      <c r="Q1842" s="54"/>
      <c r="R1842" s="54"/>
      <c r="S1842" s="54"/>
      <c r="T1842" s="55"/>
      <c r="AT1842" s="13" t="s">
        <v>1116</v>
      </c>
      <c r="AU1842" s="13" t="s">
        <v>79</v>
      </c>
    </row>
    <row r="1843" spans="2:65" s="1" customFormat="1" ht="33.75" customHeight="1">
      <c r="B1843" s="27"/>
      <c r="C1843" s="160" t="s">
        <v>3650</v>
      </c>
      <c r="D1843" s="160" t="s">
        <v>1111</v>
      </c>
      <c r="E1843" s="161" t="s">
        <v>3651</v>
      </c>
      <c r="F1843" s="162" t="s">
        <v>3652</v>
      </c>
      <c r="G1843" s="163" t="s">
        <v>176</v>
      </c>
      <c r="H1843" s="164">
        <v>1</v>
      </c>
      <c r="I1843" s="165">
        <v>581.37</v>
      </c>
      <c r="J1843" s="165">
        <f>ROUND(I1843*H1843,2)</f>
        <v>581.37</v>
      </c>
      <c r="K1843" s="162" t="s">
        <v>106</v>
      </c>
      <c r="L1843" s="31"/>
      <c r="M1843" s="53" t="s">
        <v>31</v>
      </c>
      <c r="N1843" s="166" t="s">
        <v>43</v>
      </c>
      <c r="O1843" s="142">
        <v>1.35</v>
      </c>
      <c r="P1843" s="142">
        <f>O1843*H1843</f>
        <v>1.35</v>
      </c>
      <c r="Q1843" s="142">
        <v>0</v>
      </c>
      <c r="R1843" s="142">
        <f>Q1843*H1843</f>
        <v>0</v>
      </c>
      <c r="S1843" s="142">
        <v>0</v>
      </c>
      <c r="T1843" s="143">
        <f>S1843*H1843</f>
        <v>0</v>
      </c>
      <c r="AR1843" s="13" t="s">
        <v>109</v>
      </c>
      <c r="AT1843" s="13" t="s">
        <v>1111</v>
      </c>
      <c r="AU1843" s="13" t="s">
        <v>79</v>
      </c>
      <c r="AY1843" s="13" t="s">
        <v>108</v>
      </c>
      <c r="BE1843" s="144">
        <f>IF(N1843="základní",J1843,0)</f>
        <v>581.37</v>
      </c>
      <c r="BF1843" s="144">
        <f>IF(N1843="snížená",J1843,0)</f>
        <v>0</v>
      </c>
      <c r="BG1843" s="144">
        <f>IF(N1843="zákl. přenesená",J1843,0)</f>
        <v>0</v>
      </c>
      <c r="BH1843" s="144">
        <f>IF(N1843="sníž. přenesená",J1843,0)</f>
        <v>0</v>
      </c>
      <c r="BI1843" s="144">
        <f>IF(N1843="nulová",J1843,0)</f>
        <v>0</v>
      </c>
      <c r="BJ1843" s="13" t="s">
        <v>77</v>
      </c>
      <c r="BK1843" s="144">
        <f>ROUND(I1843*H1843,2)</f>
        <v>581.37</v>
      </c>
      <c r="BL1843" s="13" t="s">
        <v>109</v>
      </c>
      <c r="BM1843" s="13" t="s">
        <v>3653</v>
      </c>
    </row>
    <row r="1844" spans="2:65" s="1" customFormat="1" ht="39">
      <c r="B1844" s="27"/>
      <c r="C1844" s="28"/>
      <c r="D1844" s="167" t="s">
        <v>1116</v>
      </c>
      <c r="E1844" s="28"/>
      <c r="F1844" s="168" t="s">
        <v>3641</v>
      </c>
      <c r="G1844" s="28"/>
      <c r="H1844" s="28"/>
      <c r="I1844" s="28"/>
      <c r="J1844" s="28"/>
      <c r="K1844" s="28"/>
      <c r="L1844" s="31"/>
      <c r="M1844" s="169"/>
      <c r="N1844" s="54"/>
      <c r="O1844" s="54"/>
      <c r="P1844" s="54"/>
      <c r="Q1844" s="54"/>
      <c r="R1844" s="54"/>
      <c r="S1844" s="54"/>
      <c r="T1844" s="55"/>
      <c r="AT1844" s="13" t="s">
        <v>1116</v>
      </c>
      <c r="AU1844" s="13" t="s">
        <v>79</v>
      </c>
    </row>
    <row r="1845" spans="2:65" s="1" customFormat="1" ht="33.75" customHeight="1">
      <c r="B1845" s="27"/>
      <c r="C1845" s="160" t="s">
        <v>3654</v>
      </c>
      <c r="D1845" s="160" t="s">
        <v>1111</v>
      </c>
      <c r="E1845" s="161" t="s">
        <v>3655</v>
      </c>
      <c r="F1845" s="162" t="s">
        <v>3656</v>
      </c>
      <c r="G1845" s="163" t="s">
        <v>176</v>
      </c>
      <c r="H1845" s="164">
        <v>1</v>
      </c>
      <c r="I1845" s="165">
        <v>1184.28</v>
      </c>
      <c r="J1845" s="165">
        <f>ROUND(I1845*H1845,2)</f>
        <v>1184.28</v>
      </c>
      <c r="K1845" s="162" t="s">
        <v>106</v>
      </c>
      <c r="L1845" s="31"/>
      <c r="M1845" s="53" t="s">
        <v>31</v>
      </c>
      <c r="N1845" s="166" t="s">
        <v>43</v>
      </c>
      <c r="O1845" s="142">
        <v>2.75</v>
      </c>
      <c r="P1845" s="142">
        <f>O1845*H1845</f>
        <v>2.75</v>
      </c>
      <c r="Q1845" s="142">
        <v>0</v>
      </c>
      <c r="R1845" s="142">
        <f>Q1845*H1845</f>
        <v>0</v>
      </c>
      <c r="S1845" s="142">
        <v>0</v>
      </c>
      <c r="T1845" s="143">
        <f>S1845*H1845</f>
        <v>0</v>
      </c>
      <c r="AR1845" s="13" t="s">
        <v>109</v>
      </c>
      <c r="AT1845" s="13" t="s">
        <v>1111</v>
      </c>
      <c r="AU1845" s="13" t="s">
        <v>79</v>
      </c>
      <c r="AY1845" s="13" t="s">
        <v>108</v>
      </c>
      <c r="BE1845" s="144">
        <f>IF(N1845="základní",J1845,0)</f>
        <v>1184.28</v>
      </c>
      <c r="BF1845" s="144">
        <f>IF(N1845="snížená",J1845,0)</f>
        <v>0</v>
      </c>
      <c r="BG1845" s="144">
        <f>IF(N1845="zákl. přenesená",J1845,0)</f>
        <v>0</v>
      </c>
      <c r="BH1845" s="144">
        <f>IF(N1845="sníž. přenesená",J1845,0)</f>
        <v>0</v>
      </c>
      <c r="BI1845" s="144">
        <f>IF(N1845="nulová",J1845,0)</f>
        <v>0</v>
      </c>
      <c r="BJ1845" s="13" t="s">
        <v>77</v>
      </c>
      <c r="BK1845" s="144">
        <f>ROUND(I1845*H1845,2)</f>
        <v>1184.28</v>
      </c>
      <c r="BL1845" s="13" t="s">
        <v>109</v>
      </c>
      <c r="BM1845" s="13" t="s">
        <v>3657</v>
      </c>
    </row>
    <row r="1846" spans="2:65" s="1" customFormat="1" ht="39">
      <c r="B1846" s="27"/>
      <c r="C1846" s="28"/>
      <c r="D1846" s="167" t="s">
        <v>1116</v>
      </c>
      <c r="E1846" s="28"/>
      <c r="F1846" s="168" t="s">
        <v>3641</v>
      </c>
      <c r="G1846" s="28"/>
      <c r="H1846" s="28"/>
      <c r="I1846" s="28"/>
      <c r="J1846" s="28"/>
      <c r="K1846" s="28"/>
      <c r="L1846" s="31"/>
      <c r="M1846" s="169"/>
      <c r="N1846" s="54"/>
      <c r="O1846" s="54"/>
      <c r="P1846" s="54"/>
      <c r="Q1846" s="54"/>
      <c r="R1846" s="54"/>
      <c r="S1846" s="54"/>
      <c r="T1846" s="55"/>
      <c r="AT1846" s="13" t="s">
        <v>1116</v>
      </c>
      <c r="AU1846" s="13" t="s">
        <v>79</v>
      </c>
    </row>
    <row r="1847" spans="2:65" s="1" customFormat="1" ht="33.75" customHeight="1">
      <c r="B1847" s="27"/>
      <c r="C1847" s="160" t="s">
        <v>3658</v>
      </c>
      <c r="D1847" s="160" t="s">
        <v>1111</v>
      </c>
      <c r="E1847" s="161" t="s">
        <v>3659</v>
      </c>
      <c r="F1847" s="162" t="s">
        <v>3660</v>
      </c>
      <c r="G1847" s="163" t="s">
        <v>572</v>
      </c>
      <c r="H1847" s="164">
        <v>1</v>
      </c>
      <c r="I1847" s="165">
        <v>482.33</v>
      </c>
      <c r="J1847" s="165">
        <f>ROUND(I1847*H1847,2)</f>
        <v>482.33</v>
      </c>
      <c r="K1847" s="162" t="s">
        <v>106</v>
      </c>
      <c r="L1847" s="31"/>
      <c r="M1847" s="53" t="s">
        <v>31</v>
      </c>
      <c r="N1847" s="166" t="s">
        <v>43</v>
      </c>
      <c r="O1847" s="142">
        <v>1.1200000000000001</v>
      </c>
      <c r="P1847" s="142">
        <f>O1847*H1847</f>
        <v>1.1200000000000001</v>
      </c>
      <c r="Q1847" s="142">
        <v>0</v>
      </c>
      <c r="R1847" s="142">
        <f>Q1847*H1847</f>
        <v>0</v>
      </c>
      <c r="S1847" s="142">
        <v>0</v>
      </c>
      <c r="T1847" s="143">
        <f>S1847*H1847</f>
        <v>0</v>
      </c>
      <c r="AR1847" s="13" t="s">
        <v>109</v>
      </c>
      <c r="AT1847" s="13" t="s">
        <v>1111</v>
      </c>
      <c r="AU1847" s="13" t="s">
        <v>79</v>
      </c>
      <c r="AY1847" s="13" t="s">
        <v>108</v>
      </c>
      <c r="BE1847" s="144">
        <f>IF(N1847="základní",J1847,0)</f>
        <v>482.33</v>
      </c>
      <c r="BF1847" s="144">
        <f>IF(N1847="snížená",J1847,0)</f>
        <v>0</v>
      </c>
      <c r="BG1847" s="144">
        <f>IF(N1847="zákl. přenesená",J1847,0)</f>
        <v>0</v>
      </c>
      <c r="BH1847" s="144">
        <f>IF(N1847="sníž. přenesená",J1847,0)</f>
        <v>0</v>
      </c>
      <c r="BI1847" s="144">
        <f>IF(N1847="nulová",J1847,0)</f>
        <v>0</v>
      </c>
      <c r="BJ1847" s="13" t="s">
        <v>77</v>
      </c>
      <c r="BK1847" s="144">
        <f>ROUND(I1847*H1847,2)</f>
        <v>482.33</v>
      </c>
      <c r="BL1847" s="13" t="s">
        <v>109</v>
      </c>
      <c r="BM1847" s="13" t="s">
        <v>3661</v>
      </c>
    </row>
    <row r="1848" spans="2:65" s="1" customFormat="1" ht="39">
      <c r="B1848" s="27"/>
      <c r="C1848" s="28"/>
      <c r="D1848" s="167" t="s">
        <v>1116</v>
      </c>
      <c r="E1848" s="28"/>
      <c r="F1848" s="168" t="s">
        <v>3641</v>
      </c>
      <c r="G1848" s="28"/>
      <c r="H1848" s="28"/>
      <c r="I1848" s="28"/>
      <c r="J1848" s="28"/>
      <c r="K1848" s="28"/>
      <c r="L1848" s="31"/>
      <c r="M1848" s="169"/>
      <c r="N1848" s="54"/>
      <c r="O1848" s="54"/>
      <c r="P1848" s="54"/>
      <c r="Q1848" s="54"/>
      <c r="R1848" s="54"/>
      <c r="S1848" s="54"/>
      <c r="T1848" s="55"/>
      <c r="AT1848" s="13" t="s">
        <v>1116</v>
      </c>
      <c r="AU1848" s="13" t="s">
        <v>79</v>
      </c>
    </row>
    <row r="1849" spans="2:65" s="1" customFormat="1" ht="33.75" customHeight="1">
      <c r="B1849" s="27"/>
      <c r="C1849" s="160" t="s">
        <v>3662</v>
      </c>
      <c r="D1849" s="160" t="s">
        <v>1111</v>
      </c>
      <c r="E1849" s="161" t="s">
        <v>3663</v>
      </c>
      <c r="F1849" s="162" t="s">
        <v>3664</v>
      </c>
      <c r="G1849" s="163" t="s">
        <v>572</v>
      </c>
      <c r="H1849" s="164">
        <v>1</v>
      </c>
      <c r="I1849" s="165">
        <v>215.32</v>
      </c>
      <c r="J1849" s="165">
        <f>ROUND(I1849*H1849,2)</f>
        <v>215.32</v>
      </c>
      <c r="K1849" s="162" t="s">
        <v>106</v>
      </c>
      <c r="L1849" s="31"/>
      <c r="M1849" s="53" t="s">
        <v>31</v>
      </c>
      <c r="N1849" s="166" t="s">
        <v>43</v>
      </c>
      <c r="O1849" s="142">
        <v>0.5</v>
      </c>
      <c r="P1849" s="142">
        <f>O1849*H1849</f>
        <v>0.5</v>
      </c>
      <c r="Q1849" s="142">
        <v>0</v>
      </c>
      <c r="R1849" s="142">
        <f>Q1849*H1849</f>
        <v>0</v>
      </c>
      <c r="S1849" s="142">
        <v>0</v>
      </c>
      <c r="T1849" s="143">
        <f>S1849*H1849</f>
        <v>0</v>
      </c>
      <c r="AR1849" s="13" t="s">
        <v>109</v>
      </c>
      <c r="AT1849" s="13" t="s">
        <v>1111</v>
      </c>
      <c r="AU1849" s="13" t="s">
        <v>79</v>
      </c>
      <c r="AY1849" s="13" t="s">
        <v>108</v>
      </c>
      <c r="BE1849" s="144">
        <f>IF(N1849="základní",J1849,0)</f>
        <v>215.32</v>
      </c>
      <c r="BF1849" s="144">
        <f>IF(N1849="snížená",J1849,0)</f>
        <v>0</v>
      </c>
      <c r="BG1849" s="144">
        <f>IF(N1849="zákl. přenesená",J1849,0)</f>
        <v>0</v>
      </c>
      <c r="BH1849" s="144">
        <f>IF(N1849="sníž. přenesená",J1849,0)</f>
        <v>0</v>
      </c>
      <c r="BI1849" s="144">
        <f>IF(N1849="nulová",J1849,0)</f>
        <v>0</v>
      </c>
      <c r="BJ1849" s="13" t="s">
        <v>77</v>
      </c>
      <c r="BK1849" s="144">
        <f>ROUND(I1849*H1849,2)</f>
        <v>215.32</v>
      </c>
      <c r="BL1849" s="13" t="s">
        <v>109</v>
      </c>
      <c r="BM1849" s="13" t="s">
        <v>3665</v>
      </c>
    </row>
    <row r="1850" spans="2:65" s="1" customFormat="1" ht="39">
      <c r="B1850" s="27"/>
      <c r="C1850" s="28"/>
      <c r="D1850" s="167" t="s">
        <v>1116</v>
      </c>
      <c r="E1850" s="28"/>
      <c r="F1850" s="168" t="s">
        <v>3641</v>
      </c>
      <c r="G1850" s="28"/>
      <c r="H1850" s="28"/>
      <c r="I1850" s="28"/>
      <c r="J1850" s="28"/>
      <c r="K1850" s="28"/>
      <c r="L1850" s="31"/>
      <c r="M1850" s="169"/>
      <c r="N1850" s="54"/>
      <c r="O1850" s="54"/>
      <c r="P1850" s="54"/>
      <c r="Q1850" s="54"/>
      <c r="R1850" s="54"/>
      <c r="S1850" s="54"/>
      <c r="T1850" s="55"/>
      <c r="AT1850" s="13" t="s">
        <v>1116</v>
      </c>
      <c r="AU1850" s="13" t="s">
        <v>79</v>
      </c>
    </row>
    <row r="1851" spans="2:65" s="1" customFormat="1" ht="33.75" customHeight="1">
      <c r="B1851" s="27"/>
      <c r="C1851" s="160" t="s">
        <v>3666</v>
      </c>
      <c r="D1851" s="160" t="s">
        <v>1111</v>
      </c>
      <c r="E1851" s="161" t="s">
        <v>3667</v>
      </c>
      <c r="F1851" s="162" t="s">
        <v>3668</v>
      </c>
      <c r="G1851" s="163" t="s">
        <v>572</v>
      </c>
      <c r="H1851" s="164">
        <v>1</v>
      </c>
      <c r="I1851" s="165">
        <v>852.68</v>
      </c>
      <c r="J1851" s="165">
        <f>ROUND(I1851*H1851,2)</f>
        <v>852.68</v>
      </c>
      <c r="K1851" s="162" t="s">
        <v>106</v>
      </c>
      <c r="L1851" s="31"/>
      <c r="M1851" s="53" t="s">
        <v>31</v>
      </c>
      <c r="N1851" s="166" t="s">
        <v>43</v>
      </c>
      <c r="O1851" s="142">
        <v>1.98</v>
      </c>
      <c r="P1851" s="142">
        <f>O1851*H1851</f>
        <v>1.98</v>
      </c>
      <c r="Q1851" s="142">
        <v>0</v>
      </c>
      <c r="R1851" s="142">
        <f>Q1851*H1851</f>
        <v>0</v>
      </c>
      <c r="S1851" s="142">
        <v>0</v>
      </c>
      <c r="T1851" s="143">
        <f>S1851*H1851</f>
        <v>0</v>
      </c>
      <c r="AR1851" s="13" t="s">
        <v>109</v>
      </c>
      <c r="AT1851" s="13" t="s">
        <v>1111</v>
      </c>
      <c r="AU1851" s="13" t="s">
        <v>79</v>
      </c>
      <c r="AY1851" s="13" t="s">
        <v>108</v>
      </c>
      <c r="BE1851" s="144">
        <f>IF(N1851="základní",J1851,0)</f>
        <v>852.68</v>
      </c>
      <c r="BF1851" s="144">
        <f>IF(N1851="snížená",J1851,0)</f>
        <v>0</v>
      </c>
      <c r="BG1851" s="144">
        <f>IF(N1851="zákl. přenesená",J1851,0)</f>
        <v>0</v>
      </c>
      <c r="BH1851" s="144">
        <f>IF(N1851="sníž. přenesená",J1851,0)</f>
        <v>0</v>
      </c>
      <c r="BI1851" s="144">
        <f>IF(N1851="nulová",J1851,0)</f>
        <v>0</v>
      </c>
      <c r="BJ1851" s="13" t="s">
        <v>77</v>
      </c>
      <c r="BK1851" s="144">
        <f>ROUND(I1851*H1851,2)</f>
        <v>852.68</v>
      </c>
      <c r="BL1851" s="13" t="s">
        <v>109</v>
      </c>
      <c r="BM1851" s="13" t="s">
        <v>3669</v>
      </c>
    </row>
    <row r="1852" spans="2:65" s="1" customFormat="1" ht="39">
      <c r="B1852" s="27"/>
      <c r="C1852" s="28"/>
      <c r="D1852" s="167" t="s">
        <v>1116</v>
      </c>
      <c r="E1852" s="28"/>
      <c r="F1852" s="168" t="s">
        <v>3641</v>
      </c>
      <c r="G1852" s="28"/>
      <c r="H1852" s="28"/>
      <c r="I1852" s="28"/>
      <c r="J1852" s="28"/>
      <c r="K1852" s="28"/>
      <c r="L1852" s="31"/>
      <c r="M1852" s="169"/>
      <c r="N1852" s="54"/>
      <c r="O1852" s="54"/>
      <c r="P1852" s="54"/>
      <c r="Q1852" s="54"/>
      <c r="R1852" s="54"/>
      <c r="S1852" s="54"/>
      <c r="T1852" s="55"/>
      <c r="AT1852" s="13" t="s">
        <v>1116</v>
      </c>
      <c r="AU1852" s="13" t="s">
        <v>79</v>
      </c>
    </row>
    <row r="1853" spans="2:65" s="1" customFormat="1" ht="33.75" customHeight="1">
      <c r="B1853" s="27"/>
      <c r="C1853" s="160" t="s">
        <v>3670</v>
      </c>
      <c r="D1853" s="160" t="s">
        <v>1111</v>
      </c>
      <c r="E1853" s="161" t="s">
        <v>3671</v>
      </c>
      <c r="F1853" s="162" t="s">
        <v>3672</v>
      </c>
      <c r="G1853" s="163" t="s">
        <v>176</v>
      </c>
      <c r="H1853" s="164">
        <v>1</v>
      </c>
      <c r="I1853" s="165">
        <v>214.93</v>
      </c>
      <c r="J1853" s="165">
        <f>ROUND(I1853*H1853,2)</f>
        <v>214.93</v>
      </c>
      <c r="K1853" s="162" t="s">
        <v>106</v>
      </c>
      <c r="L1853" s="31"/>
      <c r="M1853" s="53" t="s">
        <v>31</v>
      </c>
      <c r="N1853" s="166" t="s">
        <v>43</v>
      </c>
      <c r="O1853" s="142">
        <v>0.47</v>
      </c>
      <c r="P1853" s="142">
        <f>O1853*H1853</f>
        <v>0.47</v>
      </c>
      <c r="Q1853" s="142">
        <v>0</v>
      </c>
      <c r="R1853" s="142">
        <f>Q1853*H1853</f>
        <v>0</v>
      </c>
      <c r="S1853" s="142">
        <v>0</v>
      </c>
      <c r="T1853" s="143">
        <f>S1853*H1853</f>
        <v>0</v>
      </c>
      <c r="AR1853" s="13" t="s">
        <v>109</v>
      </c>
      <c r="AT1853" s="13" t="s">
        <v>1111</v>
      </c>
      <c r="AU1853" s="13" t="s">
        <v>79</v>
      </c>
      <c r="AY1853" s="13" t="s">
        <v>108</v>
      </c>
      <c r="BE1853" s="144">
        <f>IF(N1853="základní",J1853,0)</f>
        <v>214.93</v>
      </c>
      <c r="BF1853" s="144">
        <f>IF(N1853="snížená",J1853,0)</f>
        <v>0</v>
      </c>
      <c r="BG1853" s="144">
        <f>IF(N1853="zákl. přenesená",J1853,0)</f>
        <v>0</v>
      </c>
      <c r="BH1853" s="144">
        <f>IF(N1853="sníž. přenesená",J1853,0)</f>
        <v>0</v>
      </c>
      <c r="BI1853" s="144">
        <f>IF(N1853="nulová",J1853,0)</f>
        <v>0</v>
      </c>
      <c r="BJ1853" s="13" t="s">
        <v>77</v>
      </c>
      <c r="BK1853" s="144">
        <f>ROUND(I1853*H1853,2)</f>
        <v>214.93</v>
      </c>
      <c r="BL1853" s="13" t="s">
        <v>109</v>
      </c>
      <c r="BM1853" s="13" t="s">
        <v>3673</v>
      </c>
    </row>
    <row r="1854" spans="2:65" s="1" customFormat="1" ht="29.25">
      <c r="B1854" s="27"/>
      <c r="C1854" s="28"/>
      <c r="D1854" s="167" t="s">
        <v>1116</v>
      </c>
      <c r="E1854" s="28"/>
      <c r="F1854" s="168" t="s">
        <v>3674</v>
      </c>
      <c r="G1854" s="28"/>
      <c r="H1854" s="28"/>
      <c r="I1854" s="28"/>
      <c r="J1854" s="28"/>
      <c r="K1854" s="28"/>
      <c r="L1854" s="31"/>
      <c r="M1854" s="169"/>
      <c r="N1854" s="54"/>
      <c r="O1854" s="54"/>
      <c r="P1854" s="54"/>
      <c r="Q1854" s="54"/>
      <c r="R1854" s="54"/>
      <c r="S1854" s="54"/>
      <c r="T1854" s="55"/>
      <c r="AT1854" s="13" t="s">
        <v>1116</v>
      </c>
      <c r="AU1854" s="13" t="s">
        <v>79</v>
      </c>
    </row>
    <row r="1855" spans="2:65" s="1" customFormat="1" ht="33.75" customHeight="1">
      <c r="B1855" s="27"/>
      <c r="C1855" s="160" t="s">
        <v>3675</v>
      </c>
      <c r="D1855" s="160" t="s">
        <v>1111</v>
      </c>
      <c r="E1855" s="161" t="s">
        <v>3676</v>
      </c>
      <c r="F1855" s="162" t="s">
        <v>3677</v>
      </c>
      <c r="G1855" s="163" t="s">
        <v>176</v>
      </c>
      <c r="H1855" s="164">
        <v>1</v>
      </c>
      <c r="I1855" s="165">
        <v>192.18</v>
      </c>
      <c r="J1855" s="165">
        <f>ROUND(I1855*H1855,2)</f>
        <v>192.18</v>
      </c>
      <c r="K1855" s="162" t="s">
        <v>106</v>
      </c>
      <c r="L1855" s="31"/>
      <c r="M1855" s="53" t="s">
        <v>31</v>
      </c>
      <c r="N1855" s="166" t="s">
        <v>43</v>
      </c>
      <c r="O1855" s="142">
        <v>0.42</v>
      </c>
      <c r="P1855" s="142">
        <f>O1855*H1855</f>
        <v>0.42</v>
      </c>
      <c r="Q1855" s="142">
        <v>0</v>
      </c>
      <c r="R1855" s="142">
        <f>Q1855*H1855</f>
        <v>0</v>
      </c>
      <c r="S1855" s="142">
        <v>0</v>
      </c>
      <c r="T1855" s="143">
        <f>S1855*H1855</f>
        <v>0</v>
      </c>
      <c r="AR1855" s="13" t="s">
        <v>109</v>
      </c>
      <c r="AT1855" s="13" t="s">
        <v>1111</v>
      </c>
      <c r="AU1855" s="13" t="s">
        <v>79</v>
      </c>
      <c r="AY1855" s="13" t="s">
        <v>108</v>
      </c>
      <c r="BE1855" s="144">
        <f>IF(N1855="základní",J1855,0)</f>
        <v>192.18</v>
      </c>
      <c r="BF1855" s="144">
        <f>IF(N1855="snížená",J1855,0)</f>
        <v>0</v>
      </c>
      <c r="BG1855" s="144">
        <f>IF(N1855="zákl. přenesená",J1855,0)</f>
        <v>0</v>
      </c>
      <c r="BH1855" s="144">
        <f>IF(N1855="sníž. přenesená",J1855,0)</f>
        <v>0</v>
      </c>
      <c r="BI1855" s="144">
        <f>IF(N1855="nulová",J1855,0)</f>
        <v>0</v>
      </c>
      <c r="BJ1855" s="13" t="s">
        <v>77</v>
      </c>
      <c r="BK1855" s="144">
        <f>ROUND(I1855*H1855,2)</f>
        <v>192.18</v>
      </c>
      <c r="BL1855" s="13" t="s">
        <v>109</v>
      </c>
      <c r="BM1855" s="13" t="s">
        <v>3678</v>
      </c>
    </row>
    <row r="1856" spans="2:65" s="1" customFormat="1" ht="29.25">
      <c r="B1856" s="27"/>
      <c r="C1856" s="28"/>
      <c r="D1856" s="167" t="s">
        <v>1116</v>
      </c>
      <c r="E1856" s="28"/>
      <c r="F1856" s="168" t="s">
        <v>3674</v>
      </c>
      <c r="G1856" s="28"/>
      <c r="H1856" s="28"/>
      <c r="I1856" s="28"/>
      <c r="J1856" s="28"/>
      <c r="K1856" s="28"/>
      <c r="L1856" s="31"/>
      <c r="M1856" s="169"/>
      <c r="N1856" s="54"/>
      <c r="O1856" s="54"/>
      <c r="P1856" s="54"/>
      <c r="Q1856" s="54"/>
      <c r="R1856" s="54"/>
      <c r="S1856" s="54"/>
      <c r="T1856" s="55"/>
      <c r="AT1856" s="13" t="s">
        <v>1116</v>
      </c>
      <c r="AU1856" s="13" t="s">
        <v>79</v>
      </c>
    </row>
    <row r="1857" spans="2:65" s="1" customFormat="1" ht="33.75" customHeight="1">
      <c r="B1857" s="27"/>
      <c r="C1857" s="160" t="s">
        <v>3679</v>
      </c>
      <c r="D1857" s="160" t="s">
        <v>1111</v>
      </c>
      <c r="E1857" s="161" t="s">
        <v>3680</v>
      </c>
      <c r="F1857" s="162" t="s">
        <v>3681</v>
      </c>
      <c r="G1857" s="163" t="s">
        <v>176</v>
      </c>
      <c r="H1857" s="164">
        <v>1</v>
      </c>
      <c r="I1857" s="165">
        <v>164.64</v>
      </c>
      <c r="J1857" s="165">
        <f>ROUND(I1857*H1857,2)</f>
        <v>164.64</v>
      </c>
      <c r="K1857" s="162" t="s">
        <v>106</v>
      </c>
      <c r="L1857" s="31"/>
      <c r="M1857" s="53" t="s">
        <v>31</v>
      </c>
      <c r="N1857" s="166" t="s">
        <v>43</v>
      </c>
      <c r="O1857" s="142">
        <v>0.36</v>
      </c>
      <c r="P1857" s="142">
        <f>O1857*H1857</f>
        <v>0.36</v>
      </c>
      <c r="Q1857" s="142">
        <v>0</v>
      </c>
      <c r="R1857" s="142">
        <f>Q1857*H1857</f>
        <v>0</v>
      </c>
      <c r="S1857" s="142">
        <v>0</v>
      </c>
      <c r="T1857" s="143">
        <f>S1857*H1857</f>
        <v>0</v>
      </c>
      <c r="AR1857" s="13" t="s">
        <v>109</v>
      </c>
      <c r="AT1857" s="13" t="s">
        <v>1111</v>
      </c>
      <c r="AU1857" s="13" t="s">
        <v>79</v>
      </c>
      <c r="AY1857" s="13" t="s">
        <v>108</v>
      </c>
      <c r="BE1857" s="144">
        <f>IF(N1857="základní",J1857,0)</f>
        <v>164.64</v>
      </c>
      <c r="BF1857" s="144">
        <f>IF(N1857="snížená",J1857,0)</f>
        <v>0</v>
      </c>
      <c r="BG1857" s="144">
        <f>IF(N1857="zákl. přenesená",J1857,0)</f>
        <v>0</v>
      </c>
      <c r="BH1857" s="144">
        <f>IF(N1857="sníž. přenesená",J1857,0)</f>
        <v>0</v>
      </c>
      <c r="BI1857" s="144">
        <f>IF(N1857="nulová",J1857,0)</f>
        <v>0</v>
      </c>
      <c r="BJ1857" s="13" t="s">
        <v>77</v>
      </c>
      <c r="BK1857" s="144">
        <f>ROUND(I1857*H1857,2)</f>
        <v>164.64</v>
      </c>
      <c r="BL1857" s="13" t="s">
        <v>109</v>
      </c>
      <c r="BM1857" s="13" t="s">
        <v>3682</v>
      </c>
    </row>
    <row r="1858" spans="2:65" s="1" customFormat="1" ht="29.25">
      <c r="B1858" s="27"/>
      <c r="C1858" s="28"/>
      <c r="D1858" s="167" t="s">
        <v>1116</v>
      </c>
      <c r="E1858" s="28"/>
      <c r="F1858" s="168" t="s">
        <v>3674</v>
      </c>
      <c r="G1858" s="28"/>
      <c r="H1858" s="28"/>
      <c r="I1858" s="28"/>
      <c r="J1858" s="28"/>
      <c r="K1858" s="28"/>
      <c r="L1858" s="31"/>
      <c r="M1858" s="169"/>
      <c r="N1858" s="54"/>
      <c r="O1858" s="54"/>
      <c r="P1858" s="54"/>
      <c r="Q1858" s="54"/>
      <c r="R1858" s="54"/>
      <c r="S1858" s="54"/>
      <c r="T1858" s="55"/>
      <c r="AT1858" s="13" t="s">
        <v>1116</v>
      </c>
      <c r="AU1858" s="13" t="s">
        <v>79</v>
      </c>
    </row>
    <row r="1859" spans="2:65" s="1" customFormat="1" ht="45" customHeight="1">
      <c r="B1859" s="27"/>
      <c r="C1859" s="160" t="s">
        <v>3683</v>
      </c>
      <c r="D1859" s="160" t="s">
        <v>1111</v>
      </c>
      <c r="E1859" s="161" t="s">
        <v>3684</v>
      </c>
      <c r="F1859" s="162" t="s">
        <v>3685</v>
      </c>
      <c r="G1859" s="163" t="s">
        <v>572</v>
      </c>
      <c r="H1859" s="164">
        <v>1</v>
      </c>
      <c r="I1859" s="165">
        <v>387.58</v>
      </c>
      <c r="J1859" s="165">
        <f>ROUND(I1859*H1859,2)</f>
        <v>387.58</v>
      </c>
      <c r="K1859" s="162" t="s">
        <v>106</v>
      </c>
      <c r="L1859" s="31"/>
      <c r="M1859" s="53" t="s">
        <v>31</v>
      </c>
      <c r="N1859" s="166" t="s">
        <v>43</v>
      </c>
      <c r="O1859" s="142">
        <v>0.9</v>
      </c>
      <c r="P1859" s="142">
        <f>O1859*H1859</f>
        <v>0.9</v>
      </c>
      <c r="Q1859" s="142">
        <v>0</v>
      </c>
      <c r="R1859" s="142">
        <f>Q1859*H1859</f>
        <v>0</v>
      </c>
      <c r="S1859" s="142">
        <v>0</v>
      </c>
      <c r="T1859" s="143">
        <f>S1859*H1859</f>
        <v>0</v>
      </c>
      <c r="AR1859" s="13" t="s">
        <v>109</v>
      </c>
      <c r="AT1859" s="13" t="s">
        <v>1111</v>
      </c>
      <c r="AU1859" s="13" t="s">
        <v>79</v>
      </c>
      <c r="AY1859" s="13" t="s">
        <v>108</v>
      </c>
      <c r="BE1859" s="144">
        <f>IF(N1859="základní",J1859,0)</f>
        <v>387.58</v>
      </c>
      <c r="BF1859" s="144">
        <f>IF(N1859="snížená",J1859,0)</f>
        <v>0</v>
      </c>
      <c r="BG1859" s="144">
        <f>IF(N1859="zákl. přenesená",J1859,0)</f>
        <v>0</v>
      </c>
      <c r="BH1859" s="144">
        <f>IF(N1859="sníž. přenesená",J1859,0)</f>
        <v>0</v>
      </c>
      <c r="BI1859" s="144">
        <f>IF(N1859="nulová",J1859,0)</f>
        <v>0</v>
      </c>
      <c r="BJ1859" s="13" t="s">
        <v>77</v>
      </c>
      <c r="BK1859" s="144">
        <f>ROUND(I1859*H1859,2)</f>
        <v>387.58</v>
      </c>
      <c r="BL1859" s="13" t="s">
        <v>109</v>
      </c>
      <c r="BM1859" s="13" t="s">
        <v>3686</v>
      </c>
    </row>
    <row r="1860" spans="2:65" s="1" customFormat="1" ht="39">
      <c r="B1860" s="27"/>
      <c r="C1860" s="28"/>
      <c r="D1860" s="167" t="s">
        <v>1116</v>
      </c>
      <c r="E1860" s="28"/>
      <c r="F1860" s="168" t="s">
        <v>3687</v>
      </c>
      <c r="G1860" s="28"/>
      <c r="H1860" s="28"/>
      <c r="I1860" s="28"/>
      <c r="J1860" s="28"/>
      <c r="K1860" s="28"/>
      <c r="L1860" s="31"/>
      <c r="M1860" s="169"/>
      <c r="N1860" s="54"/>
      <c r="O1860" s="54"/>
      <c r="P1860" s="54"/>
      <c r="Q1860" s="54"/>
      <c r="R1860" s="54"/>
      <c r="S1860" s="54"/>
      <c r="T1860" s="55"/>
      <c r="AT1860" s="13" t="s">
        <v>1116</v>
      </c>
      <c r="AU1860" s="13" t="s">
        <v>79</v>
      </c>
    </row>
    <row r="1861" spans="2:65" s="1" customFormat="1" ht="45" customHeight="1">
      <c r="B1861" s="27"/>
      <c r="C1861" s="160" t="s">
        <v>3688</v>
      </c>
      <c r="D1861" s="160" t="s">
        <v>1111</v>
      </c>
      <c r="E1861" s="161" t="s">
        <v>3689</v>
      </c>
      <c r="F1861" s="162" t="s">
        <v>3690</v>
      </c>
      <c r="G1861" s="163" t="s">
        <v>572</v>
      </c>
      <c r="H1861" s="164">
        <v>1</v>
      </c>
      <c r="I1861" s="165">
        <v>473.71</v>
      </c>
      <c r="J1861" s="165">
        <f>ROUND(I1861*H1861,2)</f>
        <v>473.71</v>
      </c>
      <c r="K1861" s="162" t="s">
        <v>106</v>
      </c>
      <c r="L1861" s="31"/>
      <c r="M1861" s="53" t="s">
        <v>31</v>
      </c>
      <c r="N1861" s="166" t="s">
        <v>43</v>
      </c>
      <c r="O1861" s="142">
        <v>1.1000000000000001</v>
      </c>
      <c r="P1861" s="142">
        <f>O1861*H1861</f>
        <v>1.1000000000000001</v>
      </c>
      <c r="Q1861" s="142">
        <v>0</v>
      </c>
      <c r="R1861" s="142">
        <f>Q1861*H1861</f>
        <v>0</v>
      </c>
      <c r="S1861" s="142">
        <v>0</v>
      </c>
      <c r="T1861" s="143">
        <f>S1861*H1861</f>
        <v>0</v>
      </c>
      <c r="AR1861" s="13" t="s">
        <v>109</v>
      </c>
      <c r="AT1861" s="13" t="s">
        <v>1111</v>
      </c>
      <c r="AU1861" s="13" t="s">
        <v>79</v>
      </c>
      <c r="AY1861" s="13" t="s">
        <v>108</v>
      </c>
      <c r="BE1861" s="144">
        <f>IF(N1861="základní",J1861,0)</f>
        <v>473.71</v>
      </c>
      <c r="BF1861" s="144">
        <f>IF(N1861="snížená",J1861,0)</f>
        <v>0</v>
      </c>
      <c r="BG1861" s="144">
        <f>IF(N1861="zákl. přenesená",J1861,0)</f>
        <v>0</v>
      </c>
      <c r="BH1861" s="144">
        <f>IF(N1861="sníž. přenesená",J1861,0)</f>
        <v>0</v>
      </c>
      <c r="BI1861" s="144">
        <f>IF(N1861="nulová",J1861,0)</f>
        <v>0</v>
      </c>
      <c r="BJ1861" s="13" t="s">
        <v>77</v>
      </c>
      <c r="BK1861" s="144">
        <f>ROUND(I1861*H1861,2)</f>
        <v>473.71</v>
      </c>
      <c r="BL1861" s="13" t="s">
        <v>109</v>
      </c>
      <c r="BM1861" s="13" t="s">
        <v>3691</v>
      </c>
    </row>
    <row r="1862" spans="2:65" s="1" customFormat="1" ht="39">
      <c r="B1862" s="27"/>
      <c r="C1862" s="28"/>
      <c r="D1862" s="167" t="s">
        <v>1116</v>
      </c>
      <c r="E1862" s="28"/>
      <c r="F1862" s="168" t="s">
        <v>3687</v>
      </c>
      <c r="G1862" s="28"/>
      <c r="H1862" s="28"/>
      <c r="I1862" s="28"/>
      <c r="J1862" s="28"/>
      <c r="K1862" s="28"/>
      <c r="L1862" s="31"/>
      <c r="M1862" s="169"/>
      <c r="N1862" s="54"/>
      <c r="O1862" s="54"/>
      <c r="P1862" s="54"/>
      <c r="Q1862" s="54"/>
      <c r="R1862" s="54"/>
      <c r="S1862" s="54"/>
      <c r="T1862" s="55"/>
      <c r="AT1862" s="13" t="s">
        <v>1116</v>
      </c>
      <c r="AU1862" s="13" t="s">
        <v>79</v>
      </c>
    </row>
    <row r="1863" spans="2:65" s="1" customFormat="1" ht="45" customHeight="1">
      <c r="B1863" s="27"/>
      <c r="C1863" s="160" t="s">
        <v>3692</v>
      </c>
      <c r="D1863" s="160" t="s">
        <v>1111</v>
      </c>
      <c r="E1863" s="161" t="s">
        <v>3693</v>
      </c>
      <c r="F1863" s="162" t="s">
        <v>3694</v>
      </c>
      <c r="G1863" s="163" t="s">
        <v>572</v>
      </c>
      <c r="H1863" s="164">
        <v>1</v>
      </c>
      <c r="I1863" s="165">
        <v>428.1</v>
      </c>
      <c r="J1863" s="165">
        <f>ROUND(I1863*H1863,2)</f>
        <v>428.1</v>
      </c>
      <c r="K1863" s="162" t="s">
        <v>106</v>
      </c>
      <c r="L1863" s="31"/>
      <c r="M1863" s="53" t="s">
        <v>31</v>
      </c>
      <c r="N1863" s="166" t="s">
        <v>43</v>
      </c>
      <c r="O1863" s="142">
        <v>0.89</v>
      </c>
      <c r="P1863" s="142">
        <f>O1863*H1863</f>
        <v>0.89</v>
      </c>
      <c r="Q1863" s="142">
        <v>0</v>
      </c>
      <c r="R1863" s="142">
        <f>Q1863*H1863</f>
        <v>0</v>
      </c>
      <c r="S1863" s="142">
        <v>0</v>
      </c>
      <c r="T1863" s="143">
        <f>S1863*H1863</f>
        <v>0</v>
      </c>
      <c r="AR1863" s="13" t="s">
        <v>109</v>
      </c>
      <c r="AT1863" s="13" t="s">
        <v>1111</v>
      </c>
      <c r="AU1863" s="13" t="s">
        <v>79</v>
      </c>
      <c r="AY1863" s="13" t="s">
        <v>108</v>
      </c>
      <c r="BE1863" s="144">
        <f>IF(N1863="základní",J1863,0)</f>
        <v>428.1</v>
      </c>
      <c r="BF1863" s="144">
        <f>IF(N1863="snížená",J1863,0)</f>
        <v>0</v>
      </c>
      <c r="BG1863" s="144">
        <f>IF(N1863="zákl. přenesená",J1863,0)</f>
        <v>0</v>
      </c>
      <c r="BH1863" s="144">
        <f>IF(N1863="sníž. přenesená",J1863,0)</f>
        <v>0</v>
      </c>
      <c r="BI1863" s="144">
        <f>IF(N1863="nulová",J1863,0)</f>
        <v>0</v>
      </c>
      <c r="BJ1863" s="13" t="s">
        <v>77</v>
      </c>
      <c r="BK1863" s="144">
        <f>ROUND(I1863*H1863,2)</f>
        <v>428.1</v>
      </c>
      <c r="BL1863" s="13" t="s">
        <v>109</v>
      </c>
      <c r="BM1863" s="13" t="s">
        <v>3695</v>
      </c>
    </row>
    <row r="1864" spans="2:65" s="1" customFormat="1" ht="39">
      <c r="B1864" s="27"/>
      <c r="C1864" s="28"/>
      <c r="D1864" s="167" t="s">
        <v>1116</v>
      </c>
      <c r="E1864" s="28"/>
      <c r="F1864" s="168" t="s">
        <v>3687</v>
      </c>
      <c r="G1864" s="28"/>
      <c r="H1864" s="28"/>
      <c r="I1864" s="28"/>
      <c r="J1864" s="28"/>
      <c r="K1864" s="28"/>
      <c r="L1864" s="31"/>
      <c r="M1864" s="169"/>
      <c r="N1864" s="54"/>
      <c r="O1864" s="54"/>
      <c r="P1864" s="54"/>
      <c r="Q1864" s="54"/>
      <c r="R1864" s="54"/>
      <c r="S1864" s="54"/>
      <c r="T1864" s="55"/>
      <c r="AT1864" s="13" t="s">
        <v>1116</v>
      </c>
      <c r="AU1864" s="13" t="s">
        <v>79</v>
      </c>
    </row>
    <row r="1865" spans="2:65" s="1" customFormat="1" ht="45" customHeight="1">
      <c r="B1865" s="27"/>
      <c r="C1865" s="160" t="s">
        <v>3696</v>
      </c>
      <c r="D1865" s="160" t="s">
        <v>1111</v>
      </c>
      <c r="E1865" s="161" t="s">
        <v>3697</v>
      </c>
      <c r="F1865" s="162" t="s">
        <v>3698</v>
      </c>
      <c r="G1865" s="163" t="s">
        <v>572</v>
      </c>
      <c r="H1865" s="164">
        <v>1</v>
      </c>
      <c r="I1865" s="165">
        <v>428.1</v>
      </c>
      <c r="J1865" s="165">
        <f>ROUND(I1865*H1865,2)</f>
        <v>428.1</v>
      </c>
      <c r="K1865" s="162" t="s">
        <v>106</v>
      </c>
      <c r="L1865" s="31"/>
      <c r="M1865" s="53" t="s">
        <v>31</v>
      </c>
      <c r="N1865" s="166" t="s">
        <v>43</v>
      </c>
      <c r="O1865" s="142">
        <v>0.89</v>
      </c>
      <c r="P1865" s="142">
        <f>O1865*H1865</f>
        <v>0.89</v>
      </c>
      <c r="Q1865" s="142">
        <v>0</v>
      </c>
      <c r="R1865" s="142">
        <f>Q1865*H1865</f>
        <v>0</v>
      </c>
      <c r="S1865" s="142">
        <v>0</v>
      </c>
      <c r="T1865" s="143">
        <f>S1865*H1865</f>
        <v>0</v>
      </c>
      <c r="AR1865" s="13" t="s">
        <v>109</v>
      </c>
      <c r="AT1865" s="13" t="s">
        <v>1111</v>
      </c>
      <c r="AU1865" s="13" t="s">
        <v>79</v>
      </c>
      <c r="AY1865" s="13" t="s">
        <v>108</v>
      </c>
      <c r="BE1865" s="144">
        <f>IF(N1865="základní",J1865,0)</f>
        <v>428.1</v>
      </c>
      <c r="BF1865" s="144">
        <f>IF(N1865="snížená",J1865,0)</f>
        <v>0</v>
      </c>
      <c r="BG1865" s="144">
        <f>IF(N1865="zákl. přenesená",J1865,0)</f>
        <v>0</v>
      </c>
      <c r="BH1865" s="144">
        <f>IF(N1865="sníž. přenesená",J1865,0)</f>
        <v>0</v>
      </c>
      <c r="BI1865" s="144">
        <f>IF(N1865="nulová",J1865,0)</f>
        <v>0</v>
      </c>
      <c r="BJ1865" s="13" t="s">
        <v>77</v>
      </c>
      <c r="BK1865" s="144">
        <f>ROUND(I1865*H1865,2)</f>
        <v>428.1</v>
      </c>
      <c r="BL1865" s="13" t="s">
        <v>109</v>
      </c>
      <c r="BM1865" s="13" t="s">
        <v>3699</v>
      </c>
    </row>
    <row r="1866" spans="2:65" s="1" customFormat="1" ht="39">
      <c r="B1866" s="27"/>
      <c r="C1866" s="28"/>
      <c r="D1866" s="167" t="s">
        <v>1116</v>
      </c>
      <c r="E1866" s="28"/>
      <c r="F1866" s="168" t="s">
        <v>3687</v>
      </c>
      <c r="G1866" s="28"/>
      <c r="H1866" s="28"/>
      <c r="I1866" s="28"/>
      <c r="J1866" s="28"/>
      <c r="K1866" s="28"/>
      <c r="L1866" s="31"/>
      <c r="M1866" s="169"/>
      <c r="N1866" s="54"/>
      <c r="O1866" s="54"/>
      <c r="P1866" s="54"/>
      <c r="Q1866" s="54"/>
      <c r="R1866" s="54"/>
      <c r="S1866" s="54"/>
      <c r="T1866" s="55"/>
      <c r="AT1866" s="13" t="s">
        <v>1116</v>
      </c>
      <c r="AU1866" s="13" t="s">
        <v>79</v>
      </c>
    </row>
    <row r="1867" spans="2:65" s="1" customFormat="1" ht="45" customHeight="1">
      <c r="B1867" s="27"/>
      <c r="C1867" s="160" t="s">
        <v>3700</v>
      </c>
      <c r="D1867" s="160" t="s">
        <v>1111</v>
      </c>
      <c r="E1867" s="161" t="s">
        <v>3701</v>
      </c>
      <c r="F1867" s="162" t="s">
        <v>3702</v>
      </c>
      <c r="G1867" s="163" t="s">
        <v>572</v>
      </c>
      <c r="H1867" s="164">
        <v>1</v>
      </c>
      <c r="I1867" s="165">
        <v>430.65</v>
      </c>
      <c r="J1867" s="165">
        <f>ROUND(I1867*H1867,2)</f>
        <v>430.65</v>
      </c>
      <c r="K1867" s="162" t="s">
        <v>106</v>
      </c>
      <c r="L1867" s="31"/>
      <c r="M1867" s="53" t="s">
        <v>31</v>
      </c>
      <c r="N1867" s="166" t="s">
        <v>43</v>
      </c>
      <c r="O1867" s="142">
        <v>1</v>
      </c>
      <c r="P1867" s="142">
        <f>O1867*H1867</f>
        <v>1</v>
      </c>
      <c r="Q1867" s="142">
        <v>0</v>
      </c>
      <c r="R1867" s="142">
        <f>Q1867*H1867</f>
        <v>0</v>
      </c>
      <c r="S1867" s="142">
        <v>0</v>
      </c>
      <c r="T1867" s="143">
        <f>S1867*H1867</f>
        <v>0</v>
      </c>
      <c r="AR1867" s="13" t="s">
        <v>109</v>
      </c>
      <c r="AT1867" s="13" t="s">
        <v>1111</v>
      </c>
      <c r="AU1867" s="13" t="s">
        <v>79</v>
      </c>
      <c r="AY1867" s="13" t="s">
        <v>108</v>
      </c>
      <c r="BE1867" s="144">
        <f>IF(N1867="základní",J1867,0)</f>
        <v>430.65</v>
      </c>
      <c r="BF1867" s="144">
        <f>IF(N1867="snížená",J1867,0)</f>
        <v>0</v>
      </c>
      <c r="BG1867" s="144">
        <f>IF(N1867="zákl. přenesená",J1867,0)</f>
        <v>0</v>
      </c>
      <c r="BH1867" s="144">
        <f>IF(N1867="sníž. přenesená",J1867,0)</f>
        <v>0</v>
      </c>
      <c r="BI1867" s="144">
        <f>IF(N1867="nulová",J1867,0)</f>
        <v>0</v>
      </c>
      <c r="BJ1867" s="13" t="s">
        <v>77</v>
      </c>
      <c r="BK1867" s="144">
        <f>ROUND(I1867*H1867,2)</f>
        <v>430.65</v>
      </c>
      <c r="BL1867" s="13" t="s">
        <v>109</v>
      </c>
      <c r="BM1867" s="13" t="s">
        <v>3703</v>
      </c>
    </row>
    <row r="1868" spans="2:65" s="1" customFormat="1" ht="39">
      <c r="B1868" s="27"/>
      <c r="C1868" s="28"/>
      <c r="D1868" s="167" t="s">
        <v>1116</v>
      </c>
      <c r="E1868" s="28"/>
      <c r="F1868" s="168" t="s">
        <v>3687</v>
      </c>
      <c r="G1868" s="28"/>
      <c r="H1868" s="28"/>
      <c r="I1868" s="28"/>
      <c r="J1868" s="28"/>
      <c r="K1868" s="28"/>
      <c r="L1868" s="31"/>
      <c r="M1868" s="169"/>
      <c r="N1868" s="54"/>
      <c r="O1868" s="54"/>
      <c r="P1868" s="54"/>
      <c r="Q1868" s="54"/>
      <c r="R1868" s="54"/>
      <c r="S1868" s="54"/>
      <c r="T1868" s="55"/>
      <c r="AT1868" s="13" t="s">
        <v>1116</v>
      </c>
      <c r="AU1868" s="13" t="s">
        <v>79</v>
      </c>
    </row>
    <row r="1869" spans="2:65" s="1" customFormat="1" ht="33.75" customHeight="1">
      <c r="B1869" s="27"/>
      <c r="C1869" s="160" t="s">
        <v>3704</v>
      </c>
      <c r="D1869" s="160" t="s">
        <v>1111</v>
      </c>
      <c r="E1869" s="161" t="s">
        <v>3705</v>
      </c>
      <c r="F1869" s="162" t="s">
        <v>3706</v>
      </c>
      <c r="G1869" s="163" t="s">
        <v>572</v>
      </c>
      <c r="H1869" s="164">
        <v>1</v>
      </c>
      <c r="I1869" s="165">
        <v>236.86</v>
      </c>
      <c r="J1869" s="165">
        <f>ROUND(I1869*H1869,2)</f>
        <v>236.86</v>
      </c>
      <c r="K1869" s="162" t="s">
        <v>106</v>
      </c>
      <c r="L1869" s="31"/>
      <c r="M1869" s="53" t="s">
        <v>31</v>
      </c>
      <c r="N1869" s="166" t="s">
        <v>43</v>
      </c>
      <c r="O1869" s="142">
        <v>0.55000000000000004</v>
      </c>
      <c r="P1869" s="142">
        <f>O1869*H1869</f>
        <v>0.55000000000000004</v>
      </c>
      <c r="Q1869" s="142">
        <v>0</v>
      </c>
      <c r="R1869" s="142">
        <f>Q1869*H1869</f>
        <v>0</v>
      </c>
      <c r="S1869" s="142">
        <v>0</v>
      </c>
      <c r="T1869" s="143">
        <f>S1869*H1869</f>
        <v>0</v>
      </c>
      <c r="AR1869" s="13" t="s">
        <v>109</v>
      </c>
      <c r="AT1869" s="13" t="s">
        <v>1111</v>
      </c>
      <c r="AU1869" s="13" t="s">
        <v>79</v>
      </c>
      <c r="AY1869" s="13" t="s">
        <v>108</v>
      </c>
      <c r="BE1869" s="144">
        <f>IF(N1869="základní",J1869,0)</f>
        <v>236.86</v>
      </c>
      <c r="BF1869" s="144">
        <f>IF(N1869="snížená",J1869,0)</f>
        <v>0</v>
      </c>
      <c r="BG1869" s="144">
        <f>IF(N1869="zákl. přenesená",J1869,0)</f>
        <v>0</v>
      </c>
      <c r="BH1869" s="144">
        <f>IF(N1869="sníž. přenesená",J1869,0)</f>
        <v>0</v>
      </c>
      <c r="BI1869" s="144">
        <f>IF(N1869="nulová",J1869,0)</f>
        <v>0</v>
      </c>
      <c r="BJ1869" s="13" t="s">
        <v>77</v>
      </c>
      <c r="BK1869" s="144">
        <f>ROUND(I1869*H1869,2)</f>
        <v>236.86</v>
      </c>
      <c r="BL1869" s="13" t="s">
        <v>109</v>
      </c>
      <c r="BM1869" s="13" t="s">
        <v>3707</v>
      </c>
    </row>
    <row r="1870" spans="2:65" s="1" customFormat="1" ht="39">
      <c r="B1870" s="27"/>
      <c r="C1870" s="28"/>
      <c r="D1870" s="167" t="s">
        <v>1116</v>
      </c>
      <c r="E1870" s="28"/>
      <c r="F1870" s="168" t="s">
        <v>3708</v>
      </c>
      <c r="G1870" s="28"/>
      <c r="H1870" s="28"/>
      <c r="I1870" s="28"/>
      <c r="J1870" s="28"/>
      <c r="K1870" s="28"/>
      <c r="L1870" s="31"/>
      <c r="M1870" s="169"/>
      <c r="N1870" s="54"/>
      <c r="O1870" s="54"/>
      <c r="P1870" s="54"/>
      <c r="Q1870" s="54"/>
      <c r="R1870" s="54"/>
      <c r="S1870" s="54"/>
      <c r="T1870" s="55"/>
      <c r="AT1870" s="13" t="s">
        <v>1116</v>
      </c>
      <c r="AU1870" s="13" t="s">
        <v>79</v>
      </c>
    </row>
    <row r="1871" spans="2:65" s="1" customFormat="1" ht="33.75" customHeight="1">
      <c r="B1871" s="27"/>
      <c r="C1871" s="160" t="s">
        <v>3709</v>
      </c>
      <c r="D1871" s="160" t="s">
        <v>1111</v>
      </c>
      <c r="E1871" s="161" t="s">
        <v>3710</v>
      </c>
      <c r="F1871" s="162" t="s">
        <v>3711</v>
      </c>
      <c r="G1871" s="163" t="s">
        <v>572</v>
      </c>
      <c r="H1871" s="164">
        <v>1</v>
      </c>
      <c r="I1871" s="165">
        <v>282.89</v>
      </c>
      <c r="J1871" s="165">
        <f>ROUND(I1871*H1871,2)</f>
        <v>282.89</v>
      </c>
      <c r="K1871" s="162" t="s">
        <v>106</v>
      </c>
      <c r="L1871" s="31"/>
      <c r="M1871" s="53" t="s">
        <v>31</v>
      </c>
      <c r="N1871" s="166" t="s">
        <v>43</v>
      </c>
      <c r="O1871" s="142">
        <v>0.54</v>
      </c>
      <c r="P1871" s="142">
        <f>O1871*H1871</f>
        <v>0.54</v>
      </c>
      <c r="Q1871" s="142">
        <v>0</v>
      </c>
      <c r="R1871" s="142">
        <f>Q1871*H1871</f>
        <v>0</v>
      </c>
      <c r="S1871" s="142">
        <v>0</v>
      </c>
      <c r="T1871" s="143">
        <f>S1871*H1871</f>
        <v>0</v>
      </c>
      <c r="AR1871" s="13" t="s">
        <v>109</v>
      </c>
      <c r="AT1871" s="13" t="s">
        <v>1111</v>
      </c>
      <c r="AU1871" s="13" t="s">
        <v>79</v>
      </c>
      <c r="AY1871" s="13" t="s">
        <v>108</v>
      </c>
      <c r="BE1871" s="144">
        <f>IF(N1871="základní",J1871,0)</f>
        <v>282.89</v>
      </c>
      <c r="BF1871" s="144">
        <f>IF(N1871="snížená",J1871,0)</f>
        <v>0</v>
      </c>
      <c r="BG1871" s="144">
        <f>IF(N1871="zákl. přenesená",J1871,0)</f>
        <v>0</v>
      </c>
      <c r="BH1871" s="144">
        <f>IF(N1871="sníž. přenesená",J1871,0)</f>
        <v>0</v>
      </c>
      <c r="BI1871" s="144">
        <f>IF(N1871="nulová",J1871,0)</f>
        <v>0</v>
      </c>
      <c r="BJ1871" s="13" t="s">
        <v>77</v>
      </c>
      <c r="BK1871" s="144">
        <f>ROUND(I1871*H1871,2)</f>
        <v>282.89</v>
      </c>
      <c r="BL1871" s="13" t="s">
        <v>109</v>
      </c>
      <c r="BM1871" s="13" t="s">
        <v>3712</v>
      </c>
    </row>
    <row r="1872" spans="2:65" s="1" customFormat="1" ht="39">
      <c r="B1872" s="27"/>
      <c r="C1872" s="28"/>
      <c r="D1872" s="167" t="s">
        <v>1116</v>
      </c>
      <c r="E1872" s="28"/>
      <c r="F1872" s="168" t="s">
        <v>3708</v>
      </c>
      <c r="G1872" s="28"/>
      <c r="H1872" s="28"/>
      <c r="I1872" s="28"/>
      <c r="J1872" s="28"/>
      <c r="K1872" s="28"/>
      <c r="L1872" s="31"/>
      <c r="M1872" s="169"/>
      <c r="N1872" s="54"/>
      <c r="O1872" s="54"/>
      <c r="P1872" s="54"/>
      <c r="Q1872" s="54"/>
      <c r="R1872" s="54"/>
      <c r="S1872" s="54"/>
      <c r="T1872" s="55"/>
      <c r="AT1872" s="13" t="s">
        <v>1116</v>
      </c>
      <c r="AU1872" s="13" t="s">
        <v>79</v>
      </c>
    </row>
    <row r="1873" spans="2:65" s="1" customFormat="1" ht="33.75" customHeight="1">
      <c r="B1873" s="27"/>
      <c r="C1873" s="160" t="s">
        <v>3713</v>
      </c>
      <c r="D1873" s="160" t="s">
        <v>1111</v>
      </c>
      <c r="E1873" s="161" t="s">
        <v>3714</v>
      </c>
      <c r="F1873" s="162" t="s">
        <v>3715</v>
      </c>
      <c r="G1873" s="163" t="s">
        <v>572</v>
      </c>
      <c r="H1873" s="164">
        <v>1</v>
      </c>
      <c r="I1873" s="165">
        <v>376.51</v>
      </c>
      <c r="J1873" s="165">
        <f>ROUND(I1873*H1873,2)</f>
        <v>376.51</v>
      </c>
      <c r="K1873" s="162" t="s">
        <v>106</v>
      </c>
      <c r="L1873" s="31"/>
      <c r="M1873" s="53" t="s">
        <v>31</v>
      </c>
      <c r="N1873" s="166" t="s">
        <v>43</v>
      </c>
      <c r="O1873" s="142">
        <v>0.72</v>
      </c>
      <c r="P1873" s="142">
        <f>O1873*H1873</f>
        <v>0.72</v>
      </c>
      <c r="Q1873" s="142">
        <v>0</v>
      </c>
      <c r="R1873" s="142">
        <f>Q1873*H1873</f>
        <v>0</v>
      </c>
      <c r="S1873" s="142">
        <v>0</v>
      </c>
      <c r="T1873" s="143">
        <f>S1873*H1873</f>
        <v>0</v>
      </c>
      <c r="AR1873" s="13" t="s">
        <v>109</v>
      </c>
      <c r="AT1873" s="13" t="s">
        <v>1111</v>
      </c>
      <c r="AU1873" s="13" t="s">
        <v>79</v>
      </c>
      <c r="AY1873" s="13" t="s">
        <v>108</v>
      </c>
      <c r="BE1873" s="144">
        <f>IF(N1873="základní",J1873,0)</f>
        <v>376.51</v>
      </c>
      <c r="BF1873" s="144">
        <f>IF(N1873="snížená",J1873,0)</f>
        <v>0</v>
      </c>
      <c r="BG1873" s="144">
        <f>IF(N1873="zákl. přenesená",J1873,0)</f>
        <v>0</v>
      </c>
      <c r="BH1873" s="144">
        <f>IF(N1873="sníž. přenesená",J1873,0)</f>
        <v>0</v>
      </c>
      <c r="BI1873" s="144">
        <f>IF(N1873="nulová",J1873,0)</f>
        <v>0</v>
      </c>
      <c r="BJ1873" s="13" t="s">
        <v>77</v>
      </c>
      <c r="BK1873" s="144">
        <f>ROUND(I1873*H1873,2)</f>
        <v>376.51</v>
      </c>
      <c r="BL1873" s="13" t="s">
        <v>109</v>
      </c>
      <c r="BM1873" s="13" t="s">
        <v>3716</v>
      </c>
    </row>
    <row r="1874" spans="2:65" s="1" customFormat="1" ht="39">
      <c r="B1874" s="27"/>
      <c r="C1874" s="28"/>
      <c r="D1874" s="167" t="s">
        <v>1116</v>
      </c>
      <c r="E1874" s="28"/>
      <c r="F1874" s="168" t="s">
        <v>3708</v>
      </c>
      <c r="G1874" s="28"/>
      <c r="H1874" s="28"/>
      <c r="I1874" s="28"/>
      <c r="J1874" s="28"/>
      <c r="K1874" s="28"/>
      <c r="L1874" s="31"/>
      <c r="M1874" s="169"/>
      <c r="N1874" s="54"/>
      <c r="O1874" s="54"/>
      <c r="P1874" s="54"/>
      <c r="Q1874" s="54"/>
      <c r="R1874" s="54"/>
      <c r="S1874" s="54"/>
      <c r="T1874" s="55"/>
      <c r="AT1874" s="13" t="s">
        <v>1116</v>
      </c>
      <c r="AU1874" s="13" t="s">
        <v>79</v>
      </c>
    </row>
    <row r="1875" spans="2:65" s="1" customFormat="1" ht="33.75" customHeight="1">
      <c r="B1875" s="27"/>
      <c r="C1875" s="160" t="s">
        <v>3717</v>
      </c>
      <c r="D1875" s="160" t="s">
        <v>1111</v>
      </c>
      <c r="E1875" s="161" t="s">
        <v>3718</v>
      </c>
      <c r="F1875" s="162" t="s">
        <v>3719</v>
      </c>
      <c r="G1875" s="163" t="s">
        <v>572</v>
      </c>
      <c r="H1875" s="164">
        <v>1</v>
      </c>
      <c r="I1875" s="165">
        <v>549.71</v>
      </c>
      <c r="J1875" s="165">
        <f>ROUND(I1875*H1875,2)</f>
        <v>549.71</v>
      </c>
      <c r="K1875" s="162" t="s">
        <v>106</v>
      </c>
      <c r="L1875" s="31"/>
      <c r="M1875" s="53" t="s">
        <v>31</v>
      </c>
      <c r="N1875" s="166" t="s">
        <v>43</v>
      </c>
      <c r="O1875" s="142">
        <v>1.05</v>
      </c>
      <c r="P1875" s="142">
        <f>O1875*H1875</f>
        <v>1.05</v>
      </c>
      <c r="Q1875" s="142">
        <v>0</v>
      </c>
      <c r="R1875" s="142">
        <f>Q1875*H1875</f>
        <v>0</v>
      </c>
      <c r="S1875" s="142">
        <v>0</v>
      </c>
      <c r="T1875" s="143">
        <f>S1875*H1875</f>
        <v>0</v>
      </c>
      <c r="AR1875" s="13" t="s">
        <v>109</v>
      </c>
      <c r="AT1875" s="13" t="s">
        <v>1111</v>
      </c>
      <c r="AU1875" s="13" t="s">
        <v>79</v>
      </c>
      <c r="AY1875" s="13" t="s">
        <v>108</v>
      </c>
      <c r="BE1875" s="144">
        <f>IF(N1875="základní",J1875,0)</f>
        <v>549.71</v>
      </c>
      <c r="BF1875" s="144">
        <f>IF(N1875="snížená",J1875,0)</f>
        <v>0</v>
      </c>
      <c r="BG1875" s="144">
        <f>IF(N1875="zákl. přenesená",J1875,0)</f>
        <v>0</v>
      </c>
      <c r="BH1875" s="144">
        <f>IF(N1875="sníž. přenesená",J1875,0)</f>
        <v>0</v>
      </c>
      <c r="BI1875" s="144">
        <f>IF(N1875="nulová",J1875,0)</f>
        <v>0</v>
      </c>
      <c r="BJ1875" s="13" t="s">
        <v>77</v>
      </c>
      <c r="BK1875" s="144">
        <f>ROUND(I1875*H1875,2)</f>
        <v>549.71</v>
      </c>
      <c r="BL1875" s="13" t="s">
        <v>109</v>
      </c>
      <c r="BM1875" s="13" t="s">
        <v>3720</v>
      </c>
    </row>
    <row r="1876" spans="2:65" s="1" customFormat="1" ht="39">
      <c r="B1876" s="27"/>
      <c r="C1876" s="28"/>
      <c r="D1876" s="167" t="s">
        <v>1116</v>
      </c>
      <c r="E1876" s="28"/>
      <c r="F1876" s="168" t="s">
        <v>3708</v>
      </c>
      <c r="G1876" s="28"/>
      <c r="H1876" s="28"/>
      <c r="I1876" s="28"/>
      <c r="J1876" s="28"/>
      <c r="K1876" s="28"/>
      <c r="L1876" s="31"/>
      <c r="M1876" s="169"/>
      <c r="N1876" s="54"/>
      <c r="O1876" s="54"/>
      <c r="P1876" s="54"/>
      <c r="Q1876" s="54"/>
      <c r="R1876" s="54"/>
      <c r="S1876" s="54"/>
      <c r="T1876" s="55"/>
      <c r="AT1876" s="13" t="s">
        <v>1116</v>
      </c>
      <c r="AU1876" s="13" t="s">
        <v>79</v>
      </c>
    </row>
    <row r="1877" spans="2:65" s="1" customFormat="1" ht="33.75" customHeight="1">
      <c r="B1877" s="27"/>
      <c r="C1877" s="160" t="s">
        <v>3721</v>
      </c>
      <c r="D1877" s="160" t="s">
        <v>1111</v>
      </c>
      <c r="E1877" s="161" t="s">
        <v>3722</v>
      </c>
      <c r="F1877" s="162" t="s">
        <v>3723</v>
      </c>
      <c r="G1877" s="163" t="s">
        <v>757</v>
      </c>
      <c r="H1877" s="164">
        <v>1</v>
      </c>
      <c r="I1877" s="165">
        <v>236.86</v>
      </c>
      <c r="J1877" s="165">
        <f>ROUND(I1877*H1877,2)</f>
        <v>236.86</v>
      </c>
      <c r="K1877" s="162" t="s">
        <v>106</v>
      </c>
      <c r="L1877" s="31"/>
      <c r="M1877" s="53" t="s">
        <v>31</v>
      </c>
      <c r="N1877" s="166" t="s">
        <v>43</v>
      </c>
      <c r="O1877" s="142">
        <v>0.55000000000000004</v>
      </c>
      <c r="P1877" s="142">
        <f>O1877*H1877</f>
        <v>0.55000000000000004</v>
      </c>
      <c r="Q1877" s="142">
        <v>0</v>
      </c>
      <c r="R1877" s="142">
        <f>Q1877*H1877</f>
        <v>0</v>
      </c>
      <c r="S1877" s="142">
        <v>0</v>
      </c>
      <c r="T1877" s="143">
        <f>S1877*H1877</f>
        <v>0</v>
      </c>
      <c r="AR1877" s="13" t="s">
        <v>109</v>
      </c>
      <c r="AT1877" s="13" t="s">
        <v>1111</v>
      </c>
      <c r="AU1877" s="13" t="s">
        <v>79</v>
      </c>
      <c r="AY1877" s="13" t="s">
        <v>108</v>
      </c>
      <c r="BE1877" s="144">
        <f>IF(N1877="základní",J1877,0)</f>
        <v>236.86</v>
      </c>
      <c r="BF1877" s="144">
        <f>IF(N1877="snížená",J1877,0)</f>
        <v>0</v>
      </c>
      <c r="BG1877" s="144">
        <f>IF(N1877="zákl. přenesená",J1877,0)</f>
        <v>0</v>
      </c>
      <c r="BH1877" s="144">
        <f>IF(N1877="sníž. přenesená",J1877,0)</f>
        <v>0</v>
      </c>
      <c r="BI1877" s="144">
        <f>IF(N1877="nulová",J1877,0)</f>
        <v>0</v>
      </c>
      <c r="BJ1877" s="13" t="s">
        <v>77</v>
      </c>
      <c r="BK1877" s="144">
        <f>ROUND(I1877*H1877,2)</f>
        <v>236.86</v>
      </c>
      <c r="BL1877" s="13" t="s">
        <v>109</v>
      </c>
      <c r="BM1877" s="13" t="s">
        <v>3724</v>
      </c>
    </row>
    <row r="1878" spans="2:65" s="1" customFormat="1" ht="29.25">
      <c r="B1878" s="27"/>
      <c r="C1878" s="28"/>
      <c r="D1878" s="167" t="s">
        <v>1116</v>
      </c>
      <c r="E1878" s="28"/>
      <c r="F1878" s="168" t="s">
        <v>3725</v>
      </c>
      <c r="G1878" s="28"/>
      <c r="H1878" s="28"/>
      <c r="I1878" s="28"/>
      <c r="J1878" s="28"/>
      <c r="K1878" s="28"/>
      <c r="L1878" s="31"/>
      <c r="M1878" s="169"/>
      <c r="N1878" s="54"/>
      <c r="O1878" s="54"/>
      <c r="P1878" s="54"/>
      <c r="Q1878" s="54"/>
      <c r="R1878" s="54"/>
      <c r="S1878" s="54"/>
      <c r="T1878" s="55"/>
      <c r="AT1878" s="13" t="s">
        <v>1116</v>
      </c>
      <c r="AU1878" s="13" t="s">
        <v>79</v>
      </c>
    </row>
    <row r="1879" spans="2:65" s="1" customFormat="1" ht="19.5">
      <c r="B1879" s="27"/>
      <c r="C1879" s="28"/>
      <c r="D1879" s="167" t="s">
        <v>1172</v>
      </c>
      <c r="E1879" s="28"/>
      <c r="F1879" s="168" t="s">
        <v>3726</v>
      </c>
      <c r="G1879" s="28"/>
      <c r="H1879" s="28"/>
      <c r="I1879" s="28"/>
      <c r="J1879" s="28"/>
      <c r="K1879" s="28"/>
      <c r="L1879" s="31"/>
      <c r="M1879" s="169"/>
      <c r="N1879" s="54"/>
      <c r="O1879" s="54"/>
      <c r="P1879" s="54"/>
      <c r="Q1879" s="54"/>
      <c r="R1879" s="54"/>
      <c r="S1879" s="54"/>
      <c r="T1879" s="55"/>
      <c r="AT1879" s="13" t="s">
        <v>1172</v>
      </c>
      <c r="AU1879" s="13" t="s">
        <v>79</v>
      </c>
    </row>
    <row r="1880" spans="2:65" s="1" customFormat="1" ht="33.75" customHeight="1">
      <c r="B1880" s="27"/>
      <c r="C1880" s="160" t="s">
        <v>3727</v>
      </c>
      <c r="D1880" s="160" t="s">
        <v>1111</v>
      </c>
      <c r="E1880" s="161" t="s">
        <v>3728</v>
      </c>
      <c r="F1880" s="162" t="s">
        <v>3729</v>
      </c>
      <c r="G1880" s="163" t="s">
        <v>757</v>
      </c>
      <c r="H1880" s="164">
        <v>1</v>
      </c>
      <c r="I1880" s="165">
        <v>344.52</v>
      </c>
      <c r="J1880" s="165">
        <f>ROUND(I1880*H1880,2)</f>
        <v>344.52</v>
      </c>
      <c r="K1880" s="162" t="s">
        <v>106</v>
      </c>
      <c r="L1880" s="31"/>
      <c r="M1880" s="53" t="s">
        <v>31</v>
      </c>
      <c r="N1880" s="166" t="s">
        <v>43</v>
      </c>
      <c r="O1880" s="142">
        <v>0.8</v>
      </c>
      <c r="P1880" s="142">
        <f>O1880*H1880</f>
        <v>0.8</v>
      </c>
      <c r="Q1880" s="142">
        <v>0</v>
      </c>
      <c r="R1880" s="142">
        <f>Q1880*H1880</f>
        <v>0</v>
      </c>
      <c r="S1880" s="142">
        <v>0</v>
      </c>
      <c r="T1880" s="143">
        <f>S1880*H1880</f>
        <v>0</v>
      </c>
      <c r="AR1880" s="13" t="s">
        <v>109</v>
      </c>
      <c r="AT1880" s="13" t="s">
        <v>1111</v>
      </c>
      <c r="AU1880" s="13" t="s">
        <v>79</v>
      </c>
      <c r="AY1880" s="13" t="s">
        <v>108</v>
      </c>
      <c r="BE1880" s="144">
        <f>IF(N1880="základní",J1880,0)</f>
        <v>344.52</v>
      </c>
      <c r="BF1880" s="144">
        <f>IF(N1880="snížená",J1880,0)</f>
        <v>0</v>
      </c>
      <c r="BG1880" s="144">
        <f>IF(N1880="zákl. přenesená",J1880,0)</f>
        <v>0</v>
      </c>
      <c r="BH1880" s="144">
        <f>IF(N1880="sníž. přenesená",J1880,0)</f>
        <v>0</v>
      </c>
      <c r="BI1880" s="144">
        <f>IF(N1880="nulová",J1880,0)</f>
        <v>0</v>
      </c>
      <c r="BJ1880" s="13" t="s">
        <v>77</v>
      </c>
      <c r="BK1880" s="144">
        <f>ROUND(I1880*H1880,2)</f>
        <v>344.52</v>
      </c>
      <c r="BL1880" s="13" t="s">
        <v>109</v>
      </c>
      <c r="BM1880" s="13" t="s">
        <v>3730</v>
      </c>
    </row>
    <row r="1881" spans="2:65" s="1" customFormat="1" ht="29.25">
      <c r="B1881" s="27"/>
      <c r="C1881" s="28"/>
      <c r="D1881" s="167" t="s">
        <v>1116</v>
      </c>
      <c r="E1881" s="28"/>
      <c r="F1881" s="168" t="s">
        <v>3725</v>
      </c>
      <c r="G1881" s="28"/>
      <c r="H1881" s="28"/>
      <c r="I1881" s="28"/>
      <c r="J1881" s="28"/>
      <c r="K1881" s="28"/>
      <c r="L1881" s="31"/>
      <c r="M1881" s="169"/>
      <c r="N1881" s="54"/>
      <c r="O1881" s="54"/>
      <c r="P1881" s="54"/>
      <c r="Q1881" s="54"/>
      <c r="R1881" s="54"/>
      <c r="S1881" s="54"/>
      <c r="T1881" s="55"/>
      <c r="AT1881" s="13" t="s">
        <v>1116</v>
      </c>
      <c r="AU1881" s="13" t="s">
        <v>79</v>
      </c>
    </row>
    <row r="1882" spans="2:65" s="1" customFormat="1" ht="19.5">
      <c r="B1882" s="27"/>
      <c r="C1882" s="28"/>
      <c r="D1882" s="167" t="s">
        <v>1172</v>
      </c>
      <c r="E1882" s="28"/>
      <c r="F1882" s="168" t="s">
        <v>3726</v>
      </c>
      <c r="G1882" s="28"/>
      <c r="H1882" s="28"/>
      <c r="I1882" s="28"/>
      <c r="J1882" s="28"/>
      <c r="K1882" s="28"/>
      <c r="L1882" s="31"/>
      <c r="M1882" s="169"/>
      <c r="N1882" s="54"/>
      <c r="O1882" s="54"/>
      <c r="P1882" s="54"/>
      <c r="Q1882" s="54"/>
      <c r="R1882" s="54"/>
      <c r="S1882" s="54"/>
      <c r="T1882" s="55"/>
      <c r="AT1882" s="13" t="s">
        <v>1172</v>
      </c>
      <c r="AU1882" s="13" t="s">
        <v>79</v>
      </c>
    </row>
    <row r="1883" spans="2:65" s="1" customFormat="1" ht="22.5" customHeight="1">
      <c r="B1883" s="27"/>
      <c r="C1883" s="160" t="s">
        <v>3731</v>
      </c>
      <c r="D1883" s="160" t="s">
        <v>1111</v>
      </c>
      <c r="E1883" s="161" t="s">
        <v>3732</v>
      </c>
      <c r="F1883" s="162" t="s">
        <v>3733</v>
      </c>
      <c r="G1883" s="163" t="s">
        <v>144</v>
      </c>
      <c r="H1883" s="164">
        <v>1</v>
      </c>
      <c r="I1883" s="165">
        <v>292.83999999999997</v>
      </c>
      <c r="J1883" s="165">
        <f>ROUND(I1883*H1883,2)</f>
        <v>292.83999999999997</v>
      </c>
      <c r="K1883" s="162" t="s">
        <v>106</v>
      </c>
      <c r="L1883" s="31"/>
      <c r="M1883" s="53" t="s">
        <v>31</v>
      </c>
      <c r="N1883" s="166" t="s">
        <v>43</v>
      </c>
      <c r="O1883" s="142">
        <v>0.68</v>
      </c>
      <c r="P1883" s="142">
        <f>O1883*H1883</f>
        <v>0.68</v>
      </c>
      <c r="Q1883" s="142">
        <v>0</v>
      </c>
      <c r="R1883" s="142">
        <f>Q1883*H1883</f>
        <v>0</v>
      </c>
      <c r="S1883" s="142">
        <v>0</v>
      </c>
      <c r="T1883" s="143">
        <f>S1883*H1883</f>
        <v>0</v>
      </c>
      <c r="AR1883" s="13" t="s">
        <v>109</v>
      </c>
      <c r="AT1883" s="13" t="s">
        <v>1111</v>
      </c>
      <c r="AU1883" s="13" t="s">
        <v>79</v>
      </c>
      <c r="AY1883" s="13" t="s">
        <v>108</v>
      </c>
      <c r="BE1883" s="144">
        <f>IF(N1883="základní",J1883,0)</f>
        <v>292.83999999999997</v>
      </c>
      <c r="BF1883" s="144">
        <f>IF(N1883="snížená",J1883,0)</f>
        <v>0</v>
      </c>
      <c r="BG1883" s="144">
        <f>IF(N1883="zákl. přenesená",J1883,0)</f>
        <v>0</v>
      </c>
      <c r="BH1883" s="144">
        <f>IF(N1883="sníž. přenesená",J1883,0)</f>
        <v>0</v>
      </c>
      <c r="BI1883" s="144">
        <f>IF(N1883="nulová",J1883,0)</f>
        <v>0</v>
      </c>
      <c r="BJ1883" s="13" t="s">
        <v>77</v>
      </c>
      <c r="BK1883" s="144">
        <f>ROUND(I1883*H1883,2)</f>
        <v>292.83999999999997</v>
      </c>
      <c r="BL1883" s="13" t="s">
        <v>109</v>
      </c>
      <c r="BM1883" s="13" t="s">
        <v>3734</v>
      </c>
    </row>
    <row r="1884" spans="2:65" s="1" customFormat="1" ht="29.25">
      <c r="B1884" s="27"/>
      <c r="C1884" s="28"/>
      <c r="D1884" s="167" t="s">
        <v>1116</v>
      </c>
      <c r="E1884" s="28"/>
      <c r="F1884" s="168" t="s">
        <v>3735</v>
      </c>
      <c r="G1884" s="28"/>
      <c r="H1884" s="28"/>
      <c r="I1884" s="28"/>
      <c r="J1884" s="28"/>
      <c r="K1884" s="28"/>
      <c r="L1884" s="31"/>
      <c r="M1884" s="169"/>
      <c r="N1884" s="54"/>
      <c r="O1884" s="54"/>
      <c r="P1884" s="54"/>
      <c r="Q1884" s="54"/>
      <c r="R1884" s="54"/>
      <c r="S1884" s="54"/>
      <c r="T1884" s="55"/>
      <c r="AT1884" s="13" t="s">
        <v>1116</v>
      </c>
      <c r="AU1884" s="13" t="s">
        <v>79</v>
      </c>
    </row>
    <row r="1885" spans="2:65" s="1" customFormat="1" ht="22.5" customHeight="1">
      <c r="B1885" s="27"/>
      <c r="C1885" s="160" t="s">
        <v>3736</v>
      </c>
      <c r="D1885" s="160" t="s">
        <v>1111</v>
      </c>
      <c r="E1885" s="161" t="s">
        <v>3737</v>
      </c>
      <c r="F1885" s="162" t="s">
        <v>3738</v>
      </c>
      <c r="G1885" s="163" t="s">
        <v>144</v>
      </c>
      <c r="H1885" s="164">
        <v>1</v>
      </c>
      <c r="I1885" s="165">
        <v>1550.33</v>
      </c>
      <c r="J1885" s="165">
        <f>ROUND(I1885*H1885,2)</f>
        <v>1550.33</v>
      </c>
      <c r="K1885" s="162" t="s">
        <v>106</v>
      </c>
      <c r="L1885" s="31"/>
      <c r="M1885" s="53" t="s">
        <v>31</v>
      </c>
      <c r="N1885" s="166" t="s">
        <v>43</v>
      </c>
      <c r="O1885" s="142">
        <v>3.6</v>
      </c>
      <c r="P1885" s="142">
        <f>O1885*H1885</f>
        <v>3.6</v>
      </c>
      <c r="Q1885" s="142">
        <v>0</v>
      </c>
      <c r="R1885" s="142">
        <f>Q1885*H1885</f>
        <v>0</v>
      </c>
      <c r="S1885" s="142">
        <v>0</v>
      </c>
      <c r="T1885" s="143">
        <f>S1885*H1885</f>
        <v>0</v>
      </c>
      <c r="AR1885" s="13" t="s">
        <v>109</v>
      </c>
      <c r="AT1885" s="13" t="s">
        <v>1111</v>
      </c>
      <c r="AU1885" s="13" t="s">
        <v>79</v>
      </c>
      <c r="AY1885" s="13" t="s">
        <v>108</v>
      </c>
      <c r="BE1885" s="144">
        <f>IF(N1885="základní",J1885,0)</f>
        <v>1550.33</v>
      </c>
      <c r="BF1885" s="144">
        <f>IF(N1885="snížená",J1885,0)</f>
        <v>0</v>
      </c>
      <c r="BG1885" s="144">
        <f>IF(N1885="zákl. přenesená",J1885,0)</f>
        <v>0</v>
      </c>
      <c r="BH1885" s="144">
        <f>IF(N1885="sníž. přenesená",J1885,0)</f>
        <v>0</v>
      </c>
      <c r="BI1885" s="144">
        <f>IF(N1885="nulová",J1885,0)</f>
        <v>0</v>
      </c>
      <c r="BJ1885" s="13" t="s">
        <v>77</v>
      </c>
      <c r="BK1885" s="144">
        <f>ROUND(I1885*H1885,2)</f>
        <v>1550.33</v>
      </c>
      <c r="BL1885" s="13" t="s">
        <v>109</v>
      </c>
      <c r="BM1885" s="13" t="s">
        <v>3739</v>
      </c>
    </row>
    <row r="1886" spans="2:65" s="1" customFormat="1" ht="29.25">
      <c r="B1886" s="27"/>
      <c r="C1886" s="28"/>
      <c r="D1886" s="167" t="s">
        <v>1116</v>
      </c>
      <c r="E1886" s="28"/>
      <c r="F1886" s="168" t="s">
        <v>3735</v>
      </c>
      <c r="G1886" s="28"/>
      <c r="H1886" s="28"/>
      <c r="I1886" s="28"/>
      <c r="J1886" s="28"/>
      <c r="K1886" s="28"/>
      <c r="L1886" s="31"/>
      <c r="M1886" s="169"/>
      <c r="N1886" s="54"/>
      <c r="O1886" s="54"/>
      <c r="P1886" s="54"/>
      <c r="Q1886" s="54"/>
      <c r="R1886" s="54"/>
      <c r="S1886" s="54"/>
      <c r="T1886" s="55"/>
      <c r="AT1886" s="13" t="s">
        <v>1116</v>
      </c>
      <c r="AU1886" s="13" t="s">
        <v>79</v>
      </c>
    </row>
    <row r="1887" spans="2:65" s="1" customFormat="1" ht="22.5" customHeight="1">
      <c r="B1887" s="27"/>
      <c r="C1887" s="160" t="s">
        <v>3740</v>
      </c>
      <c r="D1887" s="160" t="s">
        <v>1111</v>
      </c>
      <c r="E1887" s="161" t="s">
        <v>3741</v>
      </c>
      <c r="F1887" s="162" t="s">
        <v>3742</v>
      </c>
      <c r="G1887" s="163" t="s">
        <v>144</v>
      </c>
      <c r="H1887" s="164">
        <v>1</v>
      </c>
      <c r="I1887" s="165">
        <v>1653.69</v>
      </c>
      <c r="J1887" s="165">
        <f>ROUND(I1887*H1887,2)</f>
        <v>1653.69</v>
      </c>
      <c r="K1887" s="162" t="s">
        <v>106</v>
      </c>
      <c r="L1887" s="31"/>
      <c r="M1887" s="53" t="s">
        <v>31</v>
      </c>
      <c r="N1887" s="166" t="s">
        <v>43</v>
      </c>
      <c r="O1887" s="142">
        <v>3.84</v>
      </c>
      <c r="P1887" s="142">
        <f>O1887*H1887</f>
        <v>3.84</v>
      </c>
      <c r="Q1887" s="142">
        <v>0</v>
      </c>
      <c r="R1887" s="142">
        <f>Q1887*H1887</f>
        <v>0</v>
      </c>
      <c r="S1887" s="142">
        <v>0</v>
      </c>
      <c r="T1887" s="143">
        <f>S1887*H1887</f>
        <v>0</v>
      </c>
      <c r="AR1887" s="13" t="s">
        <v>109</v>
      </c>
      <c r="AT1887" s="13" t="s">
        <v>1111</v>
      </c>
      <c r="AU1887" s="13" t="s">
        <v>79</v>
      </c>
      <c r="AY1887" s="13" t="s">
        <v>108</v>
      </c>
      <c r="BE1887" s="144">
        <f>IF(N1887="základní",J1887,0)</f>
        <v>1653.69</v>
      </c>
      <c r="BF1887" s="144">
        <f>IF(N1887="snížená",J1887,0)</f>
        <v>0</v>
      </c>
      <c r="BG1887" s="144">
        <f>IF(N1887="zákl. přenesená",J1887,0)</f>
        <v>0</v>
      </c>
      <c r="BH1887" s="144">
        <f>IF(N1887="sníž. přenesená",J1887,0)</f>
        <v>0</v>
      </c>
      <c r="BI1887" s="144">
        <f>IF(N1887="nulová",J1887,0)</f>
        <v>0</v>
      </c>
      <c r="BJ1887" s="13" t="s">
        <v>77</v>
      </c>
      <c r="BK1887" s="144">
        <f>ROUND(I1887*H1887,2)</f>
        <v>1653.69</v>
      </c>
      <c r="BL1887" s="13" t="s">
        <v>109</v>
      </c>
      <c r="BM1887" s="13" t="s">
        <v>3743</v>
      </c>
    </row>
    <row r="1888" spans="2:65" s="1" customFormat="1" ht="29.25">
      <c r="B1888" s="27"/>
      <c r="C1888" s="28"/>
      <c r="D1888" s="167" t="s">
        <v>1116</v>
      </c>
      <c r="E1888" s="28"/>
      <c r="F1888" s="168" t="s">
        <v>3735</v>
      </c>
      <c r="G1888" s="28"/>
      <c r="H1888" s="28"/>
      <c r="I1888" s="28"/>
      <c r="J1888" s="28"/>
      <c r="K1888" s="28"/>
      <c r="L1888" s="31"/>
      <c r="M1888" s="169"/>
      <c r="N1888" s="54"/>
      <c r="O1888" s="54"/>
      <c r="P1888" s="54"/>
      <c r="Q1888" s="54"/>
      <c r="R1888" s="54"/>
      <c r="S1888" s="54"/>
      <c r="T1888" s="55"/>
      <c r="AT1888" s="13" t="s">
        <v>1116</v>
      </c>
      <c r="AU1888" s="13" t="s">
        <v>79</v>
      </c>
    </row>
    <row r="1889" spans="2:65" s="1" customFormat="1" ht="22.5" customHeight="1">
      <c r="B1889" s="27"/>
      <c r="C1889" s="160" t="s">
        <v>3744</v>
      </c>
      <c r="D1889" s="160" t="s">
        <v>1111</v>
      </c>
      <c r="E1889" s="161" t="s">
        <v>3745</v>
      </c>
      <c r="F1889" s="162" t="s">
        <v>3746</v>
      </c>
      <c r="G1889" s="163" t="s">
        <v>144</v>
      </c>
      <c r="H1889" s="164">
        <v>1</v>
      </c>
      <c r="I1889" s="165">
        <v>1817.33</v>
      </c>
      <c r="J1889" s="165">
        <f>ROUND(I1889*H1889,2)</f>
        <v>1817.33</v>
      </c>
      <c r="K1889" s="162" t="s">
        <v>106</v>
      </c>
      <c r="L1889" s="31"/>
      <c r="M1889" s="53" t="s">
        <v>31</v>
      </c>
      <c r="N1889" s="166" t="s">
        <v>43</v>
      </c>
      <c r="O1889" s="142">
        <v>4.22</v>
      </c>
      <c r="P1889" s="142">
        <f>O1889*H1889</f>
        <v>4.22</v>
      </c>
      <c r="Q1889" s="142">
        <v>0</v>
      </c>
      <c r="R1889" s="142">
        <f>Q1889*H1889</f>
        <v>0</v>
      </c>
      <c r="S1889" s="142">
        <v>0</v>
      </c>
      <c r="T1889" s="143">
        <f>S1889*H1889</f>
        <v>0</v>
      </c>
      <c r="AR1889" s="13" t="s">
        <v>109</v>
      </c>
      <c r="AT1889" s="13" t="s">
        <v>1111</v>
      </c>
      <c r="AU1889" s="13" t="s">
        <v>79</v>
      </c>
      <c r="AY1889" s="13" t="s">
        <v>108</v>
      </c>
      <c r="BE1889" s="144">
        <f>IF(N1889="základní",J1889,0)</f>
        <v>1817.33</v>
      </c>
      <c r="BF1889" s="144">
        <f>IF(N1889="snížená",J1889,0)</f>
        <v>0</v>
      </c>
      <c r="BG1889" s="144">
        <f>IF(N1889="zákl. přenesená",J1889,0)</f>
        <v>0</v>
      </c>
      <c r="BH1889" s="144">
        <f>IF(N1889="sníž. přenesená",J1889,0)</f>
        <v>0</v>
      </c>
      <c r="BI1889" s="144">
        <f>IF(N1889="nulová",J1889,0)</f>
        <v>0</v>
      </c>
      <c r="BJ1889" s="13" t="s">
        <v>77</v>
      </c>
      <c r="BK1889" s="144">
        <f>ROUND(I1889*H1889,2)</f>
        <v>1817.33</v>
      </c>
      <c r="BL1889" s="13" t="s">
        <v>109</v>
      </c>
      <c r="BM1889" s="13" t="s">
        <v>3747</v>
      </c>
    </row>
    <row r="1890" spans="2:65" s="1" customFormat="1" ht="29.25">
      <c r="B1890" s="27"/>
      <c r="C1890" s="28"/>
      <c r="D1890" s="167" t="s">
        <v>1116</v>
      </c>
      <c r="E1890" s="28"/>
      <c r="F1890" s="168" t="s">
        <v>3735</v>
      </c>
      <c r="G1890" s="28"/>
      <c r="H1890" s="28"/>
      <c r="I1890" s="28"/>
      <c r="J1890" s="28"/>
      <c r="K1890" s="28"/>
      <c r="L1890" s="31"/>
      <c r="M1890" s="169"/>
      <c r="N1890" s="54"/>
      <c r="O1890" s="54"/>
      <c r="P1890" s="54"/>
      <c r="Q1890" s="54"/>
      <c r="R1890" s="54"/>
      <c r="S1890" s="54"/>
      <c r="T1890" s="55"/>
      <c r="AT1890" s="13" t="s">
        <v>1116</v>
      </c>
      <c r="AU1890" s="13" t="s">
        <v>79</v>
      </c>
    </row>
    <row r="1891" spans="2:65" s="1" customFormat="1" ht="22.5" customHeight="1">
      <c r="B1891" s="27"/>
      <c r="C1891" s="160" t="s">
        <v>3748</v>
      </c>
      <c r="D1891" s="160" t="s">
        <v>1111</v>
      </c>
      <c r="E1891" s="161" t="s">
        <v>3749</v>
      </c>
      <c r="F1891" s="162" t="s">
        <v>3750</v>
      </c>
      <c r="G1891" s="163" t="s">
        <v>572</v>
      </c>
      <c r="H1891" s="164">
        <v>1</v>
      </c>
      <c r="I1891" s="165">
        <v>1033.55</v>
      </c>
      <c r="J1891" s="165">
        <f>ROUND(I1891*H1891,2)</f>
        <v>1033.55</v>
      </c>
      <c r="K1891" s="162" t="s">
        <v>106</v>
      </c>
      <c r="L1891" s="31"/>
      <c r="M1891" s="53" t="s">
        <v>31</v>
      </c>
      <c r="N1891" s="166" t="s">
        <v>43</v>
      </c>
      <c r="O1891" s="142">
        <v>2.4</v>
      </c>
      <c r="P1891" s="142">
        <f>O1891*H1891</f>
        <v>2.4</v>
      </c>
      <c r="Q1891" s="142">
        <v>0</v>
      </c>
      <c r="R1891" s="142">
        <f>Q1891*H1891</f>
        <v>0</v>
      </c>
      <c r="S1891" s="142">
        <v>0</v>
      </c>
      <c r="T1891" s="143">
        <f>S1891*H1891</f>
        <v>0</v>
      </c>
      <c r="AR1891" s="13" t="s">
        <v>109</v>
      </c>
      <c r="AT1891" s="13" t="s">
        <v>1111</v>
      </c>
      <c r="AU1891" s="13" t="s">
        <v>79</v>
      </c>
      <c r="AY1891" s="13" t="s">
        <v>108</v>
      </c>
      <c r="BE1891" s="144">
        <f>IF(N1891="základní",J1891,0)</f>
        <v>1033.55</v>
      </c>
      <c r="BF1891" s="144">
        <f>IF(N1891="snížená",J1891,0)</f>
        <v>0</v>
      </c>
      <c r="BG1891" s="144">
        <f>IF(N1891="zákl. přenesená",J1891,0)</f>
        <v>0</v>
      </c>
      <c r="BH1891" s="144">
        <f>IF(N1891="sníž. přenesená",J1891,0)</f>
        <v>0</v>
      </c>
      <c r="BI1891" s="144">
        <f>IF(N1891="nulová",J1891,0)</f>
        <v>0</v>
      </c>
      <c r="BJ1891" s="13" t="s">
        <v>77</v>
      </c>
      <c r="BK1891" s="144">
        <f>ROUND(I1891*H1891,2)</f>
        <v>1033.55</v>
      </c>
      <c r="BL1891" s="13" t="s">
        <v>109</v>
      </c>
      <c r="BM1891" s="13" t="s">
        <v>3751</v>
      </c>
    </row>
    <row r="1892" spans="2:65" s="1" customFormat="1" ht="29.25">
      <c r="B1892" s="27"/>
      <c r="C1892" s="28"/>
      <c r="D1892" s="167" t="s">
        <v>1116</v>
      </c>
      <c r="E1892" s="28"/>
      <c r="F1892" s="168" t="s">
        <v>3752</v>
      </c>
      <c r="G1892" s="28"/>
      <c r="H1892" s="28"/>
      <c r="I1892" s="28"/>
      <c r="J1892" s="28"/>
      <c r="K1892" s="28"/>
      <c r="L1892" s="31"/>
      <c r="M1892" s="169"/>
      <c r="N1892" s="54"/>
      <c r="O1892" s="54"/>
      <c r="P1892" s="54"/>
      <c r="Q1892" s="54"/>
      <c r="R1892" s="54"/>
      <c r="S1892" s="54"/>
      <c r="T1892" s="55"/>
      <c r="AT1892" s="13" t="s">
        <v>1116</v>
      </c>
      <c r="AU1892" s="13" t="s">
        <v>79</v>
      </c>
    </row>
    <row r="1893" spans="2:65" s="1" customFormat="1" ht="22.5" customHeight="1">
      <c r="B1893" s="27"/>
      <c r="C1893" s="160" t="s">
        <v>3753</v>
      </c>
      <c r="D1893" s="160" t="s">
        <v>1111</v>
      </c>
      <c r="E1893" s="161" t="s">
        <v>3754</v>
      </c>
      <c r="F1893" s="162" t="s">
        <v>3755</v>
      </c>
      <c r="G1893" s="163" t="s">
        <v>572</v>
      </c>
      <c r="H1893" s="164">
        <v>1</v>
      </c>
      <c r="I1893" s="165">
        <v>1033.55</v>
      </c>
      <c r="J1893" s="165">
        <f>ROUND(I1893*H1893,2)</f>
        <v>1033.55</v>
      </c>
      <c r="K1893" s="162" t="s">
        <v>106</v>
      </c>
      <c r="L1893" s="31"/>
      <c r="M1893" s="53" t="s">
        <v>31</v>
      </c>
      <c r="N1893" s="166" t="s">
        <v>43</v>
      </c>
      <c r="O1893" s="142">
        <v>2.4</v>
      </c>
      <c r="P1893" s="142">
        <f>O1893*H1893</f>
        <v>2.4</v>
      </c>
      <c r="Q1893" s="142">
        <v>0</v>
      </c>
      <c r="R1893" s="142">
        <f>Q1893*H1893</f>
        <v>0</v>
      </c>
      <c r="S1893" s="142">
        <v>0</v>
      </c>
      <c r="T1893" s="143">
        <f>S1893*H1893</f>
        <v>0</v>
      </c>
      <c r="AR1893" s="13" t="s">
        <v>109</v>
      </c>
      <c r="AT1893" s="13" t="s">
        <v>1111</v>
      </c>
      <c r="AU1893" s="13" t="s">
        <v>79</v>
      </c>
      <c r="AY1893" s="13" t="s">
        <v>108</v>
      </c>
      <c r="BE1893" s="144">
        <f>IF(N1893="základní",J1893,0)</f>
        <v>1033.55</v>
      </c>
      <c r="BF1893" s="144">
        <f>IF(N1893="snížená",J1893,0)</f>
        <v>0</v>
      </c>
      <c r="BG1893" s="144">
        <f>IF(N1893="zákl. přenesená",J1893,0)</f>
        <v>0</v>
      </c>
      <c r="BH1893" s="144">
        <f>IF(N1893="sníž. přenesená",J1893,0)</f>
        <v>0</v>
      </c>
      <c r="BI1893" s="144">
        <f>IF(N1893="nulová",J1893,0)</f>
        <v>0</v>
      </c>
      <c r="BJ1893" s="13" t="s">
        <v>77</v>
      </c>
      <c r="BK1893" s="144">
        <f>ROUND(I1893*H1893,2)</f>
        <v>1033.55</v>
      </c>
      <c r="BL1893" s="13" t="s">
        <v>109</v>
      </c>
      <c r="BM1893" s="13" t="s">
        <v>3756</v>
      </c>
    </row>
    <row r="1894" spans="2:65" s="1" customFormat="1" ht="29.25">
      <c r="B1894" s="27"/>
      <c r="C1894" s="28"/>
      <c r="D1894" s="167" t="s">
        <v>1116</v>
      </c>
      <c r="E1894" s="28"/>
      <c r="F1894" s="168" t="s">
        <v>3752</v>
      </c>
      <c r="G1894" s="28"/>
      <c r="H1894" s="28"/>
      <c r="I1894" s="28"/>
      <c r="J1894" s="28"/>
      <c r="K1894" s="28"/>
      <c r="L1894" s="31"/>
      <c r="M1894" s="169"/>
      <c r="N1894" s="54"/>
      <c r="O1894" s="54"/>
      <c r="P1894" s="54"/>
      <c r="Q1894" s="54"/>
      <c r="R1894" s="54"/>
      <c r="S1894" s="54"/>
      <c r="T1894" s="55"/>
      <c r="AT1894" s="13" t="s">
        <v>1116</v>
      </c>
      <c r="AU1894" s="13" t="s">
        <v>79</v>
      </c>
    </row>
    <row r="1895" spans="2:65" s="1" customFormat="1" ht="22.5" customHeight="1">
      <c r="B1895" s="27"/>
      <c r="C1895" s="160" t="s">
        <v>3757</v>
      </c>
      <c r="D1895" s="160" t="s">
        <v>1111</v>
      </c>
      <c r="E1895" s="161" t="s">
        <v>3758</v>
      </c>
      <c r="F1895" s="162" t="s">
        <v>3759</v>
      </c>
      <c r="G1895" s="163" t="s">
        <v>572</v>
      </c>
      <c r="H1895" s="164">
        <v>1</v>
      </c>
      <c r="I1895" s="165">
        <v>1033.55</v>
      </c>
      <c r="J1895" s="165">
        <f>ROUND(I1895*H1895,2)</f>
        <v>1033.55</v>
      </c>
      <c r="K1895" s="162" t="s">
        <v>106</v>
      </c>
      <c r="L1895" s="31"/>
      <c r="M1895" s="53" t="s">
        <v>31</v>
      </c>
      <c r="N1895" s="166" t="s">
        <v>43</v>
      </c>
      <c r="O1895" s="142">
        <v>2.4</v>
      </c>
      <c r="P1895" s="142">
        <f>O1895*H1895</f>
        <v>2.4</v>
      </c>
      <c r="Q1895" s="142">
        <v>0</v>
      </c>
      <c r="R1895" s="142">
        <f>Q1895*H1895</f>
        <v>0</v>
      </c>
      <c r="S1895" s="142">
        <v>0</v>
      </c>
      <c r="T1895" s="143">
        <f>S1895*H1895</f>
        <v>0</v>
      </c>
      <c r="AR1895" s="13" t="s">
        <v>109</v>
      </c>
      <c r="AT1895" s="13" t="s">
        <v>1111</v>
      </c>
      <c r="AU1895" s="13" t="s">
        <v>79</v>
      </c>
      <c r="AY1895" s="13" t="s">
        <v>108</v>
      </c>
      <c r="BE1895" s="144">
        <f>IF(N1895="základní",J1895,0)</f>
        <v>1033.55</v>
      </c>
      <c r="BF1895" s="144">
        <f>IF(N1895="snížená",J1895,0)</f>
        <v>0</v>
      </c>
      <c r="BG1895" s="144">
        <f>IF(N1895="zákl. přenesená",J1895,0)</f>
        <v>0</v>
      </c>
      <c r="BH1895" s="144">
        <f>IF(N1895="sníž. přenesená",J1895,0)</f>
        <v>0</v>
      </c>
      <c r="BI1895" s="144">
        <f>IF(N1895="nulová",J1895,0)</f>
        <v>0</v>
      </c>
      <c r="BJ1895" s="13" t="s">
        <v>77</v>
      </c>
      <c r="BK1895" s="144">
        <f>ROUND(I1895*H1895,2)</f>
        <v>1033.55</v>
      </c>
      <c r="BL1895" s="13" t="s">
        <v>109</v>
      </c>
      <c r="BM1895" s="13" t="s">
        <v>3760</v>
      </c>
    </row>
    <row r="1896" spans="2:65" s="1" customFormat="1" ht="29.25">
      <c r="B1896" s="27"/>
      <c r="C1896" s="28"/>
      <c r="D1896" s="167" t="s">
        <v>1116</v>
      </c>
      <c r="E1896" s="28"/>
      <c r="F1896" s="168" t="s">
        <v>3752</v>
      </c>
      <c r="G1896" s="28"/>
      <c r="H1896" s="28"/>
      <c r="I1896" s="28"/>
      <c r="J1896" s="28"/>
      <c r="K1896" s="28"/>
      <c r="L1896" s="31"/>
      <c r="M1896" s="169"/>
      <c r="N1896" s="54"/>
      <c r="O1896" s="54"/>
      <c r="P1896" s="54"/>
      <c r="Q1896" s="54"/>
      <c r="R1896" s="54"/>
      <c r="S1896" s="54"/>
      <c r="T1896" s="55"/>
      <c r="AT1896" s="13" t="s">
        <v>1116</v>
      </c>
      <c r="AU1896" s="13" t="s">
        <v>79</v>
      </c>
    </row>
    <row r="1897" spans="2:65" s="1" customFormat="1" ht="22.5" customHeight="1">
      <c r="B1897" s="27"/>
      <c r="C1897" s="160" t="s">
        <v>3761</v>
      </c>
      <c r="D1897" s="160" t="s">
        <v>1111</v>
      </c>
      <c r="E1897" s="161" t="s">
        <v>3762</v>
      </c>
      <c r="F1897" s="162" t="s">
        <v>3763</v>
      </c>
      <c r="G1897" s="163" t="s">
        <v>572</v>
      </c>
      <c r="H1897" s="164">
        <v>1</v>
      </c>
      <c r="I1897" s="165">
        <v>1890</v>
      </c>
      <c r="J1897" s="165">
        <f>ROUND(I1897*H1897,2)</f>
        <v>1890</v>
      </c>
      <c r="K1897" s="162" t="s">
        <v>106</v>
      </c>
      <c r="L1897" s="31"/>
      <c r="M1897" s="53" t="s">
        <v>31</v>
      </c>
      <c r="N1897" s="166" t="s">
        <v>43</v>
      </c>
      <c r="O1897" s="142">
        <v>0</v>
      </c>
      <c r="P1897" s="142">
        <f>O1897*H1897</f>
        <v>0</v>
      </c>
      <c r="Q1897" s="142">
        <v>0</v>
      </c>
      <c r="R1897" s="142">
        <f>Q1897*H1897</f>
        <v>0</v>
      </c>
      <c r="S1897" s="142">
        <v>0</v>
      </c>
      <c r="T1897" s="143">
        <f>S1897*H1897</f>
        <v>0</v>
      </c>
      <c r="AR1897" s="13" t="s">
        <v>109</v>
      </c>
      <c r="AT1897" s="13" t="s">
        <v>1111</v>
      </c>
      <c r="AU1897" s="13" t="s">
        <v>79</v>
      </c>
      <c r="AY1897" s="13" t="s">
        <v>108</v>
      </c>
      <c r="BE1897" s="144">
        <f>IF(N1897="základní",J1897,0)</f>
        <v>1890</v>
      </c>
      <c r="BF1897" s="144">
        <f>IF(N1897="snížená",J1897,0)</f>
        <v>0</v>
      </c>
      <c r="BG1897" s="144">
        <f>IF(N1897="zákl. přenesená",J1897,0)</f>
        <v>0</v>
      </c>
      <c r="BH1897" s="144">
        <f>IF(N1897="sníž. přenesená",J1897,0)</f>
        <v>0</v>
      </c>
      <c r="BI1897" s="144">
        <f>IF(N1897="nulová",J1897,0)</f>
        <v>0</v>
      </c>
      <c r="BJ1897" s="13" t="s">
        <v>77</v>
      </c>
      <c r="BK1897" s="144">
        <f>ROUND(I1897*H1897,2)</f>
        <v>1890</v>
      </c>
      <c r="BL1897" s="13" t="s">
        <v>109</v>
      </c>
      <c r="BM1897" s="13" t="s">
        <v>3764</v>
      </c>
    </row>
    <row r="1898" spans="2:65" s="1" customFormat="1" ht="29.25">
      <c r="B1898" s="27"/>
      <c r="C1898" s="28"/>
      <c r="D1898" s="167" t="s">
        <v>1116</v>
      </c>
      <c r="E1898" s="28"/>
      <c r="F1898" s="168" t="s">
        <v>3765</v>
      </c>
      <c r="G1898" s="28"/>
      <c r="H1898" s="28"/>
      <c r="I1898" s="28"/>
      <c r="J1898" s="28"/>
      <c r="K1898" s="28"/>
      <c r="L1898" s="31"/>
      <c r="M1898" s="169"/>
      <c r="N1898" s="54"/>
      <c r="O1898" s="54"/>
      <c r="P1898" s="54"/>
      <c r="Q1898" s="54"/>
      <c r="R1898" s="54"/>
      <c r="S1898" s="54"/>
      <c r="T1898" s="55"/>
      <c r="AT1898" s="13" t="s">
        <v>1116</v>
      </c>
      <c r="AU1898" s="13" t="s">
        <v>79</v>
      </c>
    </row>
    <row r="1899" spans="2:65" s="1" customFormat="1" ht="22.5" customHeight="1">
      <c r="B1899" s="27"/>
      <c r="C1899" s="160" t="s">
        <v>3766</v>
      </c>
      <c r="D1899" s="160" t="s">
        <v>1111</v>
      </c>
      <c r="E1899" s="161" t="s">
        <v>3767</v>
      </c>
      <c r="F1899" s="162" t="s">
        <v>3768</v>
      </c>
      <c r="G1899" s="163" t="s">
        <v>572</v>
      </c>
      <c r="H1899" s="164">
        <v>1</v>
      </c>
      <c r="I1899" s="165">
        <v>2220</v>
      </c>
      <c r="J1899" s="165">
        <f>ROUND(I1899*H1899,2)</f>
        <v>2220</v>
      </c>
      <c r="K1899" s="162" t="s">
        <v>106</v>
      </c>
      <c r="L1899" s="31"/>
      <c r="M1899" s="53" t="s">
        <v>31</v>
      </c>
      <c r="N1899" s="166" t="s">
        <v>43</v>
      </c>
      <c r="O1899" s="142">
        <v>0</v>
      </c>
      <c r="P1899" s="142">
        <f>O1899*H1899</f>
        <v>0</v>
      </c>
      <c r="Q1899" s="142">
        <v>0</v>
      </c>
      <c r="R1899" s="142">
        <f>Q1899*H1899</f>
        <v>0</v>
      </c>
      <c r="S1899" s="142">
        <v>0</v>
      </c>
      <c r="T1899" s="143">
        <f>S1899*H1899</f>
        <v>0</v>
      </c>
      <c r="AR1899" s="13" t="s">
        <v>109</v>
      </c>
      <c r="AT1899" s="13" t="s">
        <v>1111</v>
      </c>
      <c r="AU1899" s="13" t="s">
        <v>79</v>
      </c>
      <c r="AY1899" s="13" t="s">
        <v>108</v>
      </c>
      <c r="BE1899" s="144">
        <f>IF(N1899="základní",J1899,0)</f>
        <v>2220</v>
      </c>
      <c r="BF1899" s="144">
        <f>IF(N1899="snížená",J1899,0)</f>
        <v>0</v>
      </c>
      <c r="BG1899" s="144">
        <f>IF(N1899="zákl. přenesená",J1899,0)</f>
        <v>0</v>
      </c>
      <c r="BH1899" s="144">
        <f>IF(N1899="sníž. přenesená",J1899,0)</f>
        <v>0</v>
      </c>
      <c r="BI1899" s="144">
        <f>IF(N1899="nulová",J1899,0)</f>
        <v>0</v>
      </c>
      <c r="BJ1899" s="13" t="s">
        <v>77</v>
      </c>
      <c r="BK1899" s="144">
        <f>ROUND(I1899*H1899,2)</f>
        <v>2220</v>
      </c>
      <c r="BL1899" s="13" t="s">
        <v>109</v>
      </c>
      <c r="BM1899" s="13" t="s">
        <v>3769</v>
      </c>
    </row>
    <row r="1900" spans="2:65" s="1" customFormat="1" ht="29.25">
      <c r="B1900" s="27"/>
      <c r="C1900" s="28"/>
      <c r="D1900" s="167" t="s">
        <v>1116</v>
      </c>
      <c r="E1900" s="28"/>
      <c r="F1900" s="168" t="s">
        <v>3765</v>
      </c>
      <c r="G1900" s="28"/>
      <c r="H1900" s="28"/>
      <c r="I1900" s="28"/>
      <c r="J1900" s="28"/>
      <c r="K1900" s="28"/>
      <c r="L1900" s="31"/>
      <c r="M1900" s="169"/>
      <c r="N1900" s="54"/>
      <c r="O1900" s="54"/>
      <c r="P1900" s="54"/>
      <c r="Q1900" s="54"/>
      <c r="R1900" s="54"/>
      <c r="S1900" s="54"/>
      <c r="T1900" s="55"/>
      <c r="AT1900" s="13" t="s">
        <v>1116</v>
      </c>
      <c r="AU1900" s="13" t="s">
        <v>79</v>
      </c>
    </row>
    <row r="1901" spans="2:65" s="1" customFormat="1" ht="22.5" customHeight="1">
      <c r="B1901" s="27"/>
      <c r="C1901" s="160" t="s">
        <v>3770</v>
      </c>
      <c r="D1901" s="160" t="s">
        <v>1111</v>
      </c>
      <c r="E1901" s="161" t="s">
        <v>3771</v>
      </c>
      <c r="F1901" s="162" t="s">
        <v>3772</v>
      </c>
      <c r="G1901" s="163" t="s">
        <v>572</v>
      </c>
      <c r="H1901" s="164">
        <v>1</v>
      </c>
      <c r="I1901" s="165">
        <v>2370</v>
      </c>
      <c r="J1901" s="165">
        <f>ROUND(I1901*H1901,2)</f>
        <v>2370</v>
      </c>
      <c r="K1901" s="162" t="s">
        <v>106</v>
      </c>
      <c r="L1901" s="31"/>
      <c r="M1901" s="53" t="s">
        <v>31</v>
      </c>
      <c r="N1901" s="166" t="s">
        <v>43</v>
      </c>
      <c r="O1901" s="142">
        <v>0</v>
      </c>
      <c r="P1901" s="142">
        <f>O1901*H1901</f>
        <v>0</v>
      </c>
      <c r="Q1901" s="142">
        <v>0</v>
      </c>
      <c r="R1901" s="142">
        <f>Q1901*H1901</f>
        <v>0</v>
      </c>
      <c r="S1901" s="142">
        <v>0</v>
      </c>
      <c r="T1901" s="143">
        <f>S1901*H1901</f>
        <v>0</v>
      </c>
      <c r="AR1901" s="13" t="s">
        <v>109</v>
      </c>
      <c r="AT1901" s="13" t="s">
        <v>1111</v>
      </c>
      <c r="AU1901" s="13" t="s">
        <v>79</v>
      </c>
      <c r="AY1901" s="13" t="s">
        <v>108</v>
      </c>
      <c r="BE1901" s="144">
        <f>IF(N1901="základní",J1901,0)</f>
        <v>2370</v>
      </c>
      <c r="BF1901" s="144">
        <f>IF(N1901="snížená",J1901,0)</f>
        <v>0</v>
      </c>
      <c r="BG1901" s="144">
        <f>IF(N1901="zákl. přenesená",J1901,0)</f>
        <v>0</v>
      </c>
      <c r="BH1901" s="144">
        <f>IF(N1901="sníž. přenesená",J1901,0)</f>
        <v>0</v>
      </c>
      <c r="BI1901" s="144">
        <f>IF(N1901="nulová",J1901,0)</f>
        <v>0</v>
      </c>
      <c r="BJ1901" s="13" t="s">
        <v>77</v>
      </c>
      <c r="BK1901" s="144">
        <f>ROUND(I1901*H1901,2)</f>
        <v>2370</v>
      </c>
      <c r="BL1901" s="13" t="s">
        <v>109</v>
      </c>
      <c r="BM1901" s="13" t="s">
        <v>3773</v>
      </c>
    </row>
    <row r="1902" spans="2:65" s="1" customFormat="1" ht="29.25">
      <c r="B1902" s="27"/>
      <c r="C1902" s="28"/>
      <c r="D1902" s="167" t="s">
        <v>1116</v>
      </c>
      <c r="E1902" s="28"/>
      <c r="F1902" s="168" t="s">
        <v>3765</v>
      </c>
      <c r="G1902" s="28"/>
      <c r="H1902" s="28"/>
      <c r="I1902" s="28"/>
      <c r="J1902" s="28"/>
      <c r="K1902" s="28"/>
      <c r="L1902" s="31"/>
      <c r="M1902" s="169"/>
      <c r="N1902" s="54"/>
      <c r="O1902" s="54"/>
      <c r="P1902" s="54"/>
      <c r="Q1902" s="54"/>
      <c r="R1902" s="54"/>
      <c r="S1902" s="54"/>
      <c r="T1902" s="55"/>
      <c r="AT1902" s="13" t="s">
        <v>1116</v>
      </c>
      <c r="AU1902" s="13" t="s">
        <v>79</v>
      </c>
    </row>
    <row r="1903" spans="2:65" s="1" customFormat="1" ht="22.5" customHeight="1">
      <c r="B1903" s="27"/>
      <c r="C1903" s="160" t="s">
        <v>3774</v>
      </c>
      <c r="D1903" s="160" t="s">
        <v>1111</v>
      </c>
      <c r="E1903" s="161" t="s">
        <v>3775</v>
      </c>
      <c r="F1903" s="162" t="s">
        <v>3776</v>
      </c>
      <c r="G1903" s="163" t="s">
        <v>572</v>
      </c>
      <c r="H1903" s="164">
        <v>1</v>
      </c>
      <c r="I1903" s="165">
        <v>2610</v>
      </c>
      <c r="J1903" s="165">
        <f>ROUND(I1903*H1903,2)</f>
        <v>2610</v>
      </c>
      <c r="K1903" s="162" t="s">
        <v>106</v>
      </c>
      <c r="L1903" s="31"/>
      <c r="M1903" s="53" t="s">
        <v>31</v>
      </c>
      <c r="N1903" s="166" t="s">
        <v>43</v>
      </c>
      <c r="O1903" s="142">
        <v>0</v>
      </c>
      <c r="P1903" s="142">
        <f>O1903*H1903</f>
        <v>0</v>
      </c>
      <c r="Q1903" s="142">
        <v>0</v>
      </c>
      <c r="R1903" s="142">
        <f>Q1903*H1903</f>
        <v>0</v>
      </c>
      <c r="S1903" s="142">
        <v>0</v>
      </c>
      <c r="T1903" s="143">
        <f>S1903*H1903</f>
        <v>0</v>
      </c>
      <c r="AR1903" s="13" t="s">
        <v>109</v>
      </c>
      <c r="AT1903" s="13" t="s">
        <v>1111</v>
      </c>
      <c r="AU1903" s="13" t="s">
        <v>79</v>
      </c>
      <c r="AY1903" s="13" t="s">
        <v>108</v>
      </c>
      <c r="BE1903" s="144">
        <f>IF(N1903="základní",J1903,0)</f>
        <v>2610</v>
      </c>
      <c r="BF1903" s="144">
        <f>IF(N1903="snížená",J1903,0)</f>
        <v>0</v>
      </c>
      <c r="BG1903" s="144">
        <f>IF(N1903="zákl. přenesená",J1903,0)</f>
        <v>0</v>
      </c>
      <c r="BH1903" s="144">
        <f>IF(N1903="sníž. přenesená",J1903,0)</f>
        <v>0</v>
      </c>
      <c r="BI1903" s="144">
        <f>IF(N1903="nulová",J1903,0)</f>
        <v>0</v>
      </c>
      <c r="BJ1903" s="13" t="s">
        <v>77</v>
      </c>
      <c r="BK1903" s="144">
        <f>ROUND(I1903*H1903,2)</f>
        <v>2610</v>
      </c>
      <c r="BL1903" s="13" t="s">
        <v>109</v>
      </c>
      <c r="BM1903" s="13" t="s">
        <v>3777</v>
      </c>
    </row>
    <row r="1904" spans="2:65" s="1" customFormat="1" ht="29.25">
      <c r="B1904" s="27"/>
      <c r="C1904" s="28"/>
      <c r="D1904" s="167" t="s">
        <v>1116</v>
      </c>
      <c r="E1904" s="28"/>
      <c r="F1904" s="168" t="s">
        <v>3765</v>
      </c>
      <c r="G1904" s="28"/>
      <c r="H1904" s="28"/>
      <c r="I1904" s="28"/>
      <c r="J1904" s="28"/>
      <c r="K1904" s="28"/>
      <c r="L1904" s="31"/>
      <c r="M1904" s="169"/>
      <c r="N1904" s="54"/>
      <c r="O1904" s="54"/>
      <c r="P1904" s="54"/>
      <c r="Q1904" s="54"/>
      <c r="R1904" s="54"/>
      <c r="S1904" s="54"/>
      <c r="T1904" s="55"/>
      <c r="AT1904" s="13" t="s">
        <v>1116</v>
      </c>
      <c r="AU1904" s="13" t="s">
        <v>79</v>
      </c>
    </row>
    <row r="1905" spans="2:65" s="1" customFormat="1" ht="22.5" customHeight="1">
      <c r="B1905" s="27"/>
      <c r="C1905" s="160" t="s">
        <v>3778</v>
      </c>
      <c r="D1905" s="160" t="s">
        <v>1111</v>
      </c>
      <c r="E1905" s="161" t="s">
        <v>3779</v>
      </c>
      <c r="F1905" s="162" t="s">
        <v>3780</v>
      </c>
      <c r="G1905" s="163" t="s">
        <v>572</v>
      </c>
      <c r="H1905" s="164">
        <v>1</v>
      </c>
      <c r="I1905" s="165">
        <v>2610</v>
      </c>
      <c r="J1905" s="165">
        <f>ROUND(I1905*H1905,2)</f>
        <v>2610</v>
      </c>
      <c r="K1905" s="162" t="s">
        <v>106</v>
      </c>
      <c r="L1905" s="31"/>
      <c r="M1905" s="53" t="s">
        <v>31</v>
      </c>
      <c r="N1905" s="166" t="s">
        <v>43</v>
      </c>
      <c r="O1905" s="142">
        <v>0</v>
      </c>
      <c r="P1905" s="142">
        <f>O1905*H1905</f>
        <v>0</v>
      </c>
      <c r="Q1905" s="142">
        <v>0</v>
      </c>
      <c r="R1905" s="142">
        <f>Q1905*H1905</f>
        <v>0</v>
      </c>
      <c r="S1905" s="142">
        <v>0</v>
      </c>
      <c r="T1905" s="143">
        <f>S1905*H1905</f>
        <v>0</v>
      </c>
      <c r="AR1905" s="13" t="s">
        <v>109</v>
      </c>
      <c r="AT1905" s="13" t="s">
        <v>1111</v>
      </c>
      <c r="AU1905" s="13" t="s">
        <v>79</v>
      </c>
      <c r="AY1905" s="13" t="s">
        <v>108</v>
      </c>
      <c r="BE1905" s="144">
        <f>IF(N1905="základní",J1905,0)</f>
        <v>2610</v>
      </c>
      <c r="BF1905" s="144">
        <f>IF(N1905="snížená",J1905,0)</f>
        <v>0</v>
      </c>
      <c r="BG1905" s="144">
        <f>IF(N1905="zákl. přenesená",J1905,0)</f>
        <v>0</v>
      </c>
      <c r="BH1905" s="144">
        <f>IF(N1905="sníž. přenesená",J1905,0)</f>
        <v>0</v>
      </c>
      <c r="BI1905" s="144">
        <f>IF(N1905="nulová",J1905,0)</f>
        <v>0</v>
      </c>
      <c r="BJ1905" s="13" t="s">
        <v>77</v>
      </c>
      <c r="BK1905" s="144">
        <f>ROUND(I1905*H1905,2)</f>
        <v>2610</v>
      </c>
      <c r="BL1905" s="13" t="s">
        <v>109</v>
      </c>
      <c r="BM1905" s="13" t="s">
        <v>3781</v>
      </c>
    </row>
    <row r="1906" spans="2:65" s="1" customFormat="1" ht="29.25">
      <c r="B1906" s="27"/>
      <c r="C1906" s="28"/>
      <c r="D1906" s="167" t="s">
        <v>1116</v>
      </c>
      <c r="E1906" s="28"/>
      <c r="F1906" s="168" t="s">
        <v>3765</v>
      </c>
      <c r="G1906" s="28"/>
      <c r="H1906" s="28"/>
      <c r="I1906" s="28"/>
      <c r="J1906" s="28"/>
      <c r="K1906" s="28"/>
      <c r="L1906" s="31"/>
      <c r="M1906" s="169"/>
      <c r="N1906" s="54"/>
      <c r="O1906" s="54"/>
      <c r="P1906" s="54"/>
      <c r="Q1906" s="54"/>
      <c r="R1906" s="54"/>
      <c r="S1906" s="54"/>
      <c r="T1906" s="55"/>
      <c r="AT1906" s="13" t="s">
        <v>1116</v>
      </c>
      <c r="AU1906" s="13" t="s">
        <v>79</v>
      </c>
    </row>
    <row r="1907" spans="2:65" s="1" customFormat="1" ht="22.5" customHeight="1">
      <c r="B1907" s="27"/>
      <c r="C1907" s="160" t="s">
        <v>3782</v>
      </c>
      <c r="D1907" s="160" t="s">
        <v>1111</v>
      </c>
      <c r="E1907" s="161" t="s">
        <v>3783</v>
      </c>
      <c r="F1907" s="162" t="s">
        <v>3784</v>
      </c>
      <c r="G1907" s="163" t="s">
        <v>572</v>
      </c>
      <c r="H1907" s="164">
        <v>1</v>
      </c>
      <c r="I1907" s="165">
        <v>2610</v>
      </c>
      <c r="J1907" s="165">
        <f>ROUND(I1907*H1907,2)</f>
        <v>2610</v>
      </c>
      <c r="K1907" s="162" t="s">
        <v>106</v>
      </c>
      <c r="L1907" s="31"/>
      <c r="M1907" s="53" t="s">
        <v>31</v>
      </c>
      <c r="N1907" s="166" t="s">
        <v>43</v>
      </c>
      <c r="O1907" s="142">
        <v>0</v>
      </c>
      <c r="P1907" s="142">
        <f>O1907*H1907</f>
        <v>0</v>
      </c>
      <c r="Q1907" s="142">
        <v>0</v>
      </c>
      <c r="R1907" s="142">
        <f>Q1907*H1907</f>
        <v>0</v>
      </c>
      <c r="S1907" s="142">
        <v>0</v>
      </c>
      <c r="T1907" s="143">
        <f>S1907*H1907</f>
        <v>0</v>
      </c>
      <c r="AR1907" s="13" t="s">
        <v>109</v>
      </c>
      <c r="AT1907" s="13" t="s">
        <v>1111</v>
      </c>
      <c r="AU1907" s="13" t="s">
        <v>79</v>
      </c>
      <c r="AY1907" s="13" t="s">
        <v>108</v>
      </c>
      <c r="BE1907" s="144">
        <f>IF(N1907="základní",J1907,0)</f>
        <v>2610</v>
      </c>
      <c r="BF1907" s="144">
        <f>IF(N1907="snížená",J1907,0)</f>
        <v>0</v>
      </c>
      <c r="BG1907" s="144">
        <f>IF(N1907="zákl. přenesená",J1907,0)</f>
        <v>0</v>
      </c>
      <c r="BH1907" s="144">
        <f>IF(N1907="sníž. přenesená",J1907,0)</f>
        <v>0</v>
      </c>
      <c r="BI1907" s="144">
        <f>IF(N1907="nulová",J1907,0)</f>
        <v>0</v>
      </c>
      <c r="BJ1907" s="13" t="s">
        <v>77</v>
      </c>
      <c r="BK1907" s="144">
        <f>ROUND(I1907*H1907,2)</f>
        <v>2610</v>
      </c>
      <c r="BL1907" s="13" t="s">
        <v>109</v>
      </c>
      <c r="BM1907" s="13" t="s">
        <v>3785</v>
      </c>
    </row>
    <row r="1908" spans="2:65" s="1" customFormat="1" ht="29.25">
      <c r="B1908" s="27"/>
      <c r="C1908" s="28"/>
      <c r="D1908" s="167" t="s">
        <v>1116</v>
      </c>
      <c r="E1908" s="28"/>
      <c r="F1908" s="168" t="s">
        <v>3765</v>
      </c>
      <c r="G1908" s="28"/>
      <c r="H1908" s="28"/>
      <c r="I1908" s="28"/>
      <c r="J1908" s="28"/>
      <c r="K1908" s="28"/>
      <c r="L1908" s="31"/>
      <c r="M1908" s="169"/>
      <c r="N1908" s="54"/>
      <c r="O1908" s="54"/>
      <c r="P1908" s="54"/>
      <c r="Q1908" s="54"/>
      <c r="R1908" s="54"/>
      <c r="S1908" s="54"/>
      <c r="T1908" s="55"/>
      <c r="AT1908" s="13" t="s">
        <v>1116</v>
      </c>
      <c r="AU1908" s="13" t="s">
        <v>79</v>
      </c>
    </row>
    <row r="1909" spans="2:65" s="1" customFormat="1" ht="22.5" customHeight="1">
      <c r="B1909" s="27"/>
      <c r="C1909" s="160" t="s">
        <v>3786</v>
      </c>
      <c r="D1909" s="160" t="s">
        <v>1111</v>
      </c>
      <c r="E1909" s="161" t="s">
        <v>3787</v>
      </c>
      <c r="F1909" s="162" t="s">
        <v>3788</v>
      </c>
      <c r="G1909" s="163" t="s">
        <v>144</v>
      </c>
      <c r="H1909" s="164">
        <v>1</v>
      </c>
      <c r="I1909" s="165">
        <v>2047.79</v>
      </c>
      <c r="J1909" s="165">
        <f>ROUND(I1909*H1909,2)</f>
        <v>2047.79</v>
      </c>
      <c r="K1909" s="162" t="s">
        <v>106</v>
      </c>
      <c r="L1909" s="31"/>
      <c r="M1909" s="53" t="s">
        <v>31</v>
      </c>
      <c r="N1909" s="166" t="s">
        <v>43</v>
      </c>
      <c r="O1909" s="142">
        <v>4.29</v>
      </c>
      <c r="P1909" s="142">
        <f>O1909*H1909</f>
        <v>4.29</v>
      </c>
      <c r="Q1909" s="142">
        <v>0</v>
      </c>
      <c r="R1909" s="142">
        <f>Q1909*H1909</f>
        <v>0</v>
      </c>
      <c r="S1909" s="142">
        <v>0</v>
      </c>
      <c r="T1909" s="143">
        <f>S1909*H1909</f>
        <v>0</v>
      </c>
      <c r="AR1909" s="13" t="s">
        <v>109</v>
      </c>
      <c r="AT1909" s="13" t="s">
        <v>1111</v>
      </c>
      <c r="AU1909" s="13" t="s">
        <v>79</v>
      </c>
      <c r="AY1909" s="13" t="s">
        <v>108</v>
      </c>
      <c r="BE1909" s="144">
        <f>IF(N1909="základní",J1909,0)</f>
        <v>2047.79</v>
      </c>
      <c r="BF1909" s="144">
        <f>IF(N1909="snížená",J1909,0)</f>
        <v>0</v>
      </c>
      <c r="BG1909" s="144">
        <f>IF(N1909="zákl. přenesená",J1909,0)</f>
        <v>0</v>
      </c>
      <c r="BH1909" s="144">
        <f>IF(N1909="sníž. přenesená",J1909,0)</f>
        <v>0</v>
      </c>
      <c r="BI1909" s="144">
        <f>IF(N1909="nulová",J1909,0)</f>
        <v>0</v>
      </c>
      <c r="BJ1909" s="13" t="s">
        <v>77</v>
      </c>
      <c r="BK1909" s="144">
        <f>ROUND(I1909*H1909,2)</f>
        <v>2047.79</v>
      </c>
      <c r="BL1909" s="13" t="s">
        <v>109</v>
      </c>
      <c r="BM1909" s="13" t="s">
        <v>3789</v>
      </c>
    </row>
    <row r="1910" spans="2:65" s="1" customFormat="1" ht="29.25">
      <c r="B1910" s="27"/>
      <c r="C1910" s="28"/>
      <c r="D1910" s="167" t="s">
        <v>1116</v>
      </c>
      <c r="E1910" s="28"/>
      <c r="F1910" s="168" t="s">
        <v>3790</v>
      </c>
      <c r="G1910" s="28"/>
      <c r="H1910" s="28"/>
      <c r="I1910" s="28"/>
      <c r="J1910" s="28"/>
      <c r="K1910" s="28"/>
      <c r="L1910" s="31"/>
      <c r="M1910" s="169"/>
      <c r="N1910" s="54"/>
      <c r="O1910" s="54"/>
      <c r="P1910" s="54"/>
      <c r="Q1910" s="54"/>
      <c r="R1910" s="54"/>
      <c r="S1910" s="54"/>
      <c r="T1910" s="55"/>
      <c r="AT1910" s="13" t="s">
        <v>1116</v>
      </c>
      <c r="AU1910" s="13" t="s">
        <v>79</v>
      </c>
    </row>
    <row r="1911" spans="2:65" s="1" customFormat="1" ht="22.5" customHeight="1">
      <c r="B1911" s="27"/>
      <c r="C1911" s="160" t="s">
        <v>3791</v>
      </c>
      <c r="D1911" s="160" t="s">
        <v>1111</v>
      </c>
      <c r="E1911" s="161" t="s">
        <v>3792</v>
      </c>
      <c r="F1911" s="162" t="s">
        <v>3793</v>
      </c>
      <c r="G1911" s="163" t="s">
        <v>144</v>
      </c>
      <c r="H1911" s="164">
        <v>1</v>
      </c>
      <c r="I1911" s="165">
        <v>1813.94</v>
      </c>
      <c r="J1911" s="165">
        <f>ROUND(I1911*H1911,2)</f>
        <v>1813.94</v>
      </c>
      <c r="K1911" s="162" t="s">
        <v>106</v>
      </c>
      <c r="L1911" s="31"/>
      <c r="M1911" s="53" t="s">
        <v>31</v>
      </c>
      <c r="N1911" s="166" t="s">
        <v>43</v>
      </c>
      <c r="O1911" s="142">
        <v>4.18</v>
      </c>
      <c r="P1911" s="142">
        <f>O1911*H1911</f>
        <v>4.18</v>
      </c>
      <c r="Q1911" s="142">
        <v>0</v>
      </c>
      <c r="R1911" s="142">
        <f>Q1911*H1911</f>
        <v>0</v>
      </c>
      <c r="S1911" s="142">
        <v>0</v>
      </c>
      <c r="T1911" s="143">
        <f>S1911*H1911</f>
        <v>0</v>
      </c>
      <c r="AR1911" s="13" t="s">
        <v>109</v>
      </c>
      <c r="AT1911" s="13" t="s">
        <v>1111</v>
      </c>
      <c r="AU1911" s="13" t="s">
        <v>79</v>
      </c>
      <c r="AY1911" s="13" t="s">
        <v>108</v>
      </c>
      <c r="BE1911" s="144">
        <f>IF(N1911="základní",J1911,0)</f>
        <v>1813.94</v>
      </c>
      <c r="BF1911" s="144">
        <f>IF(N1911="snížená",J1911,0)</f>
        <v>0</v>
      </c>
      <c r="BG1911" s="144">
        <f>IF(N1911="zákl. přenesená",J1911,0)</f>
        <v>0</v>
      </c>
      <c r="BH1911" s="144">
        <f>IF(N1911="sníž. přenesená",J1911,0)</f>
        <v>0</v>
      </c>
      <c r="BI1911" s="144">
        <f>IF(N1911="nulová",J1911,0)</f>
        <v>0</v>
      </c>
      <c r="BJ1911" s="13" t="s">
        <v>77</v>
      </c>
      <c r="BK1911" s="144">
        <f>ROUND(I1911*H1911,2)</f>
        <v>1813.94</v>
      </c>
      <c r="BL1911" s="13" t="s">
        <v>109</v>
      </c>
      <c r="BM1911" s="13" t="s">
        <v>3794</v>
      </c>
    </row>
    <row r="1912" spans="2:65" s="1" customFormat="1" ht="29.25">
      <c r="B1912" s="27"/>
      <c r="C1912" s="28"/>
      <c r="D1912" s="167" t="s">
        <v>1116</v>
      </c>
      <c r="E1912" s="28"/>
      <c r="F1912" s="168" t="s">
        <v>3795</v>
      </c>
      <c r="G1912" s="28"/>
      <c r="H1912" s="28"/>
      <c r="I1912" s="28"/>
      <c r="J1912" s="28"/>
      <c r="K1912" s="28"/>
      <c r="L1912" s="31"/>
      <c r="M1912" s="169"/>
      <c r="N1912" s="54"/>
      <c r="O1912" s="54"/>
      <c r="P1912" s="54"/>
      <c r="Q1912" s="54"/>
      <c r="R1912" s="54"/>
      <c r="S1912" s="54"/>
      <c r="T1912" s="55"/>
      <c r="AT1912" s="13" t="s">
        <v>1116</v>
      </c>
      <c r="AU1912" s="13" t="s">
        <v>79</v>
      </c>
    </row>
    <row r="1913" spans="2:65" s="1" customFormat="1" ht="22.5" customHeight="1">
      <c r="B1913" s="27"/>
      <c r="C1913" s="160" t="s">
        <v>3796</v>
      </c>
      <c r="D1913" s="160" t="s">
        <v>1111</v>
      </c>
      <c r="E1913" s="161" t="s">
        <v>3797</v>
      </c>
      <c r="F1913" s="162" t="s">
        <v>3798</v>
      </c>
      <c r="G1913" s="163" t="s">
        <v>757</v>
      </c>
      <c r="H1913" s="164">
        <v>1</v>
      </c>
      <c r="I1913" s="165">
        <v>482.33</v>
      </c>
      <c r="J1913" s="165">
        <f>ROUND(I1913*H1913,2)</f>
        <v>482.33</v>
      </c>
      <c r="K1913" s="162" t="s">
        <v>106</v>
      </c>
      <c r="L1913" s="31"/>
      <c r="M1913" s="53" t="s">
        <v>31</v>
      </c>
      <c r="N1913" s="166" t="s">
        <v>43</v>
      </c>
      <c r="O1913" s="142">
        <v>1.1200000000000001</v>
      </c>
      <c r="P1913" s="142">
        <f>O1913*H1913</f>
        <v>1.1200000000000001</v>
      </c>
      <c r="Q1913" s="142">
        <v>0</v>
      </c>
      <c r="R1913" s="142">
        <f>Q1913*H1913</f>
        <v>0</v>
      </c>
      <c r="S1913" s="142">
        <v>0</v>
      </c>
      <c r="T1913" s="143">
        <f>S1913*H1913</f>
        <v>0</v>
      </c>
      <c r="AR1913" s="13" t="s">
        <v>109</v>
      </c>
      <c r="AT1913" s="13" t="s">
        <v>1111</v>
      </c>
      <c r="AU1913" s="13" t="s">
        <v>79</v>
      </c>
      <c r="AY1913" s="13" t="s">
        <v>108</v>
      </c>
      <c r="BE1913" s="144">
        <f>IF(N1913="základní",J1913,0)</f>
        <v>482.33</v>
      </c>
      <c r="BF1913" s="144">
        <f>IF(N1913="snížená",J1913,0)</f>
        <v>0</v>
      </c>
      <c r="BG1913" s="144">
        <f>IF(N1913="zákl. přenesená",J1913,0)</f>
        <v>0</v>
      </c>
      <c r="BH1913" s="144">
        <f>IF(N1913="sníž. přenesená",J1913,0)</f>
        <v>0</v>
      </c>
      <c r="BI1913" s="144">
        <f>IF(N1913="nulová",J1913,0)</f>
        <v>0</v>
      </c>
      <c r="BJ1913" s="13" t="s">
        <v>77</v>
      </c>
      <c r="BK1913" s="144">
        <f>ROUND(I1913*H1913,2)</f>
        <v>482.33</v>
      </c>
      <c r="BL1913" s="13" t="s">
        <v>109</v>
      </c>
      <c r="BM1913" s="13" t="s">
        <v>3799</v>
      </c>
    </row>
    <row r="1914" spans="2:65" s="1" customFormat="1" ht="29.25">
      <c r="B1914" s="27"/>
      <c r="C1914" s="28"/>
      <c r="D1914" s="167" t="s">
        <v>1116</v>
      </c>
      <c r="E1914" s="28"/>
      <c r="F1914" s="168" t="s">
        <v>3800</v>
      </c>
      <c r="G1914" s="28"/>
      <c r="H1914" s="28"/>
      <c r="I1914" s="28"/>
      <c r="J1914" s="28"/>
      <c r="K1914" s="28"/>
      <c r="L1914" s="31"/>
      <c r="M1914" s="169"/>
      <c r="N1914" s="54"/>
      <c r="O1914" s="54"/>
      <c r="P1914" s="54"/>
      <c r="Q1914" s="54"/>
      <c r="R1914" s="54"/>
      <c r="S1914" s="54"/>
      <c r="T1914" s="55"/>
      <c r="AT1914" s="13" t="s">
        <v>1116</v>
      </c>
      <c r="AU1914" s="13" t="s">
        <v>79</v>
      </c>
    </row>
    <row r="1915" spans="2:65" s="1" customFormat="1" ht="22.5" customHeight="1">
      <c r="B1915" s="27"/>
      <c r="C1915" s="160" t="s">
        <v>3801</v>
      </c>
      <c r="D1915" s="160" t="s">
        <v>1111</v>
      </c>
      <c r="E1915" s="161" t="s">
        <v>3802</v>
      </c>
      <c r="F1915" s="162" t="s">
        <v>3803</v>
      </c>
      <c r="G1915" s="163" t="s">
        <v>757</v>
      </c>
      <c r="H1915" s="164">
        <v>1</v>
      </c>
      <c r="I1915" s="165">
        <v>1158.44</v>
      </c>
      <c r="J1915" s="165">
        <f>ROUND(I1915*H1915,2)</f>
        <v>1158.44</v>
      </c>
      <c r="K1915" s="162" t="s">
        <v>106</v>
      </c>
      <c r="L1915" s="31"/>
      <c r="M1915" s="53" t="s">
        <v>31</v>
      </c>
      <c r="N1915" s="166" t="s">
        <v>43</v>
      </c>
      <c r="O1915" s="142">
        <v>2.69</v>
      </c>
      <c r="P1915" s="142">
        <f>O1915*H1915</f>
        <v>2.69</v>
      </c>
      <c r="Q1915" s="142">
        <v>0</v>
      </c>
      <c r="R1915" s="142">
        <f>Q1915*H1915</f>
        <v>0</v>
      </c>
      <c r="S1915" s="142">
        <v>0</v>
      </c>
      <c r="T1915" s="143">
        <f>S1915*H1915</f>
        <v>0</v>
      </c>
      <c r="AR1915" s="13" t="s">
        <v>109</v>
      </c>
      <c r="AT1915" s="13" t="s">
        <v>1111</v>
      </c>
      <c r="AU1915" s="13" t="s">
        <v>79</v>
      </c>
      <c r="AY1915" s="13" t="s">
        <v>108</v>
      </c>
      <c r="BE1915" s="144">
        <f>IF(N1915="základní",J1915,0)</f>
        <v>1158.44</v>
      </c>
      <c r="BF1915" s="144">
        <f>IF(N1915="snížená",J1915,0)</f>
        <v>0</v>
      </c>
      <c r="BG1915" s="144">
        <f>IF(N1915="zákl. přenesená",J1915,0)</f>
        <v>0</v>
      </c>
      <c r="BH1915" s="144">
        <f>IF(N1915="sníž. přenesená",J1915,0)</f>
        <v>0</v>
      </c>
      <c r="BI1915" s="144">
        <f>IF(N1915="nulová",J1915,0)</f>
        <v>0</v>
      </c>
      <c r="BJ1915" s="13" t="s">
        <v>77</v>
      </c>
      <c r="BK1915" s="144">
        <f>ROUND(I1915*H1915,2)</f>
        <v>1158.44</v>
      </c>
      <c r="BL1915" s="13" t="s">
        <v>109</v>
      </c>
      <c r="BM1915" s="13" t="s">
        <v>3804</v>
      </c>
    </row>
    <row r="1916" spans="2:65" s="1" customFormat="1" ht="29.25">
      <c r="B1916" s="27"/>
      <c r="C1916" s="28"/>
      <c r="D1916" s="167" t="s">
        <v>1116</v>
      </c>
      <c r="E1916" s="28"/>
      <c r="F1916" s="168" t="s">
        <v>3800</v>
      </c>
      <c r="G1916" s="28"/>
      <c r="H1916" s="28"/>
      <c r="I1916" s="28"/>
      <c r="J1916" s="28"/>
      <c r="K1916" s="28"/>
      <c r="L1916" s="31"/>
      <c r="M1916" s="169"/>
      <c r="N1916" s="54"/>
      <c r="O1916" s="54"/>
      <c r="P1916" s="54"/>
      <c r="Q1916" s="54"/>
      <c r="R1916" s="54"/>
      <c r="S1916" s="54"/>
      <c r="T1916" s="55"/>
      <c r="AT1916" s="13" t="s">
        <v>1116</v>
      </c>
      <c r="AU1916" s="13" t="s">
        <v>79</v>
      </c>
    </row>
    <row r="1917" spans="2:65" s="1" customFormat="1" ht="22.5" customHeight="1">
      <c r="B1917" s="27"/>
      <c r="C1917" s="160" t="s">
        <v>3805</v>
      </c>
      <c r="D1917" s="160" t="s">
        <v>1111</v>
      </c>
      <c r="E1917" s="161" t="s">
        <v>3806</v>
      </c>
      <c r="F1917" s="162" t="s">
        <v>3807</v>
      </c>
      <c r="G1917" s="163" t="s">
        <v>144</v>
      </c>
      <c r="H1917" s="164">
        <v>1</v>
      </c>
      <c r="I1917" s="165">
        <v>473.71</v>
      </c>
      <c r="J1917" s="165">
        <f>ROUND(I1917*H1917,2)</f>
        <v>473.71</v>
      </c>
      <c r="K1917" s="162" t="s">
        <v>106</v>
      </c>
      <c r="L1917" s="31"/>
      <c r="M1917" s="53" t="s">
        <v>31</v>
      </c>
      <c r="N1917" s="166" t="s">
        <v>43</v>
      </c>
      <c r="O1917" s="142">
        <v>1.1000000000000001</v>
      </c>
      <c r="P1917" s="142">
        <f>O1917*H1917</f>
        <v>1.1000000000000001</v>
      </c>
      <c r="Q1917" s="142">
        <v>0</v>
      </c>
      <c r="R1917" s="142">
        <f>Q1917*H1917</f>
        <v>0</v>
      </c>
      <c r="S1917" s="142">
        <v>0</v>
      </c>
      <c r="T1917" s="143">
        <f>S1917*H1917</f>
        <v>0</v>
      </c>
      <c r="AR1917" s="13" t="s">
        <v>109</v>
      </c>
      <c r="AT1917" s="13" t="s">
        <v>1111</v>
      </c>
      <c r="AU1917" s="13" t="s">
        <v>79</v>
      </c>
      <c r="AY1917" s="13" t="s">
        <v>108</v>
      </c>
      <c r="BE1917" s="144">
        <f>IF(N1917="základní",J1917,0)</f>
        <v>473.71</v>
      </c>
      <c r="BF1917" s="144">
        <f>IF(N1917="snížená",J1917,0)</f>
        <v>0</v>
      </c>
      <c r="BG1917" s="144">
        <f>IF(N1917="zákl. přenesená",J1917,0)</f>
        <v>0</v>
      </c>
      <c r="BH1917" s="144">
        <f>IF(N1917="sníž. přenesená",J1917,0)</f>
        <v>0</v>
      </c>
      <c r="BI1917" s="144">
        <f>IF(N1917="nulová",J1917,0)</f>
        <v>0</v>
      </c>
      <c r="BJ1917" s="13" t="s">
        <v>77</v>
      </c>
      <c r="BK1917" s="144">
        <f>ROUND(I1917*H1917,2)</f>
        <v>473.71</v>
      </c>
      <c r="BL1917" s="13" t="s">
        <v>109</v>
      </c>
      <c r="BM1917" s="13" t="s">
        <v>3808</v>
      </c>
    </row>
    <row r="1918" spans="2:65" s="1" customFormat="1" ht="29.25">
      <c r="B1918" s="27"/>
      <c r="C1918" s="28"/>
      <c r="D1918" s="167" t="s">
        <v>1116</v>
      </c>
      <c r="E1918" s="28"/>
      <c r="F1918" s="168" t="s">
        <v>3800</v>
      </c>
      <c r="G1918" s="28"/>
      <c r="H1918" s="28"/>
      <c r="I1918" s="28"/>
      <c r="J1918" s="28"/>
      <c r="K1918" s="28"/>
      <c r="L1918" s="31"/>
      <c r="M1918" s="169"/>
      <c r="N1918" s="54"/>
      <c r="O1918" s="54"/>
      <c r="P1918" s="54"/>
      <c r="Q1918" s="54"/>
      <c r="R1918" s="54"/>
      <c r="S1918" s="54"/>
      <c r="T1918" s="55"/>
      <c r="AT1918" s="13" t="s">
        <v>1116</v>
      </c>
      <c r="AU1918" s="13" t="s">
        <v>79</v>
      </c>
    </row>
    <row r="1919" spans="2:65" s="1" customFormat="1" ht="22.5" customHeight="1">
      <c r="B1919" s="27"/>
      <c r="C1919" s="160" t="s">
        <v>3809</v>
      </c>
      <c r="D1919" s="160" t="s">
        <v>1111</v>
      </c>
      <c r="E1919" s="161" t="s">
        <v>3810</v>
      </c>
      <c r="F1919" s="162" t="s">
        <v>3811</v>
      </c>
      <c r="G1919" s="163" t="s">
        <v>144</v>
      </c>
      <c r="H1919" s="164">
        <v>1</v>
      </c>
      <c r="I1919" s="165">
        <v>1765.66</v>
      </c>
      <c r="J1919" s="165">
        <f>ROUND(I1919*H1919,2)</f>
        <v>1765.66</v>
      </c>
      <c r="K1919" s="162" t="s">
        <v>106</v>
      </c>
      <c r="L1919" s="31"/>
      <c r="M1919" s="53" t="s">
        <v>31</v>
      </c>
      <c r="N1919" s="166" t="s">
        <v>43</v>
      </c>
      <c r="O1919" s="142">
        <v>4.0999999999999996</v>
      </c>
      <c r="P1919" s="142">
        <f>O1919*H1919</f>
        <v>4.0999999999999996</v>
      </c>
      <c r="Q1919" s="142">
        <v>0</v>
      </c>
      <c r="R1919" s="142">
        <f>Q1919*H1919</f>
        <v>0</v>
      </c>
      <c r="S1919" s="142">
        <v>0</v>
      </c>
      <c r="T1919" s="143">
        <f>S1919*H1919</f>
        <v>0</v>
      </c>
      <c r="AR1919" s="13" t="s">
        <v>109</v>
      </c>
      <c r="AT1919" s="13" t="s">
        <v>1111</v>
      </c>
      <c r="AU1919" s="13" t="s">
        <v>79</v>
      </c>
      <c r="AY1919" s="13" t="s">
        <v>108</v>
      </c>
      <c r="BE1919" s="144">
        <f>IF(N1919="základní",J1919,0)</f>
        <v>1765.66</v>
      </c>
      <c r="BF1919" s="144">
        <f>IF(N1919="snížená",J1919,0)</f>
        <v>0</v>
      </c>
      <c r="BG1919" s="144">
        <f>IF(N1919="zákl. přenesená",J1919,0)</f>
        <v>0</v>
      </c>
      <c r="BH1919" s="144">
        <f>IF(N1919="sníž. přenesená",J1919,0)</f>
        <v>0</v>
      </c>
      <c r="BI1919" s="144">
        <f>IF(N1919="nulová",J1919,0)</f>
        <v>0</v>
      </c>
      <c r="BJ1919" s="13" t="s">
        <v>77</v>
      </c>
      <c r="BK1919" s="144">
        <f>ROUND(I1919*H1919,2)</f>
        <v>1765.66</v>
      </c>
      <c r="BL1919" s="13" t="s">
        <v>109</v>
      </c>
      <c r="BM1919" s="13" t="s">
        <v>3812</v>
      </c>
    </row>
    <row r="1920" spans="2:65" s="1" customFormat="1" ht="29.25">
      <c r="B1920" s="27"/>
      <c r="C1920" s="28"/>
      <c r="D1920" s="167" t="s">
        <v>1116</v>
      </c>
      <c r="E1920" s="28"/>
      <c r="F1920" s="168" t="s">
        <v>3800</v>
      </c>
      <c r="G1920" s="28"/>
      <c r="H1920" s="28"/>
      <c r="I1920" s="28"/>
      <c r="J1920" s="28"/>
      <c r="K1920" s="28"/>
      <c r="L1920" s="31"/>
      <c r="M1920" s="169"/>
      <c r="N1920" s="54"/>
      <c r="O1920" s="54"/>
      <c r="P1920" s="54"/>
      <c r="Q1920" s="54"/>
      <c r="R1920" s="54"/>
      <c r="S1920" s="54"/>
      <c r="T1920" s="55"/>
      <c r="AT1920" s="13" t="s">
        <v>1116</v>
      </c>
      <c r="AU1920" s="13" t="s">
        <v>79</v>
      </c>
    </row>
    <row r="1921" spans="2:65" s="1" customFormat="1" ht="22.5" customHeight="1">
      <c r="B1921" s="27"/>
      <c r="C1921" s="160" t="s">
        <v>3813</v>
      </c>
      <c r="D1921" s="160" t="s">
        <v>1111</v>
      </c>
      <c r="E1921" s="161" t="s">
        <v>3814</v>
      </c>
      <c r="F1921" s="162" t="s">
        <v>3815</v>
      </c>
      <c r="G1921" s="163" t="s">
        <v>144</v>
      </c>
      <c r="H1921" s="164">
        <v>1</v>
      </c>
      <c r="I1921" s="165">
        <v>1365.15</v>
      </c>
      <c r="J1921" s="165">
        <f>ROUND(I1921*H1921,2)</f>
        <v>1365.15</v>
      </c>
      <c r="K1921" s="162" t="s">
        <v>106</v>
      </c>
      <c r="L1921" s="31"/>
      <c r="M1921" s="53" t="s">
        <v>31</v>
      </c>
      <c r="N1921" s="166" t="s">
        <v>43</v>
      </c>
      <c r="O1921" s="142">
        <v>3.17</v>
      </c>
      <c r="P1921" s="142">
        <f>O1921*H1921</f>
        <v>3.17</v>
      </c>
      <c r="Q1921" s="142">
        <v>0</v>
      </c>
      <c r="R1921" s="142">
        <f>Q1921*H1921</f>
        <v>0</v>
      </c>
      <c r="S1921" s="142">
        <v>0</v>
      </c>
      <c r="T1921" s="143">
        <f>S1921*H1921</f>
        <v>0</v>
      </c>
      <c r="AR1921" s="13" t="s">
        <v>109</v>
      </c>
      <c r="AT1921" s="13" t="s">
        <v>1111</v>
      </c>
      <c r="AU1921" s="13" t="s">
        <v>79</v>
      </c>
      <c r="AY1921" s="13" t="s">
        <v>108</v>
      </c>
      <c r="BE1921" s="144">
        <f>IF(N1921="základní",J1921,0)</f>
        <v>1365.15</v>
      </c>
      <c r="BF1921" s="144">
        <f>IF(N1921="snížená",J1921,0)</f>
        <v>0</v>
      </c>
      <c r="BG1921" s="144">
        <f>IF(N1921="zákl. přenesená",J1921,0)</f>
        <v>0</v>
      </c>
      <c r="BH1921" s="144">
        <f>IF(N1921="sníž. přenesená",J1921,0)</f>
        <v>0</v>
      </c>
      <c r="BI1921" s="144">
        <f>IF(N1921="nulová",J1921,0)</f>
        <v>0</v>
      </c>
      <c r="BJ1921" s="13" t="s">
        <v>77</v>
      </c>
      <c r="BK1921" s="144">
        <f>ROUND(I1921*H1921,2)</f>
        <v>1365.15</v>
      </c>
      <c r="BL1921" s="13" t="s">
        <v>109</v>
      </c>
      <c r="BM1921" s="13" t="s">
        <v>3816</v>
      </c>
    </row>
    <row r="1922" spans="2:65" s="1" customFormat="1" ht="29.25">
      <c r="B1922" s="27"/>
      <c r="C1922" s="28"/>
      <c r="D1922" s="167" t="s">
        <v>1116</v>
      </c>
      <c r="E1922" s="28"/>
      <c r="F1922" s="168" t="s">
        <v>3800</v>
      </c>
      <c r="G1922" s="28"/>
      <c r="H1922" s="28"/>
      <c r="I1922" s="28"/>
      <c r="J1922" s="28"/>
      <c r="K1922" s="28"/>
      <c r="L1922" s="31"/>
      <c r="M1922" s="169"/>
      <c r="N1922" s="54"/>
      <c r="O1922" s="54"/>
      <c r="P1922" s="54"/>
      <c r="Q1922" s="54"/>
      <c r="R1922" s="54"/>
      <c r="S1922" s="54"/>
      <c r="T1922" s="55"/>
      <c r="AT1922" s="13" t="s">
        <v>1116</v>
      </c>
      <c r="AU1922" s="13" t="s">
        <v>79</v>
      </c>
    </row>
    <row r="1923" spans="2:65" s="1" customFormat="1" ht="22.5" customHeight="1">
      <c r="B1923" s="27"/>
      <c r="C1923" s="160" t="s">
        <v>3817</v>
      </c>
      <c r="D1923" s="160" t="s">
        <v>1111</v>
      </c>
      <c r="E1923" s="161" t="s">
        <v>3818</v>
      </c>
      <c r="F1923" s="162" t="s">
        <v>3819</v>
      </c>
      <c r="G1923" s="163" t="s">
        <v>757</v>
      </c>
      <c r="H1923" s="164">
        <v>1</v>
      </c>
      <c r="I1923" s="165">
        <v>38.42</v>
      </c>
      <c r="J1923" s="165">
        <f>ROUND(I1923*H1923,2)</f>
        <v>38.42</v>
      </c>
      <c r="K1923" s="162" t="s">
        <v>106</v>
      </c>
      <c r="L1923" s="31"/>
      <c r="M1923" s="53" t="s">
        <v>31</v>
      </c>
      <c r="N1923" s="166" t="s">
        <v>43</v>
      </c>
      <c r="O1923" s="142">
        <v>0.05</v>
      </c>
      <c r="P1923" s="142">
        <f>O1923*H1923</f>
        <v>0.05</v>
      </c>
      <c r="Q1923" s="142">
        <v>0</v>
      </c>
      <c r="R1923" s="142">
        <f>Q1923*H1923</f>
        <v>0</v>
      </c>
      <c r="S1923" s="142">
        <v>0</v>
      </c>
      <c r="T1923" s="143">
        <f>S1923*H1923</f>
        <v>0</v>
      </c>
      <c r="AR1923" s="13" t="s">
        <v>109</v>
      </c>
      <c r="AT1923" s="13" t="s">
        <v>1111</v>
      </c>
      <c r="AU1923" s="13" t="s">
        <v>79</v>
      </c>
      <c r="AY1923" s="13" t="s">
        <v>108</v>
      </c>
      <c r="BE1923" s="144">
        <f>IF(N1923="základní",J1923,0)</f>
        <v>38.42</v>
      </c>
      <c r="BF1923" s="144">
        <f>IF(N1923="snížená",J1923,0)</f>
        <v>0</v>
      </c>
      <c r="BG1923" s="144">
        <f>IF(N1923="zákl. přenesená",J1923,0)</f>
        <v>0</v>
      </c>
      <c r="BH1923" s="144">
        <f>IF(N1923="sníž. přenesená",J1923,0)</f>
        <v>0</v>
      </c>
      <c r="BI1923" s="144">
        <f>IF(N1923="nulová",J1923,0)</f>
        <v>0</v>
      </c>
      <c r="BJ1923" s="13" t="s">
        <v>77</v>
      </c>
      <c r="BK1923" s="144">
        <f>ROUND(I1923*H1923,2)</f>
        <v>38.42</v>
      </c>
      <c r="BL1923" s="13" t="s">
        <v>109</v>
      </c>
      <c r="BM1923" s="13" t="s">
        <v>3820</v>
      </c>
    </row>
    <row r="1924" spans="2:65" s="1" customFormat="1" ht="19.5">
      <c r="B1924" s="27"/>
      <c r="C1924" s="28"/>
      <c r="D1924" s="167" t="s">
        <v>1116</v>
      </c>
      <c r="E1924" s="28"/>
      <c r="F1924" s="168" t="s">
        <v>3821</v>
      </c>
      <c r="G1924" s="28"/>
      <c r="H1924" s="28"/>
      <c r="I1924" s="28"/>
      <c r="J1924" s="28"/>
      <c r="K1924" s="28"/>
      <c r="L1924" s="31"/>
      <c r="M1924" s="169"/>
      <c r="N1924" s="54"/>
      <c r="O1924" s="54"/>
      <c r="P1924" s="54"/>
      <c r="Q1924" s="54"/>
      <c r="R1924" s="54"/>
      <c r="S1924" s="54"/>
      <c r="T1924" s="55"/>
      <c r="AT1924" s="13" t="s">
        <v>1116</v>
      </c>
      <c r="AU1924" s="13" t="s">
        <v>79</v>
      </c>
    </row>
    <row r="1925" spans="2:65" s="1" customFormat="1" ht="22.5" customHeight="1">
      <c r="B1925" s="27"/>
      <c r="C1925" s="160" t="s">
        <v>3822</v>
      </c>
      <c r="D1925" s="160" t="s">
        <v>1111</v>
      </c>
      <c r="E1925" s="161" t="s">
        <v>3823</v>
      </c>
      <c r="F1925" s="162" t="s">
        <v>3824</v>
      </c>
      <c r="G1925" s="163" t="s">
        <v>757</v>
      </c>
      <c r="H1925" s="164">
        <v>1</v>
      </c>
      <c r="I1925" s="165">
        <v>307.82</v>
      </c>
      <c r="J1925" s="165">
        <f>ROUND(I1925*H1925,2)</f>
        <v>307.82</v>
      </c>
      <c r="K1925" s="162" t="s">
        <v>106</v>
      </c>
      <c r="L1925" s="31"/>
      <c r="M1925" s="53" t="s">
        <v>31</v>
      </c>
      <c r="N1925" s="166" t="s">
        <v>43</v>
      </c>
      <c r="O1925" s="142">
        <v>0.39</v>
      </c>
      <c r="P1925" s="142">
        <f>O1925*H1925</f>
        <v>0.39</v>
      </c>
      <c r="Q1925" s="142">
        <v>0</v>
      </c>
      <c r="R1925" s="142">
        <f>Q1925*H1925</f>
        <v>0</v>
      </c>
      <c r="S1925" s="142">
        <v>0</v>
      </c>
      <c r="T1925" s="143">
        <f>S1925*H1925</f>
        <v>0</v>
      </c>
      <c r="AR1925" s="13" t="s">
        <v>109</v>
      </c>
      <c r="AT1925" s="13" t="s">
        <v>1111</v>
      </c>
      <c r="AU1925" s="13" t="s">
        <v>79</v>
      </c>
      <c r="AY1925" s="13" t="s">
        <v>108</v>
      </c>
      <c r="BE1925" s="144">
        <f>IF(N1925="základní",J1925,0)</f>
        <v>307.82</v>
      </c>
      <c r="BF1925" s="144">
        <f>IF(N1925="snížená",J1925,0)</f>
        <v>0</v>
      </c>
      <c r="BG1925" s="144">
        <f>IF(N1925="zákl. přenesená",J1925,0)</f>
        <v>0</v>
      </c>
      <c r="BH1925" s="144">
        <f>IF(N1925="sníž. přenesená",J1925,0)</f>
        <v>0</v>
      </c>
      <c r="BI1925" s="144">
        <f>IF(N1925="nulová",J1925,0)</f>
        <v>0</v>
      </c>
      <c r="BJ1925" s="13" t="s">
        <v>77</v>
      </c>
      <c r="BK1925" s="144">
        <f>ROUND(I1925*H1925,2)</f>
        <v>307.82</v>
      </c>
      <c r="BL1925" s="13" t="s">
        <v>109</v>
      </c>
      <c r="BM1925" s="13" t="s">
        <v>3825</v>
      </c>
    </row>
    <row r="1926" spans="2:65" s="1" customFormat="1" ht="19.5">
      <c r="B1926" s="27"/>
      <c r="C1926" s="28"/>
      <c r="D1926" s="167" t="s">
        <v>1116</v>
      </c>
      <c r="E1926" s="28"/>
      <c r="F1926" s="168" t="s">
        <v>3826</v>
      </c>
      <c r="G1926" s="28"/>
      <c r="H1926" s="28"/>
      <c r="I1926" s="28"/>
      <c r="J1926" s="28"/>
      <c r="K1926" s="28"/>
      <c r="L1926" s="31"/>
      <c r="M1926" s="169"/>
      <c r="N1926" s="54"/>
      <c r="O1926" s="54"/>
      <c r="P1926" s="54"/>
      <c r="Q1926" s="54"/>
      <c r="R1926" s="54"/>
      <c r="S1926" s="54"/>
      <c r="T1926" s="55"/>
      <c r="AT1926" s="13" t="s">
        <v>1116</v>
      </c>
      <c r="AU1926" s="13" t="s">
        <v>79</v>
      </c>
    </row>
    <row r="1927" spans="2:65" s="1" customFormat="1" ht="33.75" customHeight="1">
      <c r="B1927" s="27"/>
      <c r="C1927" s="160" t="s">
        <v>3827</v>
      </c>
      <c r="D1927" s="160" t="s">
        <v>1111</v>
      </c>
      <c r="E1927" s="161" t="s">
        <v>3828</v>
      </c>
      <c r="F1927" s="162" t="s">
        <v>3829</v>
      </c>
      <c r="G1927" s="163" t="s">
        <v>572</v>
      </c>
      <c r="H1927" s="164">
        <v>1</v>
      </c>
      <c r="I1927" s="165">
        <v>434.49</v>
      </c>
      <c r="J1927" s="165">
        <f>ROUND(I1927*H1927,2)</f>
        <v>434.49</v>
      </c>
      <c r="K1927" s="162" t="s">
        <v>106</v>
      </c>
      <c r="L1927" s="31"/>
      <c r="M1927" s="53" t="s">
        <v>31</v>
      </c>
      <c r="N1927" s="166" t="s">
        <v>43</v>
      </c>
      <c r="O1927" s="142">
        <v>1.1000000000000001</v>
      </c>
      <c r="P1927" s="142">
        <f>O1927*H1927</f>
        <v>1.1000000000000001</v>
      </c>
      <c r="Q1927" s="142">
        <v>0</v>
      </c>
      <c r="R1927" s="142">
        <f>Q1927*H1927</f>
        <v>0</v>
      </c>
      <c r="S1927" s="142">
        <v>0</v>
      </c>
      <c r="T1927" s="143">
        <f>S1927*H1927</f>
        <v>0</v>
      </c>
      <c r="AR1927" s="13" t="s">
        <v>109</v>
      </c>
      <c r="AT1927" s="13" t="s">
        <v>1111</v>
      </c>
      <c r="AU1927" s="13" t="s">
        <v>79</v>
      </c>
      <c r="AY1927" s="13" t="s">
        <v>108</v>
      </c>
      <c r="BE1927" s="144">
        <f>IF(N1927="základní",J1927,0)</f>
        <v>434.49</v>
      </c>
      <c r="BF1927" s="144">
        <f>IF(N1927="snížená",J1927,0)</f>
        <v>0</v>
      </c>
      <c r="BG1927" s="144">
        <f>IF(N1927="zákl. přenesená",J1927,0)</f>
        <v>0</v>
      </c>
      <c r="BH1927" s="144">
        <f>IF(N1927="sníž. přenesená",J1927,0)</f>
        <v>0</v>
      </c>
      <c r="BI1927" s="144">
        <f>IF(N1927="nulová",J1927,0)</f>
        <v>0</v>
      </c>
      <c r="BJ1927" s="13" t="s">
        <v>77</v>
      </c>
      <c r="BK1927" s="144">
        <f>ROUND(I1927*H1927,2)</f>
        <v>434.49</v>
      </c>
      <c r="BL1927" s="13" t="s">
        <v>109</v>
      </c>
      <c r="BM1927" s="13" t="s">
        <v>3830</v>
      </c>
    </row>
    <row r="1928" spans="2:65" s="1" customFormat="1" ht="29.25">
      <c r="B1928" s="27"/>
      <c r="C1928" s="28"/>
      <c r="D1928" s="167" t="s">
        <v>1116</v>
      </c>
      <c r="E1928" s="28"/>
      <c r="F1928" s="168" t="s">
        <v>3831</v>
      </c>
      <c r="G1928" s="28"/>
      <c r="H1928" s="28"/>
      <c r="I1928" s="28"/>
      <c r="J1928" s="28"/>
      <c r="K1928" s="28"/>
      <c r="L1928" s="31"/>
      <c r="M1928" s="169"/>
      <c r="N1928" s="54"/>
      <c r="O1928" s="54"/>
      <c r="P1928" s="54"/>
      <c r="Q1928" s="54"/>
      <c r="R1928" s="54"/>
      <c r="S1928" s="54"/>
      <c r="T1928" s="55"/>
      <c r="AT1928" s="13" t="s">
        <v>1116</v>
      </c>
      <c r="AU1928" s="13" t="s">
        <v>79</v>
      </c>
    </row>
    <row r="1929" spans="2:65" s="1" customFormat="1" ht="33.75" customHeight="1">
      <c r="B1929" s="27"/>
      <c r="C1929" s="160" t="s">
        <v>3832</v>
      </c>
      <c r="D1929" s="160" t="s">
        <v>1111</v>
      </c>
      <c r="E1929" s="161" t="s">
        <v>3833</v>
      </c>
      <c r="F1929" s="162" t="s">
        <v>3834</v>
      </c>
      <c r="G1929" s="163" t="s">
        <v>572</v>
      </c>
      <c r="H1929" s="164">
        <v>1</v>
      </c>
      <c r="I1929" s="165">
        <v>173.8</v>
      </c>
      <c r="J1929" s="165">
        <f>ROUND(I1929*H1929,2)</f>
        <v>173.8</v>
      </c>
      <c r="K1929" s="162" t="s">
        <v>106</v>
      </c>
      <c r="L1929" s="31"/>
      <c r="M1929" s="53" t="s">
        <v>31</v>
      </c>
      <c r="N1929" s="166" t="s">
        <v>43</v>
      </c>
      <c r="O1929" s="142">
        <v>0.44</v>
      </c>
      <c r="P1929" s="142">
        <f>O1929*H1929</f>
        <v>0.44</v>
      </c>
      <c r="Q1929" s="142">
        <v>0</v>
      </c>
      <c r="R1929" s="142">
        <f>Q1929*H1929</f>
        <v>0</v>
      </c>
      <c r="S1929" s="142">
        <v>0</v>
      </c>
      <c r="T1929" s="143">
        <f>S1929*H1929</f>
        <v>0</v>
      </c>
      <c r="AR1929" s="13" t="s">
        <v>109</v>
      </c>
      <c r="AT1929" s="13" t="s">
        <v>1111</v>
      </c>
      <c r="AU1929" s="13" t="s">
        <v>79</v>
      </c>
      <c r="AY1929" s="13" t="s">
        <v>108</v>
      </c>
      <c r="BE1929" s="144">
        <f>IF(N1929="základní",J1929,0)</f>
        <v>173.8</v>
      </c>
      <c r="BF1929" s="144">
        <f>IF(N1929="snížená",J1929,0)</f>
        <v>0</v>
      </c>
      <c r="BG1929" s="144">
        <f>IF(N1929="zákl. přenesená",J1929,0)</f>
        <v>0</v>
      </c>
      <c r="BH1929" s="144">
        <f>IF(N1929="sníž. přenesená",J1929,0)</f>
        <v>0</v>
      </c>
      <c r="BI1929" s="144">
        <f>IF(N1929="nulová",J1929,0)</f>
        <v>0</v>
      </c>
      <c r="BJ1929" s="13" t="s">
        <v>77</v>
      </c>
      <c r="BK1929" s="144">
        <f>ROUND(I1929*H1929,2)</f>
        <v>173.8</v>
      </c>
      <c r="BL1929" s="13" t="s">
        <v>109</v>
      </c>
      <c r="BM1929" s="13" t="s">
        <v>3835</v>
      </c>
    </row>
    <row r="1930" spans="2:65" s="1" customFormat="1" ht="29.25">
      <c r="B1930" s="27"/>
      <c r="C1930" s="28"/>
      <c r="D1930" s="167" t="s">
        <v>1116</v>
      </c>
      <c r="E1930" s="28"/>
      <c r="F1930" s="168" t="s">
        <v>3831</v>
      </c>
      <c r="G1930" s="28"/>
      <c r="H1930" s="28"/>
      <c r="I1930" s="28"/>
      <c r="J1930" s="28"/>
      <c r="K1930" s="28"/>
      <c r="L1930" s="31"/>
      <c r="M1930" s="169"/>
      <c r="N1930" s="54"/>
      <c r="O1930" s="54"/>
      <c r="P1930" s="54"/>
      <c r="Q1930" s="54"/>
      <c r="R1930" s="54"/>
      <c r="S1930" s="54"/>
      <c r="T1930" s="55"/>
      <c r="AT1930" s="13" t="s">
        <v>1116</v>
      </c>
      <c r="AU1930" s="13" t="s">
        <v>79</v>
      </c>
    </row>
    <row r="1931" spans="2:65" s="1" customFormat="1" ht="33.75" customHeight="1">
      <c r="B1931" s="27"/>
      <c r="C1931" s="160" t="s">
        <v>3836</v>
      </c>
      <c r="D1931" s="160" t="s">
        <v>1111</v>
      </c>
      <c r="E1931" s="161" t="s">
        <v>3837</v>
      </c>
      <c r="F1931" s="162" t="s">
        <v>3838</v>
      </c>
      <c r="G1931" s="163" t="s">
        <v>572</v>
      </c>
      <c r="H1931" s="164">
        <v>1</v>
      </c>
      <c r="I1931" s="165">
        <v>260.69</v>
      </c>
      <c r="J1931" s="165">
        <f>ROUND(I1931*H1931,2)</f>
        <v>260.69</v>
      </c>
      <c r="K1931" s="162" t="s">
        <v>106</v>
      </c>
      <c r="L1931" s="31"/>
      <c r="M1931" s="53" t="s">
        <v>31</v>
      </c>
      <c r="N1931" s="166" t="s">
        <v>43</v>
      </c>
      <c r="O1931" s="142">
        <v>0.66</v>
      </c>
      <c r="P1931" s="142">
        <f>O1931*H1931</f>
        <v>0.66</v>
      </c>
      <c r="Q1931" s="142">
        <v>0</v>
      </c>
      <c r="R1931" s="142">
        <f>Q1931*H1931</f>
        <v>0</v>
      </c>
      <c r="S1931" s="142">
        <v>0</v>
      </c>
      <c r="T1931" s="143">
        <f>S1931*H1931</f>
        <v>0</v>
      </c>
      <c r="AR1931" s="13" t="s">
        <v>109</v>
      </c>
      <c r="AT1931" s="13" t="s">
        <v>1111</v>
      </c>
      <c r="AU1931" s="13" t="s">
        <v>79</v>
      </c>
      <c r="AY1931" s="13" t="s">
        <v>108</v>
      </c>
      <c r="BE1931" s="144">
        <f>IF(N1931="základní",J1931,0)</f>
        <v>260.69</v>
      </c>
      <c r="BF1931" s="144">
        <f>IF(N1931="snížená",J1931,0)</f>
        <v>0</v>
      </c>
      <c r="BG1931" s="144">
        <f>IF(N1931="zákl. přenesená",J1931,0)</f>
        <v>0</v>
      </c>
      <c r="BH1931" s="144">
        <f>IF(N1931="sníž. přenesená",J1931,0)</f>
        <v>0</v>
      </c>
      <c r="BI1931" s="144">
        <f>IF(N1931="nulová",J1931,0)</f>
        <v>0</v>
      </c>
      <c r="BJ1931" s="13" t="s">
        <v>77</v>
      </c>
      <c r="BK1931" s="144">
        <f>ROUND(I1931*H1931,2)</f>
        <v>260.69</v>
      </c>
      <c r="BL1931" s="13" t="s">
        <v>109</v>
      </c>
      <c r="BM1931" s="13" t="s">
        <v>3839</v>
      </c>
    </row>
    <row r="1932" spans="2:65" s="1" customFormat="1" ht="29.25">
      <c r="B1932" s="27"/>
      <c r="C1932" s="28"/>
      <c r="D1932" s="167" t="s">
        <v>1116</v>
      </c>
      <c r="E1932" s="28"/>
      <c r="F1932" s="168" t="s">
        <v>3831</v>
      </c>
      <c r="G1932" s="28"/>
      <c r="H1932" s="28"/>
      <c r="I1932" s="28"/>
      <c r="J1932" s="28"/>
      <c r="K1932" s="28"/>
      <c r="L1932" s="31"/>
      <c r="M1932" s="169"/>
      <c r="N1932" s="54"/>
      <c r="O1932" s="54"/>
      <c r="P1932" s="54"/>
      <c r="Q1932" s="54"/>
      <c r="R1932" s="54"/>
      <c r="S1932" s="54"/>
      <c r="T1932" s="55"/>
      <c r="AT1932" s="13" t="s">
        <v>1116</v>
      </c>
      <c r="AU1932" s="13" t="s">
        <v>79</v>
      </c>
    </row>
    <row r="1933" spans="2:65" s="1" customFormat="1" ht="33.75" customHeight="1">
      <c r="B1933" s="27"/>
      <c r="C1933" s="160" t="s">
        <v>3840</v>
      </c>
      <c r="D1933" s="160" t="s">
        <v>1111</v>
      </c>
      <c r="E1933" s="161" t="s">
        <v>3841</v>
      </c>
      <c r="F1933" s="162" t="s">
        <v>3842</v>
      </c>
      <c r="G1933" s="163" t="s">
        <v>572</v>
      </c>
      <c r="H1933" s="164">
        <v>1</v>
      </c>
      <c r="I1933" s="165">
        <v>505.59</v>
      </c>
      <c r="J1933" s="165">
        <f>ROUND(I1933*H1933,2)</f>
        <v>505.59</v>
      </c>
      <c r="K1933" s="162" t="s">
        <v>106</v>
      </c>
      <c r="L1933" s="31"/>
      <c r="M1933" s="53" t="s">
        <v>31</v>
      </c>
      <c r="N1933" s="166" t="s">
        <v>43</v>
      </c>
      <c r="O1933" s="142">
        <v>1.28</v>
      </c>
      <c r="P1933" s="142">
        <f>O1933*H1933</f>
        <v>1.28</v>
      </c>
      <c r="Q1933" s="142">
        <v>0</v>
      </c>
      <c r="R1933" s="142">
        <f>Q1933*H1933</f>
        <v>0</v>
      </c>
      <c r="S1933" s="142">
        <v>0</v>
      </c>
      <c r="T1933" s="143">
        <f>S1933*H1933</f>
        <v>0</v>
      </c>
      <c r="AR1933" s="13" t="s">
        <v>109</v>
      </c>
      <c r="AT1933" s="13" t="s">
        <v>1111</v>
      </c>
      <c r="AU1933" s="13" t="s">
        <v>79</v>
      </c>
      <c r="AY1933" s="13" t="s">
        <v>108</v>
      </c>
      <c r="BE1933" s="144">
        <f>IF(N1933="základní",J1933,0)</f>
        <v>505.59</v>
      </c>
      <c r="BF1933" s="144">
        <f>IF(N1933="snížená",J1933,0)</f>
        <v>0</v>
      </c>
      <c r="BG1933" s="144">
        <f>IF(N1933="zákl. přenesená",J1933,0)</f>
        <v>0</v>
      </c>
      <c r="BH1933" s="144">
        <f>IF(N1933="sníž. přenesená",J1933,0)</f>
        <v>0</v>
      </c>
      <c r="BI1933" s="144">
        <f>IF(N1933="nulová",J1933,0)</f>
        <v>0</v>
      </c>
      <c r="BJ1933" s="13" t="s">
        <v>77</v>
      </c>
      <c r="BK1933" s="144">
        <f>ROUND(I1933*H1933,2)</f>
        <v>505.59</v>
      </c>
      <c r="BL1933" s="13" t="s">
        <v>109</v>
      </c>
      <c r="BM1933" s="13" t="s">
        <v>3843</v>
      </c>
    </row>
    <row r="1934" spans="2:65" s="1" customFormat="1" ht="29.25">
      <c r="B1934" s="27"/>
      <c r="C1934" s="28"/>
      <c r="D1934" s="167" t="s">
        <v>1116</v>
      </c>
      <c r="E1934" s="28"/>
      <c r="F1934" s="168" t="s">
        <v>3831</v>
      </c>
      <c r="G1934" s="28"/>
      <c r="H1934" s="28"/>
      <c r="I1934" s="28"/>
      <c r="J1934" s="28"/>
      <c r="K1934" s="28"/>
      <c r="L1934" s="31"/>
      <c r="M1934" s="169"/>
      <c r="N1934" s="54"/>
      <c r="O1934" s="54"/>
      <c r="P1934" s="54"/>
      <c r="Q1934" s="54"/>
      <c r="R1934" s="54"/>
      <c r="S1934" s="54"/>
      <c r="T1934" s="55"/>
      <c r="AT1934" s="13" t="s">
        <v>1116</v>
      </c>
      <c r="AU1934" s="13" t="s">
        <v>79</v>
      </c>
    </row>
    <row r="1935" spans="2:65" s="1" customFormat="1" ht="22.5" customHeight="1">
      <c r="B1935" s="27"/>
      <c r="C1935" s="160" t="s">
        <v>3844</v>
      </c>
      <c r="D1935" s="160" t="s">
        <v>1111</v>
      </c>
      <c r="E1935" s="161" t="s">
        <v>3845</v>
      </c>
      <c r="F1935" s="162" t="s">
        <v>3846</v>
      </c>
      <c r="G1935" s="163" t="s">
        <v>120</v>
      </c>
      <c r="H1935" s="164">
        <v>1</v>
      </c>
      <c r="I1935" s="165">
        <v>808.49</v>
      </c>
      <c r="J1935" s="165">
        <f>ROUND(I1935*H1935,2)</f>
        <v>808.49</v>
      </c>
      <c r="K1935" s="162" t="s">
        <v>106</v>
      </c>
      <c r="L1935" s="31"/>
      <c r="M1935" s="53" t="s">
        <v>31</v>
      </c>
      <c r="N1935" s="166" t="s">
        <v>43</v>
      </c>
      <c r="O1935" s="142">
        <v>2.25</v>
      </c>
      <c r="P1935" s="142">
        <f>O1935*H1935</f>
        <v>2.25</v>
      </c>
      <c r="Q1935" s="142">
        <v>0</v>
      </c>
      <c r="R1935" s="142">
        <f>Q1935*H1935</f>
        <v>0</v>
      </c>
      <c r="S1935" s="142">
        <v>0</v>
      </c>
      <c r="T1935" s="143">
        <f>S1935*H1935</f>
        <v>0</v>
      </c>
      <c r="AR1935" s="13" t="s">
        <v>109</v>
      </c>
      <c r="AT1935" s="13" t="s">
        <v>1111</v>
      </c>
      <c r="AU1935" s="13" t="s">
        <v>79</v>
      </c>
      <c r="AY1935" s="13" t="s">
        <v>108</v>
      </c>
      <c r="BE1935" s="144">
        <f>IF(N1935="základní",J1935,0)</f>
        <v>808.49</v>
      </c>
      <c r="BF1935" s="144">
        <f>IF(N1935="snížená",J1935,0)</f>
        <v>0</v>
      </c>
      <c r="BG1935" s="144">
        <f>IF(N1935="zákl. přenesená",J1935,0)</f>
        <v>0</v>
      </c>
      <c r="BH1935" s="144">
        <f>IF(N1935="sníž. přenesená",J1935,0)</f>
        <v>0</v>
      </c>
      <c r="BI1935" s="144">
        <f>IF(N1935="nulová",J1935,0)</f>
        <v>0</v>
      </c>
      <c r="BJ1935" s="13" t="s">
        <v>77</v>
      </c>
      <c r="BK1935" s="144">
        <f>ROUND(I1935*H1935,2)</f>
        <v>808.49</v>
      </c>
      <c r="BL1935" s="13" t="s">
        <v>109</v>
      </c>
      <c r="BM1935" s="13" t="s">
        <v>3847</v>
      </c>
    </row>
    <row r="1936" spans="2:65" s="1" customFormat="1" ht="19.5">
      <c r="B1936" s="27"/>
      <c r="C1936" s="28"/>
      <c r="D1936" s="167" t="s">
        <v>1116</v>
      </c>
      <c r="E1936" s="28"/>
      <c r="F1936" s="168" t="s">
        <v>3848</v>
      </c>
      <c r="G1936" s="28"/>
      <c r="H1936" s="28"/>
      <c r="I1936" s="28"/>
      <c r="J1936" s="28"/>
      <c r="K1936" s="28"/>
      <c r="L1936" s="31"/>
      <c r="M1936" s="169"/>
      <c r="N1936" s="54"/>
      <c r="O1936" s="54"/>
      <c r="P1936" s="54"/>
      <c r="Q1936" s="54"/>
      <c r="R1936" s="54"/>
      <c r="S1936" s="54"/>
      <c r="T1936" s="55"/>
      <c r="AT1936" s="13" t="s">
        <v>1116</v>
      </c>
      <c r="AU1936" s="13" t="s">
        <v>79</v>
      </c>
    </row>
    <row r="1937" spans="2:65" s="1" customFormat="1" ht="22.5" customHeight="1">
      <c r="B1937" s="27"/>
      <c r="C1937" s="160" t="s">
        <v>3849</v>
      </c>
      <c r="D1937" s="160" t="s">
        <v>1111</v>
      </c>
      <c r="E1937" s="161" t="s">
        <v>3850</v>
      </c>
      <c r="F1937" s="162" t="s">
        <v>3851</v>
      </c>
      <c r="G1937" s="163" t="s">
        <v>120</v>
      </c>
      <c r="H1937" s="164">
        <v>1</v>
      </c>
      <c r="I1937" s="165">
        <v>574.92999999999995</v>
      </c>
      <c r="J1937" s="165">
        <f>ROUND(I1937*H1937,2)</f>
        <v>574.92999999999995</v>
      </c>
      <c r="K1937" s="162" t="s">
        <v>106</v>
      </c>
      <c r="L1937" s="31"/>
      <c r="M1937" s="53" t="s">
        <v>31</v>
      </c>
      <c r="N1937" s="166" t="s">
        <v>43</v>
      </c>
      <c r="O1937" s="142">
        <v>1.6</v>
      </c>
      <c r="P1937" s="142">
        <f>O1937*H1937</f>
        <v>1.6</v>
      </c>
      <c r="Q1937" s="142">
        <v>0</v>
      </c>
      <c r="R1937" s="142">
        <f>Q1937*H1937</f>
        <v>0</v>
      </c>
      <c r="S1937" s="142">
        <v>0</v>
      </c>
      <c r="T1937" s="143">
        <f>S1937*H1937</f>
        <v>0</v>
      </c>
      <c r="AR1937" s="13" t="s">
        <v>109</v>
      </c>
      <c r="AT1937" s="13" t="s">
        <v>1111</v>
      </c>
      <c r="AU1937" s="13" t="s">
        <v>79</v>
      </c>
      <c r="AY1937" s="13" t="s">
        <v>108</v>
      </c>
      <c r="BE1937" s="144">
        <f>IF(N1937="základní",J1937,0)</f>
        <v>574.92999999999995</v>
      </c>
      <c r="BF1937" s="144">
        <f>IF(N1937="snížená",J1937,0)</f>
        <v>0</v>
      </c>
      <c r="BG1937" s="144">
        <f>IF(N1937="zákl. přenesená",J1937,0)</f>
        <v>0</v>
      </c>
      <c r="BH1937" s="144">
        <f>IF(N1937="sníž. přenesená",J1937,0)</f>
        <v>0</v>
      </c>
      <c r="BI1937" s="144">
        <f>IF(N1937="nulová",J1937,0)</f>
        <v>0</v>
      </c>
      <c r="BJ1937" s="13" t="s">
        <v>77</v>
      </c>
      <c r="BK1937" s="144">
        <f>ROUND(I1937*H1937,2)</f>
        <v>574.92999999999995</v>
      </c>
      <c r="BL1937" s="13" t="s">
        <v>109</v>
      </c>
      <c r="BM1937" s="13" t="s">
        <v>3852</v>
      </c>
    </row>
    <row r="1938" spans="2:65" s="1" customFormat="1" ht="19.5">
      <c r="B1938" s="27"/>
      <c r="C1938" s="28"/>
      <c r="D1938" s="167" t="s">
        <v>1116</v>
      </c>
      <c r="E1938" s="28"/>
      <c r="F1938" s="168" t="s">
        <v>3848</v>
      </c>
      <c r="G1938" s="28"/>
      <c r="H1938" s="28"/>
      <c r="I1938" s="28"/>
      <c r="J1938" s="28"/>
      <c r="K1938" s="28"/>
      <c r="L1938" s="31"/>
      <c r="M1938" s="169"/>
      <c r="N1938" s="54"/>
      <c r="O1938" s="54"/>
      <c r="P1938" s="54"/>
      <c r="Q1938" s="54"/>
      <c r="R1938" s="54"/>
      <c r="S1938" s="54"/>
      <c r="T1938" s="55"/>
      <c r="AT1938" s="13" t="s">
        <v>1116</v>
      </c>
      <c r="AU1938" s="13" t="s">
        <v>79</v>
      </c>
    </row>
    <row r="1939" spans="2:65" s="1" customFormat="1" ht="22.5" customHeight="1">
      <c r="B1939" s="27"/>
      <c r="C1939" s="160" t="s">
        <v>3853</v>
      </c>
      <c r="D1939" s="160" t="s">
        <v>1111</v>
      </c>
      <c r="E1939" s="161" t="s">
        <v>3854</v>
      </c>
      <c r="F1939" s="162" t="s">
        <v>3855</v>
      </c>
      <c r="G1939" s="163" t="s">
        <v>120</v>
      </c>
      <c r="H1939" s="164">
        <v>1</v>
      </c>
      <c r="I1939" s="165">
        <v>1088.77</v>
      </c>
      <c r="J1939" s="165">
        <f>ROUND(I1939*H1939,2)</f>
        <v>1088.77</v>
      </c>
      <c r="K1939" s="162" t="s">
        <v>106</v>
      </c>
      <c r="L1939" s="31"/>
      <c r="M1939" s="53" t="s">
        <v>31</v>
      </c>
      <c r="N1939" s="166" t="s">
        <v>43</v>
      </c>
      <c r="O1939" s="142">
        <v>3.03</v>
      </c>
      <c r="P1939" s="142">
        <f>O1939*H1939</f>
        <v>3.03</v>
      </c>
      <c r="Q1939" s="142">
        <v>0</v>
      </c>
      <c r="R1939" s="142">
        <f>Q1939*H1939</f>
        <v>0</v>
      </c>
      <c r="S1939" s="142">
        <v>0</v>
      </c>
      <c r="T1939" s="143">
        <f>S1939*H1939</f>
        <v>0</v>
      </c>
      <c r="AR1939" s="13" t="s">
        <v>109</v>
      </c>
      <c r="AT1939" s="13" t="s">
        <v>1111</v>
      </c>
      <c r="AU1939" s="13" t="s">
        <v>79</v>
      </c>
      <c r="AY1939" s="13" t="s">
        <v>108</v>
      </c>
      <c r="BE1939" s="144">
        <f>IF(N1939="základní",J1939,0)</f>
        <v>1088.77</v>
      </c>
      <c r="BF1939" s="144">
        <f>IF(N1939="snížená",J1939,0)</f>
        <v>0</v>
      </c>
      <c r="BG1939" s="144">
        <f>IF(N1939="zákl. přenesená",J1939,0)</f>
        <v>0</v>
      </c>
      <c r="BH1939" s="144">
        <f>IF(N1939="sníž. přenesená",J1939,0)</f>
        <v>0</v>
      </c>
      <c r="BI1939" s="144">
        <f>IF(N1939="nulová",J1939,0)</f>
        <v>0</v>
      </c>
      <c r="BJ1939" s="13" t="s">
        <v>77</v>
      </c>
      <c r="BK1939" s="144">
        <f>ROUND(I1939*H1939,2)</f>
        <v>1088.77</v>
      </c>
      <c r="BL1939" s="13" t="s">
        <v>109</v>
      </c>
      <c r="BM1939" s="13" t="s">
        <v>3856</v>
      </c>
    </row>
    <row r="1940" spans="2:65" s="1" customFormat="1" ht="19.5">
      <c r="B1940" s="27"/>
      <c r="C1940" s="28"/>
      <c r="D1940" s="167" t="s">
        <v>1116</v>
      </c>
      <c r="E1940" s="28"/>
      <c r="F1940" s="168" t="s">
        <v>3848</v>
      </c>
      <c r="G1940" s="28"/>
      <c r="H1940" s="28"/>
      <c r="I1940" s="28"/>
      <c r="J1940" s="28"/>
      <c r="K1940" s="28"/>
      <c r="L1940" s="31"/>
      <c r="M1940" s="169"/>
      <c r="N1940" s="54"/>
      <c r="O1940" s="54"/>
      <c r="P1940" s="54"/>
      <c r="Q1940" s="54"/>
      <c r="R1940" s="54"/>
      <c r="S1940" s="54"/>
      <c r="T1940" s="55"/>
      <c r="AT1940" s="13" t="s">
        <v>1116</v>
      </c>
      <c r="AU1940" s="13" t="s">
        <v>79</v>
      </c>
    </row>
    <row r="1941" spans="2:65" s="1" customFormat="1" ht="33.75" customHeight="1">
      <c r="B1941" s="27"/>
      <c r="C1941" s="160" t="s">
        <v>3857</v>
      </c>
      <c r="D1941" s="160" t="s">
        <v>1111</v>
      </c>
      <c r="E1941" s="161" t="s">
        <v>3858</v>
      </c>
      <c r="F1941" s="162" t="s">
        <v>3859</v>
      </c>
      <c r="G1941" s="163" t="s">
        <v>120</v>
      </c>
      <c r="H1941" s="164">
        <v>1</v>
      </c>
      <c r="I1941" s="165">
        <v>464.72</v>
      </c>
      <c r="J1941" s="165">
        <f>ROUND(I1941*H1941,2)</f>
        <v>464.72</v>
      </c>
      <c r="K1941" s="162" t="s">
        <v>106</v>
      </c>
      <c r="L1941" s="31"/>
      <c r="M1941" s="53" t="s">
        <v>31</v>
      </c>
      <c r="N1941" s="166" t="s">
        <v>43</v>
      </c>
      <c r="O1941" s="142">
        <v>0.27</v>
      </c>
      <c r="P1941" s="142">
        <f>O1941*H1941</f>
        <v>0.27</v>
      </c>
      <c r="Q1941" s="142">
        <v>0</v>
      </c>
      <c r="R1941" s="142">
        <f>Q1941*H1941</f>
        <v>0</v>
      </c>
      <c r="S1941" s="142">
        <v>0</v>
      </c>
      <c r="T1941" s="143">
        <f>S1941*H1941</f>
        <v>0</v>
      </c>
      <c r="AR1941" s="13" t="s">
        <v>109</v>
      </c>
      <c r="AT1941" s="13" t="s">
        <v>1111</v>
      </c>
      <c r="AU1941" s="13" t="s">
        <v>79</v>
      </c>
      <c r="AY1941" s="13" t="s">
        <v>108</v>
      </c>
      <c r="BE1941" s="144">
        <f>IF(N1941="základní",J1941,0)</f>
        <v>464.72</v>
      </c>
      <c r="BF1941" s="144">
        <f>IF(N1941="snížená",J1941,0)</f>
        <v>0</v>
      </c>
      <c r="BG1941" s="144">
        <f>IF(N1941="zákl. přenesená",J1941,0)</f>
        <v>0</v>
      </c>
      <c r="BH1941" s="144">
        <f>IF(N1941="sníž. přenesená",J1941,0)</f>
        <v>0</v>
      </c>
      <c r="BI1941" s="144">
        <f>IF(N1941="nulová",J1941,0)</f>
        <v>0</v>
      </c>
      <c r="BJ1941" s="13" t="s">
        <v>77</v>
      </c>
      <c r="BK1941" s="144">
        <f>ROUND(I1941*H1941,2)</f>
        <v>464.72</v>
      </c>
      <c r="BL1941" s="13" t="s">
        <v>109</v>
      </c>
      <c r="BM1941" s="13" t="s">
        <v>3860</v>
      </c>
    </row>
    <row r="1942" spans="2:65" s="1" customFormat="1" ht="29.25">
      <c r="B1942" s="27"/>
      <c r="C1942" s="28"/>
      <c r="D1942" s="167" t="s">
        <v>1116</v>
      </c>
      <c r="E1942" s="28"/>
      <c r="F1942" s="168" t="s">
        <v>3861</v>
      </c>
      <c r="G1942" s="28"/>
      <c r="H1942" s="28"/>
      <c r="I1942" s="28"/>
      <c r="J1942" s="28"/>
      <c r="K1942" s="28"/>
      <c r="L1942" s="31"/>
      <c r="M1942" s="169"/>
      <c r="N1942" s="54"/>
      <c r="O1942" s="54"/>
      <c r="P1942" s="54"/>
      <c r="Q1942" s="54"/>
      <c r="R1942" s="54"/>
      <c r="S1942" s="54"/>
      <c r="T1942" s="55"/>
      <c r="AT1942" s="13" t="s">
        <v>1116</v>
      </c>
      <c r="AU1942" s="13" t="s">
        <v>79</v>
      </c>
    </row>
    <row r="1943" spans="2:65" s="1" customFormat="1" ht="33.75" customHeight="1">
      <c r="B1943" s="27"/>
      <c r="C1943" s="160" t="s">
        <v>3862</v>
      </c>
      <c r="D1943" s="160" t="s">
        <v>1111</v>
      </c>
      <c r="E1943" s="161" t="s">
        <v>3863</v>
      </c>
      <c r="F1943" s="162" t="s">
        <v>3864</v>
      </c>
      <c r="G1943" s="163" t="s">
        <v>120</v>
      </c>
      <c r="H1943" s="164">
        <v>1</v>
      </c>
      <c r="I1943" s="165">
        <v>274.14</v>
      </c>
      <c r="J1943" s="165">
        <f>ROUND(I1943*H1943,2)</f>
        <v>274.14</v>
      </c>
      <c r="K1943" s="162" t="s">
        <v>106</v>
      </c>
      <c r="L1943" s="31"/>
      <c r="M1943" s="53" t="s">
        <v>31</v>
      </c>
      <c r="N1943" s="166" t="s">
        <v>43</v>
      </c>
      <c r="O1943" s="142">
        <v>0.12</v>
      </c>
      <c r="P1943" s="142">
        <f>O1943*H1943</f>
        <v>0.12</v>
      </c>
      <c r="Q1943" s="142">
        <v>0</v>
      </c>
      <c r="R1943" s="142">
        <f>Q1943*H1943</f>
        <v>0</v>
      </c>
      <c r="S1943" s="142">
        <v>0</v>
      </c>
      <c r="T1943" s="143">
        <f>S1943*H1943</f>
        <v>0</v>
      </c>
      <c r="AR1943" s="13" t="s">
        <v>109</v>
      </c>
      <c r="AT1943" s="13" t="s">
        <v>1111</v>
      </c>
      <c r="AU1943" s="13" t="s">
        <v>79</v>
      </c>
      <c r="AY1943" s="13" t="s">
        <v>108</v>
      </c>
      <c r="BE1943" s="144">
        <f>IF(N1943="základní",J1943,0)</f>
        <v>274.14</v>
      </c>
      <c r="BF1943" s="144">
        <f>IF(N1943="snížená",J1943,0)</f>
        <v>0</v>
      </c>
      <c r="BG1943" s="144">
        <f>IF(N1943="zákl. přenesená",J1943,0)</f>
        <v>0</v>
      </c>
      <c r="BH1943" s="144">
        <f>IF(N1943="sníž. přenesená",J1943,0)</f>
        <v>0</v>
      </c>
      <c r="BI1943" s="144">
        <f>IF(N1943="nulová",J1943,0)</f>
        <v>0</v>
      </c>
      <c r="BJ1943" s="13" t="s">
        <v>77</v>
      </c>
      <c r="BK1943" s="144">
        <f>ROUND(I1943*H1943,2)</f>
        <v>274.14</v>
      </c>
      <c r="BL1943" s="13" t="s">
        <v>109</v>
      </c>
      <c r="BM1943" s="13" t="s">
        <v>3865</v>
      </c>
    </row>
    <row r="1944" spans="2:65" s="1" customFormat="1" ht="29.25">
      <c r="B1944" s="27"/>
      <c r="C1944" s="28"/>
      <c r="D1944" s="167" t="s">
        <v>1116</v>
      </c>
      <c r="E1944" s="28"/>
      <c r="F1944" s="168" t="s">
        <v>3861</v>
      </c>
      <c r="G1944" s="28"/>
      <c r="H1944" s="28"/>
      <c r="I1944" s="28"/>
      <c r="J1944" s="28"/>
      <c r="K1944" s="28"/>
      <c r="L1944" s="31"/>
      <c r="M1944" s="169"/>
      <c r="N1944" s="54"/>
      <c r="O1944" s="54"/>
      <c r="P1944" s="54"/>
      <c r="Q1944" s="54"/>
      <c r="R1944" s="54"/>
      <c r="S1944" s="54"/>
      <c r="T1944" s="55"/>
      <c r="AT1944" s="13" t="s">
        <v>1116</v>
      </c>
      <c r="AU1944" s="13" t="s">
        <v>79</v>
      </c>
    </row>
    <row r="1945" spans="2:65" s="1" customFormat="1" ht="33.75" customHeight="1">
      <c r="B1945" s="27"/>
      <c r="C1945" s="160" t="s">
        <v>3866</v>
      </c>
      <c r="D1945" s="160" t="s">
        <v>1111</v>
      </c>
      <c r="E1945" s="161" t="s">
        <v>3867</v>
      </c>
      <c r="F1945" s="162" t="s">
        <v>3868</v>
      </c>
      <c r="G1945" s="163" t="s">
        <v>120</v>
      </c>
      <c r="H1945" s="164">
        <v>1</v>
      </c>
      <c r="I1945" s="165">
        <v>728.03</v>
      </c>
      <c r="J1945" s="165">
        <f>ROUND(I1945*H1945,2)</f>
        <v>728.03</v>
      </c>
      <c r="K1945" s="162" t="s">
        <v>106</v>
      </c>
      <c r="L1945" s="31"/>
      <c r="M1945" s="53" t="s">
        <v>31</v>
      </c>
      <c r="N1945" s="166" t="s">
        <v>43</v>
      </c>
      <c r="O1945" s="142">
        <v>0.65</v>
      </c>
      <c r="P1945" s="142">
        <f>O1945*H1945</f>
        <v>0.65</v>
      </c>
      <c r="Q1945" s="142">
        <v>0</v>
      </c>
      <c r="R1945" s="142">
        <f>Q1945*H1945</f>
        <v>0</v>
      </c>
      <c r="S1945" s="142">
        <v>0</v>
      </c>
      <c r="T1945" s="143">
        <f>S1945*H1945</f>
        <v>0</v>
      </c>
      <c r="AR1945" s="13" t="s">
        <v>109</v>
      </c>
      <c r="AT1945" s="13" t="s">
        <v>1111</v>
      </c>
      <c r="AU1945" s="13" t="s">
        <v>79</v>
      </c>
      <c r="AY1945" s="13" t="s">
        <v>108</v>
      </c>
      <c r="BE1945" s="144">
        <f>IF(N1945="základní",J1945,0)</f>
        <v>728.03</v>
      </c>
      <c r="BF1945" s="144">
        <f>IF(N1945="snížená",J1945,0)</f>
        <v>0</v>
      </c>
      <c r="BG1945" s="144">
        <f>IF(N1945="zákl. přenesená",J1945,0)</f>
        <v>0</v>
      </c>
      <c r="BH1945" s="144">
        <f>IF(N1945="sníž. přenesená",J1945,0)</f>
        <v>0</v>
      </c>
      <c r="BI1945" s="144">
        <f>IF(N1945="nulová",J1945,0)</f>
        <v>0</v>
      </c>
      <c r="BJ1945" s="13" t="s">
        <v>77</v>
      </c>
      <c r="BK1945" s="144">
        <f>ROUND(I1945*H1945,2)</f>
        <v>728.03</v>
      </c>
      <c r="BL1945" s="13" t="s">
        <v>109</v>
      </c>
      <c r="BM1945" s="13" t="s">
        <v>3869</v>
      </c>
    </row>
    <row r="1946" spans="2:65" s="1" customFormat="1" ht="29.25">
      <c r="B1946" s="27"/>
      <c r="C1946" s="28"/>
      <c r="D1946" s="167" t="s">
        <v>1116</v>
      </c>
      <c r="E1946" s="28"/>
      <c r="F1946" s="168" t="s">
        <v>3870</v>
      </c>
      <c r="G1946" s="28"/>
      <c r="H1946" s="28"/>
      <c r="I1946" s="28"/>
      <c r="J1946" s="28"/>
      <c r="K1946" s="28"/>
      <c r="L1946" s="31"/>
      <c r="M1946" s="169"/>
      <c r="N1946" s="54"/>
      <c r="O1946" s="54"/>
      <c r="P1946" s="54"/>
      <c r="Q1946" s="54"/>
      <c r="R1946" s="54"/>
      <c r="S1946" s="54"/>
      <c r="T1946" s="55"/>
      <c r="AT1946" s="13" t="s">
        <v>1116</v>
      </c>
      <c r="AU1946" s="13" t="s">
        <v>79</v>
      </c>
    </row>
    <row r="1947" spans="2:65" s="1" customFormat="1" ht="33.75" customHeight="1">
      <c r="B1947" s="27"/>
      <c r="C1947" s="160" t="s">
        <v>3871</v>
      </c>
      <c r="D1947" s="160" t="s">
        <v>1111</v>
      </c>
      <c r="E1947" s="161" t="s">
        <v>3872</v>
      </c>
      <c r="F1947" s="162" t="s">
        <v>3873</v>
      </c>
      <c r="G1947" s="163" t="s">
        <v>120</v>
      </c>
      <c r="H1947" s="164">
        <v>1</v>
      </c>
      <c r="I1947" s="165">
        <v>358.54</v>
      </c>
      <c r="J1947" s="165">
        <f>ROUND(I1947*H1947,2)</f>
        <v>358.54</v>
      </c>
      <c r="K1947" s="162" t="s">
        <v>106</v>
      </c>
      <c r="L1947" s="31"/>
      <c r="M1947" s="53" t="s">
        <v>31</v>
      </c>
      <c r="N1947" s="166" t="s">
        <v>43</v>
      </c>
      <c r="O1947" s="142">
        <v>0.33</v>
      </c>
      <c r="P1947" s="142">
        <f>O1947*H1947</f>
        <v>0.33</v>
      </c>
      <c r="Q1947" s="142">
        <v>0</v>
      </c>
      <c r="R1947" s="142">
        <f>Q1947*H1947</f>
        <v>0</v>
      </c>
      <c r="S1947" s="142">
        <v>0</v>
      </c>
      <c r="T1947" s="143">
        <f>S1947*H1947</f>
        <v>0</v>
      </c>
      <c r="AR1947" s="13" t="s">
        <v>109</v>
      </c>
      <c r="AT1947" s="13" t="s">
        <v>1111</v>
      </c>
      <c r="AU1947" s="13" t="s">
        <v>79</v>
      </c>
      <c r="AY1947" s="13" t="s">
        <v>108</v>
      </c>
      <c r="BE1947" s="144">
        <f>IF(N1947="základní",J1947,0)</f>
        <v>358.54</v>
      </c>
      <c r="BF1947" s="144">
        <f>IF(N1947="snížená",J1947,0)</f>
        <v>0</v>
      </c>
      <c r="BG1947" s="144">
        <f>IF(N1947="zákl. přenesená",J1947,0)</f>
        <v>0</v>
      </c>
      <c r="BH1947" s="144">
        <f>IF(N1947="sníž. přenesená",J1947,0)</f>
        <v>0</v>
      </c>
      <c r="BI1947" s="144">
        <f>IF(N1947="nulová",J1947,0)</f>
        <v>0</v>
      </c>
      <c r="BJ1947" s="13" t="s">
        <v>77</v>
      </c>
      <c r="BK1947" s="144">
        <f>ROUND(I1947*H1947,2)</f>
        <v>358.54</v>
      </c>
      <c r="BL1947" s="13" t="s">
        <v>109</v>
      </c>
      <c r="BM1947" s="13" t="s">
        <v>3874</v>
      </c>
    </row>
    <row r="1948" spans="2:65" s="1" customFormat="1" ht="29.25">
      <c r="B1948" s="27"/>
      <c r="C1948" s="28"/>
      <c r="D1948" s="167" t="s">
        <v>1116</v>
      </c>
      <c r="E1948" s="28"/>
      <c r="F1948" s="168" t="s">
        <v>3870</v>
      </c>
      <c r="G1948" s="28"/>
      <c r="H1948" s="28"/>
      <c r="I1948" s="28"/>
      <c r="J1948" s="28"/>
      <c r="K1948" s="28"/>
      <c r="L1948" s="31"/>
      <c r="M1948" s="169"/>
      <c r="N1948" s="54"/>
      <c r="O1948" s="54"/>
      <c r="P1948" s="54"/>
      <c r="Q1948" s="54"/>
      <c r="R1948" s="54"/>
      <c r="S1948" s="54"/>
      <c r="T1948" s="55"/>
      <c r="AT1948" s="13" t="s">
        <v>1116</v>
      </c>
      <c r="AU1948" s="13" t="s">
        <v>79</v>
      </c>
    </row>
    <row r="1949" spans="2:65" s="10" customFormat="1" ht="25.9" customHeight="1">
      <c r="B1949" s="145"/>
      <c r="C1949" s="146"/>
      <c r="D1949" s="147" t="s">
        <v>71</v>
      </c>
      <c r="E1949" s="148" t="s">
        <v>3875</v>
      </c>
      <c r="F1949" s="148" t="s">
        <v>3876</v>
      </c>
      <c r="G1949" s="146"/>
      <c r="H1949" s="146"/>
      <c r="I1949" s="146"/>
      <c r="J1949" s="149">
        <f>BK1949</f>
        <v>217005.92999999996</v>
      </c>
      <c r="K1949" s="146"/>
      <c r="L1949" s="150"/>
      <c r="M1949" s="151"/>
      <c r="N1949" s="152"/>
      <c r="O1949" s="152"/>
      <c r="P1949" s="153">
        <f>SUM(P1950:P2005)</f>
        <v>287.71900000000005</v>
      </c>
      <c r="Q1949" s="152"/>
      <c r="R1949" s="153">
        <f>SUM(R1950:R2005)</f>
        <v>0</v>
      </c>
      <c r="S1949" s="152"/>
      <c r="T1949" s="154">
        <f>SUM(T1950:T2005)</f>
        <v>0</v>
      </c>
      <c r="AR1949" s="155" t="s">
        <v>109</v>
      </c>
      <c r="AT1949" s="156" t="s">
        <v>71</v>
      </c>
      <c r="AU1949" s="156" t="s">
        <v>72</v>
      </c>
      <c r="AY1949" s="155" t="s">
        <v>108</v>
      </c>
      <c r="BK1949" s="157">
        <f>SUM(BK1950:BK2005)</f>
        <v>217005.92999999996</v>
      </c>
    </row>
    <row r="1950" spans="2:65" s="1" customFormat="1" ht="33.75" customHeight="1">
      <c r="B1950" s="27"/>
      <c r="C1950" s="160" t="s">
        <v>3877</v>
      </c>
      <c r="D1950" s="160" t="s">
        <v>1111</v>
      </c>
      <c r="E1950" s="161" t="s">
        <v>3878</v>
      </c>
      <c r="F1950" s="162" t="s">
        <v>3879</v>
      </c>
      <c r="G1950" s="163" t="s">
        <v>144</v>
      </c>
      <c r="H1950" s="164">
        <v>1</v>
      </c>
      <c r="I1950" s="165">
        <v>8239.2199999999993</v>
      </c>
      <c r="J1950" s="165">
        <f t="shared" ref="J1950:J1981" si="40">ROUND(I1950*H1950,2)</f>
        <v>8239.2199999999993</v>
      </c>
      <c r="K1950" s="162" t="s">
        <v>106</v>
      </c>
      <c r="L1950" s="31"/>
      <c r="M1950" s="53" t="s">
        <v>31</v>
      </c>
      <c r="N1950" s="166" t="s">
        <v>43</v>
      </c>
      <c r="O1950" s="142">
        <v>12.263</v>
      </c>
      <c r="P1950" s="142">
        <f t="shared" ref="P1950:P1981" si="41">O1950*H1950</f>
        <v>12.263</v>
      </c>
      <c r="Q1950" s="142">
        <v>0</v>
      </c>
      <c r="R1950" s="142">
        <f t="shared" ref="R1950:R1981" si="42">Q1950*H1950</f>
        <v>0</v>
      </c>
      <c r="S1950" s="142">
        <v>0</v>
      </c>
      <c r="T1950" s="143">
        <f t="shared" ref="T1950:T1981" si="43">S1950*H1950</f>
        <v>0</v>
      </c>
      <c r="AR1950" s="13" t="s">
        <v>2209</v>
      </c>
      <c r="AT1950" s="13" t="s">
        <v>1111</v>
      </c>
      <c r="AU1950" s="13" t="s">
        <v>77</v>
      </c>
      <c r="AY1950" s="13" t="s">
        <v>108</v>
      </c>
      <c r="BE1950" s="144">
        <f t="shared" ref="BE1950:BE1981" si="44">IF(N1950="základní",J1950,0)</f>
        <v>8239.2199999999993</v>
      </c>
      <c r="BF1950" s="144">
        <f t="shared" ref="BF1950:BF1981" si="45">IF(N1950="snížená",J1950,0)</f>
        <v>0</v>
      </c>
      <c r="BG1950" s="144">
        <f t="shared" ref="BG1950:BG1981" si="46">IF(N1950="zákl. přenesená",J1950,0)</f>
        <v>0</v>
      </c>
      <c r="BH1950" s="144">
        <f t="shared" ref="BH1950:BH1981" si="47">IF(N1950="sníž. přenesená",J1950,0)</f>
        <v>0</v>
      </c>
      <c r="BI1950" s="144">
        <f t="shared" ref="BI1950:BI1981" si="48">IF(N1950="nulová",J1950,0)</f>
        <v>0</v>
      </c>
      <c r="BJ1950" s="13" t="s">
        <v>77</v>
      </c>
      <c r="BK1950" s="144">
        <f t="shared" ref="BK1950:BK1981" si="49">ROUND(I1950*H1950,2)</f>
        <v>8239.2199999999993</v>
      </c>
      <c r="BL1950" s="13" t="s">
        <v>2209</v>
      </c>
      <c r="BM1950" s="13" t="s">
        <v>3880</v>
      </c>
    </row>
    <row r="1951" spans="2:65" s="1" customFormat="1" ht="45" customHeight="1">
      <c r="B1951" s="27"/>
      <c r="C1951" s="160" t="s">
        <v>3881</v>
      </c>
      <c r="D1951" s="160" t="s">
        <v>1111</v>
      </c>
      <c r="E1951" s="161" t="s">
        <v>3882</v>
      </c>
      <c r="F1951" s="162" t="s">
        <v>3883</v>
      </c>
      <c r="G1951" s="163" t="s">
        <v>144</v>
      </c>
      <c r="H1951" s="164">
        <v>1</v>
      </c>
      <c r="I1951" s="165">
        <v>24340.39</v>
      </c>
      <c r="J1951" s="165">
        <f t="shared" si="40"/>
        <v>24340.39</v>
      </c>
      <c r="K1951" s="162" t="s">
        <v>106</v>
      </c>
      <c r="L1951" s="31"/>
      <c r="M1951" s="53" t="s">
        <v>31</v>
      </c>
      <c r="N1951" s="166" t="s">
        <v>43</v>
      </c>
      <c r="O1951" s="142">
        <v>33.700000000000003</v>
      </c>
      <c r="P1951" s="142">
        <f t="shared" si="41"/>
        <v>33.700000000000003</v>
      </c>
      <c r="Q1951" s="142">
        <v>0</v>
      </c>
      <c r="R1951" s="142">
        <f t="shared" si="42"/>
        <v>0</v>
      </c>
      <c r="S1951" s="142">
        <v>0</v>
      </c>
      <c r="T1951" s="143">
        <f t="shared" si="43"/>
        <v>0</v>
      </c>
      <c r="AR1951" s="13" t="s">
        <v>2209</v>
      </c>
      <c r="AT1951" s="13" t="s">
        <v>1111</v>
      </c>
      <c r="AU1951" s="13" t="s">
        <v>77</v>
      </c>
      <c r="AY1951" s="13" t="s">
        <v>108</v>
      </c>
      <c r="BE1951" s="144">
        <f t="shared" si="44"/>
        <v>24340.39</v>
      </c>
      <c r="BF1951" s="144">
        <f t="shared" si="45"/>
        <v>0</v>
      </c>
      <c r="BG1951" s="144">
        <f t="shared" si="46"/>
        <v>0</v>
      </c>
      <c r="BH1951" s="144">
        <f t="shared" si="47"/>
        <v>0</v>
      </c>
      <c r="BI1951" s="144">
        <f t="shared" si="48"/>
        <v>0</v>
      </c>
      <c r="BJ1951" s="13" t="s">
        <v>77</v>
      </c>
      <c r="BK1951" s="144">
        <f t="shared" si="49"/>
        <v>24340.39</v>
      </c>
      <c r="BL1951" s="13" t="s">
        <v>2209</v>
      </c>
      <c r="BM1951" s="13" t="s">
        <v>3884</v>
      </c>
    </row>
    <row r="1952" spans="2:65" s="1" customFormat="1" ht="22.5" customHeight="1">
      <c r="B1952" s="27"/>
      <c r="C1952" s="160" t="s">
        <v>3885</v>
      </c>
      <c r="D1952" s="160" t="s">
        <v>1111</v>
      </c>
      <c r="E1952" s="161" t="s">
        <v>3886</v>
      </c>
      <c r="F1952" s="162" t="s">
        <v>3887</v>
      </c>
      <c r="G1952" s="163" t="s">
        <v>144</v>
      </c>
      <c r="H1952" s="164">
        <v>1</v>
      </c>
      <c r="I1952" s="165">
        <v>2997.41</v>
      </c>
      <c r="J1952" s="165">
        <f t="shared" si="40"/>
        <v>2997.41</v>
      </c>
      <c r="K1952" s="162" t="s">
        <v>106</v>
      </c>
      <c r="L1952" s="31"/>
      <c r="M1952" s="53" t="s">
        <v>31</v>
      </c>
      <c r="N1952" s="166" t="s">
        <v>43</v>
      </c>
      <c r="O1952" s="142">
        <v>4.1500000000000004</v>
      </c>
      <c r="P1952" s="142">
        <f t="shared" si="41"/>
        <v>4.1500000000000004</v>
      </c>
      <c r="Q1952" s="142">
        <v>0</v>
      </c>
      <c r="R1952" s="142">
        <f t="shared" si="42"/>
        <v>0</v>
      </c>
      <c r="S1952" s="142">
        <v>0</v>
      </c>
      <c r="T1952" s="143">
        <f t="shared" si="43"/>
        <v>0</v>
      </c>
      <c r="AR1952" s="13" t="s">
        <v>2209</v>
      </c>
      <c r="AT1952" s="13" t="s">
        <v>1111</v>
      </c>
      <c r="AU1952" s="13" t="s">
        <v>77</v>
      </c>
      <c r="AY1952" s="13" t="s">
        <v>108</v>
      </c>
      <c r="BE1952" s="144">
        <f t="shared" si="44"/>
        <v>2997.41</v>
      </c>
      <c r="BF1952" s="144">
        <f t="shared" si="45"/>
        <v>0</v>
      </c>
      <c r="BG1952" s="144">
        <f t="shared" si="46"/>
        <v>0</v>
      </c>
      <c r="BH1952" s="144">
        <f t="shared" si="47"/>
        <v>0</v>
      </c>
      <c r="BI1952" s="144">
        <f t="shared" si="48"/>
        <v>0</v>
      </c>
      <c r="BJ1952" s="13" t="s">
        <v>77</v>
      </c>
      <c r="BK1952" s="144">
        <f t="shared" si="49"/>
        <v>2997.41</v>
      </c>
      <c r="BL1952" s="13" t="s">
        <v>2209</v>
      </c>
      <c r="BM1952" s="13" t="s">
        <v>3888</v>
      </c>
    </row>
    <row r="1953" spans="2:65" s="1" customFormat="1" ht="22.5" customHeight="1">
      <c r="B1953" s="27"/>
      <c r="C1953" s="160" t="s">
        <v>3889</v>
      </c>
      <c r="D1953" s="160" t="s">
        <v>1111</v>
      </c>
      <c r="E1953" s="161" t="s">
        <v>3890</v>
      </c>
      <c r="F1953" s="162" t="s">
        <v>3891</v>
      </c>
      <c r="G1953" s="163" t="s">
        <v>144</v>
      </c>
      <c r="H1953" s="164">
        <v>1</v>
      </c>
      <c r="I1953" s="165">
        <v>9736.16</v>
      </c>
      <c r="J1953" s="165">
        <f t="shared" si="40"/>
        <v>9736.16</v>
      </c>
      <c r="K1953" s="162" t="s">
        <v>106</v>
      </c>
      <c r="L1953" s="31"/>
      <c r="M1953" s="53" t="s">
        <v>31</v>
      </c>
      <c r="N1953" s="166" t="s">
        <v>43</v>
      </c>
      <c r="O1953" s="142">
        <v>13.48</v>
      </c>
      <c r="P1953" s="142">
        <f t="shared" si="41"/>
        <v>13.48</v>
      </c>
      <c r="Q1953" s="142">
        <v>0</v>
      </c>
      <c r="R1953" s="142">
        <f t="shared" si="42"/>
        <v>0</v>
      </c>
      <c r="S1953" s="142">
        <v>0</v>
      </c>
      <c r="T1953" s="143">
        <f t="shared" si="43"/>
        <v>0</v>
      </c>
      <c r="AR1953" s="13" t="s">
        <v>2209</v>
      </c>
      <c r="AT1953" s="13" t="s">
        <v>1111</v>
      </c>
      <c r="AU1953" s="13" t="s">
        <v>77</v>
      </c>
      <c r="AY1953" s="13" t="s">
        <v>108</v>
      </c>
      <c r="BE1953" s="144">
        <f t="shared" si="44"/>
        <v>9736.16</v>
      </c>
      <c r="BF1953" s="144">
        <f t="shared" si="45"/>
        <v>0</v>
      </c>
      <c r="BG1953" s="144">
        <f t="shared" si="46"/>
        <v>0</v>
      </c>
      <c r="BH1953" s="144">
        <f t="shared" si="47"/>
        <v>0</v>
      </c>
      <c r="BI1953" s="144">
        <f t="shared" si="48"/>
        <v>0</v>
      </c>
      <c r="BJ1953" s="13" t="s">
        <v>77</v>
      </c>
      <c r="BK1953" s="144">
        <f t="shared" si="49"/>
        <v>9736.16</v>
      </c>
      <c r="BL1953" s="13" t="s">
        <v>2209</v>
      </c>
      <c r="BM1953" s="13" t="s">
        <v>3892</v>
      </c>
    </row>
    <row r="1954" spans="2:65" s="1" customFormat="1" ht="33.75" customHeight="1">
      <c r="B1954" s="27"/>
      <c r="C1954" s="160" t="s">
        <v>3893</v>
      </c>
      <c r="D1954" s="160" t="s">
        <v>1111</v>
      </c>
      <c r="E1954" s="161" t="s">
        <v>3894</v>
      </c>
      <c r="F1954" s="162" t="s">
        <v>3895</v>
      </c>
      <c r="G1954" s="163" t="s">
        <v>144</v>
      </c>
      <c r="H1954" s="164">
        <v>1</v>
      </c>
      <c r="I1954" s="165">
        <v>14288.6</v>
      </c>
      <c r="J1954" s="165">
        <f t="shared" si="40"/>
        <v>14288.6</v>
      </c>
      <c r="K1954" s="162" t="s">
        <v>106</v>
      </c>
      <c r="L1954" s="31"/>
      <c r="M1954" s="53" t="s">
        <v>31</v>
      </c>
      <c r="N1954" s="166" t="s">
        <v>43</v>
      </c>
      <c r="O1954" s="142">
        <v>19.783000000000001</v>
      </c>
      <c r="P1954" s="142">
        <f t="shared" si="41"/>
        <v>19.783000000000001</v>
      </c>
      <c r="Q1954" s="142">
        <v>0</v>
      </c>
      <c r="R1954" s="142">
        <f t="shared" si="42"/>
        <v>0</v>
      </c>
      <c r="S1954" s="142">
        <v>0</v>
      </c>
      <c r="T1954" s="143">
        <f t="shared" si="43"/>
        <v>0</v>
      </c>
      <c r="AR1954" s="13" t="s">
        <v>2209</v>
      </c>
      <c r="AT1954" s="13" t="s">
        <v>1111</v>
      </c>
      <c r="AU1954" s="13" t="s">
        <v>77</v>
      </c>
      <c r="AY1954" s="13" t="s">
        <v>108</v>
      </c>
      <c r="BE1954" s="144">
        <f t="shared" si="44"/>
        <v>14288.6</v>
      </c>
      <c r="BF1954" s="144">
        <f t="shared" si="45"/>
        <v>0</v>
      </c>
      <c r="BG1954" s="144">
        <f t="shared" si="46"/>
        <v>0</v>
      </c>
      <c r="BH1954" s="144">
        <f t="shared" si="47"/>
        <v>0</v>
      </c>
      <c r="BI1954" s="144">
        <f t="shared" si="48"/>
        <v>0</v>
      </c>
      <c r="BJ1954" s="13" t="s">
        <v>77</v>
      </c>
      <c r="BK1954" s="144">
        <f t="shared" si="49"/>
        <v>14288.6</v>
      </c>
      <c r="BL1954" s="13" t="s">
        <v>2209</v>
      </c>
      <c r="BM1954" s="13" t="s">
        <v>3896</v>
      </c>
    </row>
    <row r="1955" spans="2:65" s="1" customFormat="1" ht="22.5" customHeight="1">
      <c r="B1955" s="27"/>
      <c r="C1955" s="160" t="s">
        <v>3897</v>
      </c>
      <c r="D1955" s="160" t="s">
        <v>1111</v>
      </c>
      <c r="E1955" s="161" t="s">
        <v>3898</v>
      </c>
      <c r="F1955" s="162" t="s">
        <v>3899</v>
      </c>
      <c r="G1955" s="163" t="s">
        <v>144</v>
      </c>
      <c r="H1955" s="164">
        <v>1</v>
      </c>
      <c r="I1955" s="165">
        <v>2276.58</v>
      </c>
      <c r="J1955" s="165">
        <f t="shared" si="40"/>
        <v>2276.58</v>
      </c>
      <c r="K1955" s="162" t="s">
        <v>106</v>
      </c>
      <c r="L1955" s="31"/>
      <c r="M1955" s="53" t="s">
        <v>31</v>
      </c>
      <c r="N1955" s="166" t="s">
        <v>43</v>
      </c>
      <c r="O1955" s="142">
        <v>3.1520000000000001</v>
      </c>
      <c r="P1955" s="142">
        <f t="shared" si="41"/>
        <v>3.1520000000000001</v>
      </c>
      <c r="Q1955" s="142">
        <v>0</v>
      </c>
      <c r="R1955" s="142">
        <f t="shared" si="42"/>
        <v>0</v>
      </c>
      <c r="S1955" s="142">
        <v>0</v>
      </c>
      <c r="T1955" s="143">
        <f t="shared" si="43"/>
        <v>0</v>
      </c>
      <c r="AR1955" s="13" t="s">
        <v>2209</v>
      </c>
      <c r="AT1955" s="13" t="s">
        <v>1111</v>
      </c>
      <c r="AU1955" s="13" t="s">
        <v>77</v>
      </c>
      <c r="AY1955" s="13" t="s">
        <v>108</v>
      </c>
      <c r="BE1955" s="144">
        <f t="shared" si="44"/>
        <v>2276.58</v>
      </c>
      <c r="BF1955" s="144">
        <f t="shared" si="45"/>
        <v>0</v>
      </c>
      <c r="BG1955" s="144">
        <f t="shared" si="46"/>
        <v>0</v>
      </c>
      <c r="BH1955" s="144">
        <f t="shared" si="47"/>
        <v>0</v>
      </c>
      <c r="BI1955" s="144">
        <f t="shared" si="48"/>
        <v>0</v>
      </c>
      <c r="BJ1955" s="13" t="s">
        <v>77</v>
      </c>
      <c r="BK1955" s="144">
        <f t="shared" si="49"/>
        <v>2276.58</v>
      </c>
      <c r="BL1955" s="13" t="s">
        <v>2209</v>
      </c>
      <c r="BM1955" s="13" t="s">
        <v>3900</v>
      </c>
    </row>
    <row r="1956" spans="2:65" s="1" customFormat="1" ht="22.5" customHeight="1">
      <c r="B1956" s="27"/>
      <c r="C1956" s="160" t="s">
        <v>3901</v>
      </c>
      <c r="D1956" s="160" t="s">
        <v>1111</v>
      </c>
      <c r="E1956" s="161" t="s">
        <v>3902</v>
      </c>
      <c r="F1956" s="162" t="s">
        <v>3903</v>
      </c>
      <c r="G1956" s="163" t="s">
        <v>144</v>
      </c>
      <c r="H1956" s="164">
        <v>1</v>
      </c>
      <c r="I1956" s="165">
        <v>6868.56</v>
      </c>
      <c r="J1956" s="165">
        <f t="shared" si="40"/>
        <v>6868.56</v>
      </c>
      <c r="K1956" s="162" t="s">
        <v>106</v>
      </c>
      <c r="L1956" s="31"/>
      <c r="M1956" s="53" t="s">
        <v>31</v>
      </c>
      <c r="N1956" s="166" t="s">
        <v>43</v>
      </c>
      <c r="O1956" s="142">
        <v>8.3040000000000003</v>
      </c>
      <c r="P1956" s="142">
        <f t="shared" si="41"/>
        <v>8.3040000000000003</v>
      </c>
      <c r="Q1956" s="142">
        <v>0</v>
      </c>
      <c r="R1956" s="142">
        <f t="shared" si="42"/>
        <v>0</v>
      </c>
      <c r="S1956" s="142">
        <v>0</v>
      </c>
      <c r="T1956" s="143">
        <f t="shared" si="43"/>
        <v>0</v>
      </c>
      <c r="AR1956" s="13" t="s">
        <v>2209</v>
      </c>
      <c r="AT1956" s="13" t="s">
        <v>1111</v>
      </c>
      <c r="AU1956" s="13" t="s">
        <v>77</v>
      </c>
      <c r="AY1956" s="13" t="s">
        <v>108</v>
      </c>
      <c r="BE1956" s="144">
        <f t="shared" si="44"/>
        <v>6868.56</v>
      </c>
      <c r="BF1956" s="144">
        <f t="shared" si="45"/>
        <v>0</v>
      </c>
      <c r="BG1956" s="144">
        <f t="shared" si="46"/>
        <v>0</v>
      </c>
      <c r="BH1956" s="144">
        <f t="shared" si="47"/>
        <v>0</v>
      </c>
      <c r="BI1956" s="144">
        <f t="shared" si="48"/>
        <v>0</v>
      </c>
      <c r="BJ1956" s="13" t="s">
        <v>77</v>
      </c>
      <c r="BK1956" s="144">
        <f t="shared" si="49"/>
        <v>6868.56</v>
      </c>
      <c r="BL1956" s="13" t="s">
        <v>2209</v>
      </c>
      <c r="BM1956" s="13" t="s">
        <v>3904</v>
      </c>
    </row>
    <row r="1957" spans="2:65" s="1" customFormat="1" ht="22.5" customHeight="1">
      <c r="B1957" s="27"/>
      <c r="C1957" s="160" t="s">
        <v>3905</v>
      </c>
      <c r="D1957" s="160" t="s">
        <v>1111</v>
      </c>
      <c r="E1957" s="161" t="s">
        <v>3906</v>
      </c>
      <c r="F1957" s="162" t="s">
        <v>3907</v>
      </c>
      <c r="G1957" s="163" t="s">
        <v>144</v>
      </c>
      <c r="H1957" s="164">
        <v>1</v>
      </c>
      <c r="I1957" s="165">
        <v>683.26</v>
      </c>
      <c r="J1957" s="165">
        <f t="shared" si="40"/>
        <v>683.26</v>
      </c>
      <c r="K1957" s="162" t="s">
        <v>106</v>
      </c>
      <c r="L1957" s="31"/>
      <c r="M1957" s="53" t="s">
        <v>31</v>
      </c>
      <c r="N1957" s="166" t="s">
        <v>43</v>
      </c>
      <c r="O1957" s="142">
        <v>0.94599999999999995</v>
      </c>
      <c r="P1957" s="142">
        <f t="shared" si="41"/>
        <v>0.94599999999999995</v>
      </c>
      <c r="Q1957" s="142">
        <v>0</v>
      </c>
      <c r="R1957" s="142">
        <f t="shared" si="42"/>
        <v>0</v>
      </c>
      <c r="S1957" s="142">
        <v>0</v>
      </c>
      <c r="T1957" s="143">
        <f t="shared" si="43"/>
        <v>0</v>
      </c>
      <c r="AR1957" s="13" t="s">
        <v>2209</v>
      </c>
      <c r="AT1957" s="13" t="s">
        <v>1111</v>
      </c>
      <c r="AU1957" s="13" t="s">
        <v>77</v>
      </c>
      <c r="AY1957" s="13" t="s">
        <v>108</v>
      </c>
      <c r="BE1957" s="144">
        <f t="shared" si="44"/>
        <v>683.26</v>
      </c>
      <c r="BF1957" s="144">
        <f t="shared" si="45"/>
        <v>0</v>
      </c>
      <c r="BG1957" s="144">
        <f t="shared" si="46"/>
        <v>0</v>
      </c>
      <c r="BH1957" s="144">
        <f t="shared" si="47"/>
        <v>0</v>
      </c>
      <c r="BI1957" s="144">
        <f t="shared" si="48"/>
        <v>0</v>
      </c>
      <c r="BJ1957" s="13" t="s">
        <v>77</v>
      </c>
      <c r="BK1957" s="144">
        <f t="shared" si="49"/>
        <v>683.26</v>
      </c>
      <c r="BL1957" s="13" t="s">
        <v>2209</v>
      </c>
      <c r="BM1957" s="13" t="s">
        <v>3908</v>
      </c>
    </row>
    <row r="1958" spans="2:65" s="1" customFormat="1" ht="22.5" customHeight="1">
      <c r="B1958" s="27"/>
      <c r="C1958" s="160" t="s">
        <v>3909</v>
      </c>
      <c r="D1958" s="160" t="s">
        <v>1111</v>
      </c>
      <c r="E1958" s="161" t="s">
        <v>3910</v>
      </c>
      <c r="F1958" s="162" t="s">
        <v>3911</v>
      </c>
      <c r="G1958" s="163" t="s">
        <v>144</v>
      </c>
      <c r="H1958" s="164">
        <v>1</v>
      </c>
      <c r="I1958" s="165">
        <v>1210</v>
      </c>
      <c r="J1958" s="165">
        <f t="shared" si="40"/>
        <v>1210</v>
      </c>
      <c r="K1958" s="162" t="s">
        <v>106</v>
      </c>
      <c r="L1958" s="31"/>
      <c r="M1958" s="53" t="s">
        <v>31</v>
      </c>
      <c r="N1958" s="166" t="s">
        <v>43</v>
      </c>
      <c r="O1958" s="142">
        <v>0</v>
      </c>
      <c r="P1958" s="142">
        <f t="shared" si="41"/>
        <v>0</v>
      </c>
      <c r="Q1958" s="142">
        <v>0</v>
      </c>
      <c r="R1958" s="142">
        <f t="shared" si="42"/>
        <v>0</v>
      </c>
      <c r="S1958" s="142">
        <v>0</v>
      </c>
      <c r="T1958" s="143">
        <f t="shared" si="43"/>
        <v>0</v>
      </c>
      <c r="AR1958" s="13" t="s">
        <v>2209</v>
      </c>
      <c r="AT1958" s="13" t="s">
        <v>1111</v>
      </c>
      <c r="AU1958" s="13" t="s">
        <v>77</v>
      </c>
      <c r="AY1958" s="13" t="s">
        <v>108</v>
      </c>
      <c r="BE1958" s="144">
        <f t="shared" si="44"/>
        <v>1210</v>
      </c>
      <c r="BF1958" s="144">
        <f t="shared" si="45"/>
        <v>0</v>
      </c>
      <c r="BG1958" s="144">
        <f t="shared" si="46"/>
        <v>0</v>
      </c>
      <c r="BH1958" s="144">
        <f t="shared" si="47"/>
        <v>0</v>
      </c>
      <c r="BI1958" s="144">
        <f t="shared" si="48"/>
        <v>0</v>
      </c>
      <c r="BJ1958" s="13" t="s">
        <v>77</v>
      </c>
      <c r="BK1958" s="144">
        <f t="shared" si="49"/>
        <v>1210</v>
      </c>
      <c r="BL1958" s="13" t="s">
        <v>2209</v>
      </c>
      <c r="BM1958" s="13" t="s">
        <v>3912</v>
      </c>
    </row>
    <row r="1959" spans="2:65" s="1" customFormat="1" ht="22.5" customHeight="1">
      <c r="B1959" s="27"/>
      <c r="C1959" s="160" t="s">
        <v>3913</v>
      </c>
      <c r="D1959" s="160" t="s">
        <v>1111</v>
      </c>
      <c r="E1959" s="161" t="s">
        <v>3914</v>
      </c>
      <c r="F1959" s="162" t="s">
        <v>3915</v>
      </c>
      <c r="G1959" s="163" t="s">
        <v>144</v>
      </c>
      <c r="H1959" s="164">
        <v>1</v>
      </c>
      <c r="I1959" s="165">
        <v>1210</v>
      </c>
      <c r="J1959" s="165">
        <f t="shared" si="40"/>
        <v>1210</v>
      </c>
      <c r="K1959" s="162" t="s">
        <v>106</v>
      </c>
      <c r="L1959" s="31"/>
      <c r="M1959" s="53" t="s">
        <v>31</v>
      </c>
      <c r="N1959" s="166" t="s">
        <v>43</v>
      </c>
      <c r="O1959" s="142">
        <v>0</v>
      </c>
      <c r="P1959" s="142">
        <f t="shared" si="41"/>
        <v>0</v>
      </c>
      <c r="Q1959" s="142">
        <v>0</v>
      </c>
      <c r="R1959" s="142">
        <f t="shared" si="42"/>
        <v>0</v>
      </c>
      <c r="S1959" s="142">
        <v>0</v>
      </c>
      <c r="T1959" s="143">
        <f t="shared" si="43"/>
        <v>0</v>
      </c>
      <c r="AR1959" s="13" t="s">
        <v>2209</v>
      </c>
      <c r="AT1959" s="13" t="s">
        <v>1111</v>
      </c>
      <c r="AU1959" s="13" t="s">
        <v>77</v>
      </c>
      <c r="AY1959" s="13" t="s">
        <v>108</v>
      </c>
      <c r="BE1959" s="144">
        <f t="shared" si="44"/>
        <v>1210</v>
      </c>
      <c r="BF1959" s="144">
        <f t="shared" si="45"/>
        <v>0</v>
      </c>
      <c r="BG1959" s="144">
        <f t="shared" si="46"/>
        <v>0</v>
      </c>
      <c r="BH1959" s="144">
        <f t="shared" si="47"/>
        <v>0</v>
      </c>
      <c r="BI1959" s="144">
        <f t="shared" si="48"/>
        <v>0</v>
      </c>
      <c r="BJ1959" s="13" t="s">
        <v>77</v>
      </c>
      <c r="BK1959" s="144">
        <f t="shared" si="49"/>
        <v>1210</v>
      </c>
      <c r="BL1959" s="13" t="s">
        <v>2209</v>
      </c>
      <c r="BM1959" s="13" t="s">
        <v>3916</v>
      </c>
    </row>
    <row r="1960" spans="2:65" s="1" customFormat="1" ht="22.5" customHeight="1">
      <c r="B1960" s="27"/>
      <c r="C1960" s="160" t="s">
        <v>3917</v>
      </c>
      <c r="D1960" s="160" t="s">
        <v>1111</v>
      </c>
      <c r="E1960" s="161" t="s">
        <v>3918</v>
      </c>
      <c r="F1960" s="162" t="s">
        <v>3919</v>
      </c>
      <c r="G1960" s="163" t="s">
        <v>144</v>
      </c>
      <c r="H1960" s="164">
        <v>1</v>
      </c>
      <c r="I1960" s="165">
        <v>364</v>
      </c>
      <c r="J1960" s="165">
        <f t="shared" si="40"/>
        <v>364</v>
      </c>
      <c r="K1960" s="162" t="s">
        <v>106</v>
      </c>
      <c r="L1960" s="31"/>
      <c r="M1960" s="53" t="s">
        <v>31</v>
      </c>
      <c r="N1960" s="166" t="s">
        <v>43</v>
      </c>
      <c r="O1960" s="142">
        <v>0</v>
      </c>
      <c r="P1960" s="142">
        <f t="shared" si="41"/>
        <v>0</v>
      </c>
      <c r="Q1960" s="142">
        <v>0</v>
      </c>
      <c r="R1960" s="142">
        <f t="shared" si="42"/>
        <v>0</v>
      </c>
      <c r="S1960" s="142">
        <v>0</v>
      </c>
      <c r="T1960" s="143">
        <f t="shared" si="43"/>
        <v>0</v>
      </c>
      <c r="AR1960" s="13" t="s">
        <v>2209</v>
      </c>
      <c r="AT1960" s="13" t="s">
        <v>1111</v>
      </c>
      <c r="AU1960" s="13" t="s">
        <v>77</v>
      </c>
      <c r="AY1960" s="13" t="s">
        <v>108</v>
      </c>
      <c r="BE1960" s="144">
        <f t="shared" si="44"/>
        <v>364</v>
      </c>
      <c r="BF1960" s="144">
        <f t="shared" si="45"/>
        <v>0</v>
      </c>
      <c r="BG1960" s="144">
        <f t="shared" si="46"/>
        <v>0</v>
      </c>
      <c r="BH1960" s="144">
        <f t="shared" si="47"/>
        <v>0</v>
      </c>
      <c r="BI1960" s="144">
        <f t="shared" si="48"/>
        <v>0</v>
      </c>
      <c r="BJ1960" s="13" t="s">
        <v>77</v>
      </c>
      <c r="BK1960" s="144">
        <f t="shared" si="49"/>
        <v>364</v>
      </c>
      <c r="BL1960" s="13" t="s">
        <v>2209</v>
      </c>
      <c r="BM1960" s="13" t="s">
        <v>3920</v>
      </c>
    </row>
    <row r="1961" spans="2:65" s="1" customFormat="1" ht="22.5" customHeight="1">
      <c r="B1961" s="27"/>
      <c r="C1961" s="160" t="s">
        <v>3921</v>
      </c>
      <c r="D1961" s="160" t="s">
        <v>1111</v>
      </c>
      <c r="E1961" s="161" t="s">
        <v>3922</v>
      </c>
      <c r="F1961" s="162" t="s">
        <v>3923</v>
      </c>
      <c r="G1961" s="163" t="s">
        <v>144</v>
      </c>
      <c r="H1961" s="164">
        <v>1</v>
      </c>
      <c r="I1961" s="165">
        <v>364</v>
      </c>
      <c r="J1961" s="165">
        <f t="shared" si="40"/>
        <v>364</v>
      </c>
      <c r="K1961" s="162" t="s">
        <v>106</v>
      </c>
      <c r="L1961" s="31"/>
      <c r="M1961" s="53" t="s">
        <v>31</v>
      </c>
      <c r="N1961" s="166" t="s">
        <v>43</v>
      </c>
      <c r="O1961" s="142">
        <v>0</v>
      </c>
      <c r="P1961" s="142">
        <f t="shared" si="41"/>
        <v>0</v>
      </c>
      <c r="Q1961" s="142">
        <v>0</v>
      </c>
      <c r="R1961" s="142">
        <f t="shared" si="42"/>
        <v>0</v>
      </c>
      <c r="S1961" s="142">
        <v>0</v>
      </c>
      <c r="T1961" s="143">
        <f t="shared" si="43"/>
        <v>0</v>
      </c>
      <c r="AR1961" s="13" t="s">
        <v>2209</v>
      </c>
      <c r="AT1961" s="13" t="s">
        <v>1111</v>
      </c>
      <c r="AU1961" s="13" t="s">
        <v>77</v>
      </c>
      <c r="AY1961" s="13" t="s">
        <v>108</v>
      </c>
      <c r="BE1961" s="144">
        <f t="shared" si="44"/>
        <v>364</v>
      </c>
      <c r="BF1961" s="144">
        <f t="shared" si="45"/>
        <v>0</v>
      </c>
      <c r="BG1961" s="144">
        <f t="shared" si="46"/>
        <v>0</v>
      </c>
      <c r="BH1961" s="144">
        <f t="shared" si="47"/>
        <v>0</v>
      </c>
      <c r="BI1961" s="144">
        <f t="shared" si="48"/>
        <v>0</v>
      </c>
      <c r="BJ1961" s="13" t="s">
        <v>77</v>
      </c>
      <c r="BK1961" s="144">
        <f t="shared" si="49"/>
        <v>364</v>
      </c>
      <c r="BL1961" s="13" t="s">
        <v>2209</v>
      </c>
      <c r="BM1961" s="13" t="s">
        <v>3924</v>
      </c>
    </row>
    <row r="1962" spans="2:65" s="1" customFormat="1" ht="22.5" customHeight="1">
      <c r="B1962" s="27"/>
      <c r="C1962" s="160" t="s">
        <v>3925</v>
      </c>
      <c r="D1962" s="160" t="s">
        <v>1111</v>
      </c>
      <c r="E1962" s="161" t="s">
        <v>3926</v>
      </c>
      <c r="F1962" s="162" t="s">
        <v>3927</v>
      </c>
      <c r="G1962" s="163" t="s">
        <v>144</v>
      </c>
      <c r="H1962" s="164">
        <v>1</v>
      </c>
      <c r="I1962" s="165">
        <v>455</v>
      </c>
      <c r="J1962" s="165">
        <f t="shared" si="40"/>
        <v>455</v>
      </c>
      <c r="K1962" s="162" t="s">
        <v>106</v>
      </c>
      <c r="L1962" s="31"/>
      <c r="M1962" s="53" t="s">
        <v>31</v>
      </c>
      <c r="N1962" s="166" t="s">
        <v>43</v>
      </c>
      <c r="O1962" s="142">
        <v>0</v>
      </c>
      <c r="P1962" s="142">
        <f t="shared" si="41"/>
        <v>0</v>
      </c>
      <c r="Q1962" s="142">
        <v>0</v>
      </c>
      <c r="R1962" s="142">
        <f t="shared" si="42"/>
        <v>0</v>
      </c>
      <c r="S1962" s="142">
        <v>0</v>
      </c>
      <c r="T1962" s="143">
        <f t="shared" si="43"/>
        <v>0</v>
      </c>
      <c r="AR1962" s="13" t="s">
        <v>2209</v>
      </c>
      <c r="AT1962" s="13" t="s">
        <v>1111</v>
      </c>
      <c r="AU1962" s="13" t="s">
        <v>77</v>
      </c>
      <c r="AY1962" s="13" t="s">
        <v>108</v>
      </c>
      <c r="BE1962" s="144">
        <f t="shared" si="44"/>
        <v>455</v>
      </c>
      <c r="BF1962" s="144">
        <f t="shared" si="45"/>
        <v>0</v>
      </c>
      <c r="BG1962" s="144">
        <f t="shared" si="46"/>
        <v>0</v>
      </c>
      <c r="BH1962" s="144">
        <f t="shared" si="47"/>
        <v>0</v>
      </c>
      <c r="BI1962" s="144">
        <f t="shared" si="48"/>
        <v>0</v>
      </c>
      <c r="BJ1962" s="13" t="s">
        <v>77</v>
      </c>
      <c r="BK1962" s="144">
        <f t="shared" si="49"/>
        <v>455</v>
      </c>
      <c r="BL1962" s="13" t="s">
        <v>2209</v>
      </c>
      <c r="BM1962" s="13" t="s">
        <v>3928</v>
      </c>
    </row>
    <row r="1963" spans="2:65" s="1" customFormat="1" ht="22.5" customHeight="1">
      <c r="B1963" s="27"/>
      <c r="C1963" s="160" t="s">
        <v>3929</v>
      </c>
      <c r="D1963" s="160" t="s">
        <v>1111</v>
      </c>
      <c r="E1963" s="161" t="s">
        <v>3930</v>
      </c>
      <c r="F1963" s="162" t="s">
        <v>3931</v>
      </c>
      <c r="G1963" s="163" t="s">
        <v>144</v>
      </c>
      <c r="H1963" s="164">
        <v>1</v>
      </c>
      <c r="I1963" s="165">
        <v>137</v>
      </c>
      <c r="J1963" s="165">
        <f t="shared" si="40"/>
        <v>137</v>
      </c>
      <c r="K1963" s="162" t="s">
        <v>106</v>
      </c>
      <c r="L1963" s="31"/>
      <c r="M1963" s="53" t="s">
        <v>31</v>
      </c>
      <c r="N1963" s="166" t="s">
        <v>43</v>
      </c>
      <c r="O1963" s="142">
        <v>0</v>
      </c>
      <c r="P1963" s="142">
        <f t="shared" si="41"/>
        <v>0</v>
      </c>
      <c r="Q1963" s="142">
        <v>0</v>
      </c>
      <c r="R1963" s="142">
        <f t="shared" si="42"/>
        <v>0</v>
      </c>
      <c r="S1963" s="142">
        <v>0</v>
      </c>
      <c r="T1963" s="143">
        <f t="shared" si="43"/>
        <v>0</v>
      </c>
      <c r="AR1963" s="13" t="s">
        <v>2209</v>
      </c>
      <c r="AT1963" s="13" t="s">
        <v>1111</v>
      </c>
      <c r="AU1963" s="13" t="s">
        <v>77</v>
      </c>
      <c r="AY1963" s="13" t="s">
        <v>108</v>
      </c>
      <c r="BE1963" s="144">
        <f t="shared" si="44"/>
        <v>137</v>
      </c>
      <c r="BF1963" s="144">
        <f t="shared" si="45"/>
        <v>0</v>
      </c>
      <c r="BG1963" s="144">
        <f t="shared" si="46"/>
        <v>0</v>
      </c>
      <c r="BH1963" s="144">
        <f t="shared" si="47"/>
        <v>0</v>
      </c>
      <c r="BI1963" s="144">
        <f t="shared" si="48"/>
        <v>0</v>
      </c>
      <c r="BJ1963" s="13" t="s">
        <v>77</v>
      </c>
      <c r="BK1963" s="144">
        <f t="shared" si="49"/>
        <v>137</v>
      </c>
      <c r="BL1963" s="13" t="s">
        <v>2209</v>
      </c>
      <c r="BM1963" s="13" t="s">
        <v>3932</v>
      </c>
    </row>
    <row r="1964" spans="2:65" s="1" customFormat="1" ht="22.5" customHeight="1">
      <c r="B1964" s="27"/>
      <c r="C1964" s="160" t="s">
        <v>3933</v>
      </c>
      <c r="D1964" s="160" t="s">
        <v>1111</v>
      </c>
      <c r="E1964" s="161" t="s">
        <v>3934</v>
      </c>
      <c r="F1964" s="162" t="s">
        <v>3935</v>
      </c>
      <c r="G1964" s="163" t="s">
        <v>144</v>
      </c>
      <c r="H1964" s="164">
        <v>1</v>
      </c>
      <c r="I1964" s="165">
        <v>20320.810000000001</v>
      </c>
      <c r="J1964" s="165">
        <f t="shared" si="40"/>
        <v>20320.810000000001</v>
      </c>
      <c r="K1964" s="162" t="s">
        <v>106</v>
      </c>
      <c r="L1964" s="31"/>
      <c r="M1964" s="53" t="s">
        <v>31</v>
      </c>
      <c r="N1964" s="166" t="s">
        <v>43</v>
      </c>
      <c r="O1964" s="142">
        <v>29.393999999999998</v>
      </c>
      <c r="P1964" s="142">
        <f t="shared" si="41"/>
        <v>29.393999999999998</v>
      </c>
      <c r="Q1964" s="142">
        <v>0</v>
      </c>
      <c r="R1964" s="142">
        <f t="shared" si="42"/>
        <v>0</v>
      </c>
      <c r="S1964" s="142">
        <v>0</v>
      </c>
      <c r="T1964" s="143">
        <f t="shared" si="43"/>
        <v>0</v>
      </c>
      <c r="AR1964" s="13" t="s">
        <v>2209</v>
      </c>
      <c r="AT1964" s="13" t="s">
        <v>1111</v>
      </c>
      <c r="AU1964" s="13" t="s">
        <v>77</v>
      </c>
      <c r="AY1964" s="13" t="s">
        <v>108</v>
      </c>
      <c r="BE1964" s="144">
        <f t="shared" si="44"/>
        <v>20320.810000000001</v>
      </c>
      <c r="BF1964" s="144">
        <f t="shared" si="45"/>
        <v>0</v>
      </c>
      <c r="BG1964" s="144">
        <f t="shared" si="46"/>
        <v>0</v>
      </c>
      <c r="BH1964" s="144">
        <f t="shared" si="47"/>
        <v>0</v>
      </c>
      <c r="BI1964" s="144">
        <f t="shared" si="48"/>
        <v>0</v>
      </c>
      <c r="BJ1964" s="13" t="s">
        <v>77</v>
      </c>
      <c r="BK1964" s="144">
        <f t="shared" si="49"/>
        <v>20320.810000000001</v>
      </c>
      <c r="BL1964" s="13" t="s">
        <v>2209</v>
      </c>
      <c r="BM1964" s="13" t="s">
        <v>3936</v>
      </c>
    </row>
    <row r="1965" spans="2:65" s="1" customFormat="1" ht="22.5" customHeight="1">
      <c r="B1965" s="27"/>
      <c r="C1965" s="160" t="s">
        <v>3937</v>
      </c>
      <c r="D1965" s="160" t="s">
        <v>1111</v>
      </c>
      <c r="E1965" s="161" t="s">
        <v>3938</v>
      </c>
      <c r="F1965" s="162" t="s">
        <v>3939</v>
      </c>
      <c r="G1965" s="163" t="s">
        <v>144</v>
      </c>
      <c r="H1965" s="164">
        <v>1</v>
      </c>
      <c r="I1965" s="165">
        <v>6097.27</v>
      </c>
      <c r="J1965" s="165">
        <f t="shared" si="40"/>
        <v>6097.27</v>
      </c>
      <c r="K1965" s="162" t="s">
        <v>106</v>
      </c>
      <c r="L1965" s="31"/>
      <c r="M1965" s="53" t="s">
        <v>31</v>
      </c>
      <c r="N1965" s="166" t="s">
        <v>43</v>
      </c>
      <c r="O1965" s="142">
        <v>8.82</v>
      </c>
      <c r="P1965" s="142">
        <f t="shared" si="41"/>
        <v>8.82</v>
      </c>
      <c r="Q1965" s="142">
        <v>0</v>
      </c>
      <c r="R1965" s="142">
        <f t="shared" si="42"/>
        <v>0</v>
      </c>
      <c r="S1965" s="142">
        <v>0</v>
      </c>
      <c r="T1965" s="143">
        <f t="shared" si="43"/>
        <v>0</v>
      </c>
      <c r="AR1965" s="13" t="s">
        <v>2209</v>
      </c>
      <c r="AT1965" s="13" t="s">
        <v>1111</v>
      </c>
      <c r="AU1965" s="13" t="s">
        <v>77</v>
      </c>
      <c r="AY1965" s="13" t="s">
        <v>108</v>
      </c>
      <c r="BE1965" s="144">
        <f t="shared" si="44"/>
        <v>6097.27</v>
      </c>
      <c r="BF1965" s="144">
        <f t="shared" si="45"/>
        <v>0</v>
      </c>
      <c r="BG1965" s="144">
        <f t="shared" si="46"/>
        <v>0</v>
      </c>
      <c r="BH1965" s="144">
        <f t="shared" si="47"/>
        <v>0</v>
      </c>
      <c r="BI1965" s="144">
        <f t="shared" si="48"/>
        <v>0</v>
      </c>
      <c r="BJ1965" s="13" t="s">
        <v>77</v>
      </c>
      <c r="BK1965" s="144">
        <f t="shared" si="49"/>
        <v>6097.27</v>
      </c>
      <c r="BL1965" s="13" t="s">
        <v>2209</v>
      </c>
      <c r="BM1965" s="13" t="s">
        <v>3940</v>
      </c>
    </row>
    <row r="1966" spans="2:65" s="1" customFormat="1" ht="22.5" customHeight="1">
      <c r="B1966" s="27"/>
      <c r="C1966" s="160" t="s">
        <v>3941</v>
      </c>
      <c r="D1966" s="160" t="s">
        <v>1111</v>
      </c>
      <c r="E1966" s="161" t="s">
        <v>3942</v>
      </c>
      <c r="F1966" s="162" t="s">
        <v>3943</v>
      </c>
      <c r="G1966" s="163" t="s">
        <v>144</v>
      </c>
      <c r="H1966" s="164">
        <v>1</v>
      </c>
      <c r="I1966" s="165">
        <v>11057.65</v>
      </c>
      <c r="J1966" s="165">
        <f t="shared" si="40"/>
        <v>11057.65</v>
      </c>
      <c r="K1966" s="162" t="s">
        <v>106</v>
      </c>
      <c r="L1966" s="31"/>
      <c r="M1966" s="53" t="s">
        <v>31</v>
      </c>
      <c r="N1966" s="166" t="s">
        <v>43</v>
      </c>
      <c r="O1966" s="142">
        <v>13.678000000000001</v>
      </c>
      <c r="P1966" s="142">
        <f t="shared" si="41"/>
        <v>13.678000000000001</v>
      </c>
      <c r="Q1966" s="142">
        <v>0</v>
      </c>
      <c r="R1966" s="142">
        <f t="shared" si="42"/>
        <v>0</v>
      </c>
      <c r="S1966" s="142">
        <v>0</v>
      </c>
      <c r="T1966" s="143">
        <f t="shared" si="43"/>
        <v>0</v>
      </c>
      <c r="AR1966" s="13" t="s">
        <v>2209</v>
      </c>
      <c r="AT1966" s="13" t="s">
        <v>1111</v>
      </c>
      <c r="AU1966" s="13" t="s">
        <v>77</v>
      </c>
      <c r="AY1966" s="13" t="s">
        <v>108</v>
      </c>
      <c r="BE1966" s="144">
        <f t="shared" si="44"/>
        <v>11057.65</v>
      </c>
      <c r="BF1966" s="144">
        <f t="shared" si="45"/>
        <v>0</v>
      </c>
      <c r="BG1966" s="144">
        <f t="shared" si="46"/>
        <v>0</v>
      </c>
      <c r="BH1966" s="144">
        <f t="shared" si="47"/>
        <v>0</v>
      </c>
      <c r="BI1966" s="144">
        <f t="shared" si="48"/>
        <v>0</v>
      </c>
      <c r="BJ1966" s="13" t="s">
        <v>77</v>
      </c>
      <c r="BK1966" s="144">
        <f t="shared" si="49"/>
        <v>11057.65</v>
      </c>
      <c r="BL1966" s="13" t="s">
        <v>2209</v>
      </c>
      <c r="BM1966" s="13" t="s">
        <v>3944</v>
      </c>
    </row>
    <row r="1967" spans="2:65" s="1" customFormat="1" ht="22.5" customHeight="1">
      <c r="B1967" s="27"/>
      <c r="C1967" s="160" t="s">
        <v>3945</v>
      </c>
      <c r="D1967" s="160" t="s">
        <v>1111</v>
      </c>
      <c r="E1967" s="161" t="s">
        <v>3946</v>
      </c>
      <c r="F1967" s="162" t="s">
        <v>3947</v>
      </c>
      <c r="G1967" s="163" t="s">
        <v>144</v>
      </c>
      <c r="H1967" s="164">
        <v>1</v>
      </c>
      <c r="I1967" s="165">
        <v>3139.82</v>
      </c>
      <c r="J1967" s="165">
        <f t="shared" si="40"/>
        <v>3139.82</v>
      </c>
      <c r="K1967" s="162" t="s">
        <v>106</v>
      </c>
      <c r="L1967" s="31"/>
      <c r="M1967" s="53" t="s">
        <v>31</v>
      </c>
      <c r="N1967" s="166" t="s">
        <v>43</v>
      </c>
      <c r="O1967" s="142">
        <v>3.93</v>
      </c>
      <c r="P1967" s="142">
        <f t="shared" si="41"/>
        <v>3.93</v>
      </c>
      <c r="Q1967" s="142">
        <v>0</v>
      </c>
      <c r="R1967" s="142">
        <f t="shared" si="42"/>
        <v>0</v>
      </c>
      <c r="S1967" s="142">
        <v>0</v>
      </c>
      <c r="T1967" s="143">
        <f t="shared" si="43"/>
        <v>0</v>
      </c>
      <c r="AR1967" s="13" t="s">
        <v>2209</v>
      </c>
      <c r="AT1967" s="13" t="s">
        <v>1111</v>
      </c>
      <c r="AU1967" s="13" t="s">
        <v>77</v>
      </c>
      <c r="AY1967" s="13" t="s">
        <v>108</v>
      </c>
      <c r="BE1967" s="144">
        <f t="shared" si="44"/>
        <v>3139.82</v>
      </c>
      <c r="BF1967" s="144">
        <f t="shared" si="45"/>
        <v>0</v>
      </c>
      <c r="BG1967" s="144">
        <f t="shared" si="46"/>
        <v>0</v>
      </c>
      <c r="BH1967" s="144">
        <f t="shared" si="47"/>
        <v>0</v>
      </c>
      <c r="BI1967" s="144">
        <f t="shared" si="48"/>
        <v>0</v>
      </c>
      <c r="BJ1967" s="13" t="s">
        <v>77</v>
      </c>
      <c r="BK1967" s="144">
        <f t="shared" si="49"/>
        <v>3139.82</v>
      </c>
      <c r="BL1967" s="13" t="s">
        <v>2209</v>
      </c>
      <c r="BM1967" s="13" t="s">
        <v>3948</v>
      </c>
    </row>
    <row r="1968" spans="2:65" s="1" customFormat="1" ht="22.5" customHeight="1">
      <c r="B1968" s="27"/>
      <c r="C1968" s="160" t="s">
        <v>3949</v>
      </c>
      <c r="D1968" s="160" t="s">
        <v>1111</v>
      </c>
      <c r="E1968" s="161" t="s">
        <v>3950</v>
      </c>
      <c r="F1968" s="162" t="s">
        <v>3951</v>
      </c>
      <c r="G1968" s="163" t="s">
        <v>144</v>
      </c>
      <c r="H1968" s="164">
        <v>1</v>
      </c>
      <c r="I1968" s="165">
        <v>20864.169999999998</v>
      </c>
      <c r="J1968" s="165">
        <f t="shared" si="40"/>
        <v>20864.169999999998</v>
      </c>
      <c r="K1968" s="162" t="s">
        <v>106</v>
      </c>
      <c r="L1968" s="31"/>
      <c r="M1968" s="53" t="s">
        <v>31</v>
      </c>
      <c r="N1968" s="166" t="s">
        <v>43</v>
      </c>
      <c r="O1968" s="142">
        <v>30.18</v>
      </c>
      <c r="P1968" s="142">
        <f t="shared" si="41"/>
        <v>30.18</v>
      </c>
      <c r="Q1968" s="142">
        <v>0</v>
      </c>
      <c r="R1968" s="142">
        <f t="shared" si="42"/>
        <v>0</v>
      </c>
      <c r="S1968" s="142">
        <v>0</v>
      </c>
      <c r="T1968" s="143">
        <f t="shared" si="43"/>
        <v>0</v>
      </c>
      <c r="AR1968" s="13" t="s">
        <v>2209</v>
      </c>
      <c r="AT1968" s="13" t="s">
        <v>1111</v>
      </c>
      <c r="AU1968" s="13" t="s">
        <v>77</v>
      </c>
      <c r="AY1968" s="13" t="s">
        <v>108</v>
      </c>
      <c r="BE1968" s="144">
        <f t="shared" si="44"/>
        <v>20864.169999999998</v>
      </c>
      <c r="BF1968" s="144">
        <f t="shared" si="45"/>
        <v>0</v>
      </c>
      <c r="BG1968" s="144">
        <f t="shared" si="46"/>
        <v>0</v>
      </c>
      <c r="BH1968" s="144">
        <f t="shared" si="47"/>
        <v>0</v>
      </c>
      <c r="BI1968" s="144">
        <f t="shared" si="48"/>
        <v>0</v>
      </c>
      <c r="BJ1968" s="13" t="s">
        <v>77</v>
      </c>
      <c r="BK1968" s="144">
        <f t="shared" si="49"/>
        <v>20864.169999999998</v>
      </c>
      <c r="BL1968" s="13" t="s">
        <v>2209</v>
      </c>
      <c r="BM1968" s="13" t="s">
        <v>3952</v>
      </c>
    </row>
    <row r="1969" spans="2:65" s="1" customFormat="1" ht="33.75" customHeight="1">
      <c r="B1969" s="27"/>
      <c r="C1969" s="160" t="s">
        <v>3953</v>
      </c>
      <c r="D1969" s="160" t="s">
        <v>1111</v>
      </c>
      <c r="E1969" s="161" t="s">
        <v>3954</v>
      </c>
      <c r="F1969" s="162" t="s">
        <v>3955</v>
      </c>
      <c r="G1969" s="163" t="s">
        <v>144</v>
      </c>
      <c r="H1969" s="164">
        <v>1</v>
      </c>
      <c r="I1969" s="165">
        <v>10746.73</v>
      </c>
      <c r="J1969" s="165">
        <f t="shared" si="40"/>
        <v>10746.73</v>
      </c>
      <c r="K1969" s="162" t="s">
        <v>106</v>
      </c>
      <c r="L1969" s="31"/>
      <c r="M1969" s="53" t="s">
        <v>31</v>
      </c>
      <c r="N1969" s="166" t="s">
        <v>43</v>
      </c>
      <c r="O1969" s="142">
        <v>10.644</v>
      </c>
      <c r="P1969" s="142">
        <f t="shared" si="41"/>
        <v>10.644</v>
      </c>
      <c r="Q1969" s="142">
        <v>0</v>
      </c>
      <c r="R1969" s="142">
        <f t="shared" si="42"/>
        <v>0</v>
      </c>
      <c r="S1969" s="142">
        <v>0</v>
      </c>
      <c r="T1969" s="143">
        <f t="shared" si="43"/>
        <v>0</v>
      </c>
      <c r="AR1969" s="13" t="s">
        <v>2209</v>
      </c>
      <c r="AT1969" s="13" t="s">
        <v>1111</v>
      </c>
      <c r="AU1969" s="13" t="s">
        <v>77</v>
      </c>
      <c r="AY1969" s="13" t="s">
        <v>108</v>
      </c>
      <c r="BE1969" s="144">
        <f t="shared" si="44"/>
        <v>10746.73</v>
      </c>
      <c r="BF1969" s="144">
        <f t="shared" si="45"/>
        <v>0</v>
      </c>
      <c r="BG1969" s="144">
        <f t="shared" si="46"/>
        <v>0</v>
      </c>
      <c r="BH1969" s="144">
        <f t="shared" si="47"/>
        <v>0</v>
      </c>
      <c r="BI1969" s="144">
        <f t="shared" si="48"/>
        <v>0</v>
      </c>
      <c r="BJ1969" s="13" t="s">
        <v>77</v>
      </c>
      <c r="BK1969" s="144">
        <f t="shared" si="49"/>
        <v>10746.73</v>
      </c>
      <c r="BL1969" s="13" t="s">
        <v>2209</v>
      </c>
      <c r="BM1969" s="13" t="s">
        <v>3956</v>
      </c>
    </row>
    <row r="1970" spans="2:65" s="1" customFormat="1" ht="22.5" customHeight="1">
      <c r="B1970" s="27"/>
      <c r="C1970" s="160" t="s">
        <v>3957</v>
      </c>
      <c r="D1970" s="160" t="s">
        <v>1111</v>
      </c>
      <c r="E1970" s="161" t="s">
        <v>3958</v>
      </c>
      <c r="F1970" s="162" t="s">
        <v>3959</v>
      </c>
      <c r="G1970" s="163" t="s">
        <v>144</v>
      </c>
      <c r="H1970" s="164">
        <v>1</v>
      </c>
      <c r="I1970" s="165">
        <v>5649.77</v>
      </c>
      <c r="J1970" s="165">
        <f t="shared" si="40"/>
        <v>5649.77</v>
      </c>
      <c r="K1970" s="162" t="s">
        <v>106</v>
      </c>
      <c r="L1970" s="31"/>
      <c r="M1970" s="53" t="s">
        <v>31</v>
      </c>
      <c r="N1970" s="166" t="s">
        <v>43</v>
      </c>
      <c r="O1970" s="142">
        <v>8.2929999999999993</v>
      </c>
      <c r="P1970" s="142">
        <f t="shared" si="41"/>
        <v>8.2929999999999993</v>
      </c>
      <c r="Q1970" s="142">
        <v>0</v>
      </c>
      <c r="R1970" s="142">
        <f t="shared" si="42"/>
        <v>0</v>
      </c>
      <c r="S1970" s="142">
        <v>0</v>
      </c>
      <c r="T1970" s="143">
        <f t="shared" si="43"/>
        <v>0</v>
      </c>
      <c r="AR1970" s="13" t="s">
        <v>2209</v>
      </c>
      <c r="AT1970" s="13" t="s">
        <v>1111</v>
      </c>
      <c r="AU1970" s="13" t="s">
        <v>77</v>
      </c>
      <c r="AY1970" s="13" t="s">
        <v>108</v>
      </c>
      <c r="BE1970" s="144">
        <f t="shared" si="44"/>
        <v>5649.77</v>
      </c>
      <c r="BF1970" s="144">
        <f t="shared" si="45"/>
        <v>0</v>
      </c>
      <c r="BG1970" s="144">
        <f t="shared" si="46"/>
        <v>0</v>
      </c>
      <c r="BH1970" s="144">
        <f t="shared" si="47"/>
        <v>0</v>
      </c>
      <c r="BI1970" s="144">
        <f t="shared" si="48"/>
        <v>0</v>
      </c>
      <c r="BJ1970" s="13" t="s">
        <v>77</v>
      </c>
      <c r="BK1970" s="144">
        <f t="shared" si="49"/>
        <v>5649.77</v>
      </c>
      <c r="BL1970" s="13" t="s">
        <v>2209</v>
      </c>
      <c r="BM1970" s="13" t="s">
        <v>3960</v>
      </c>
    </row>
    <row r="1971" spans="2:65" s="1" customFormat="1" ht="33.75" customHeight="1">
      <c r="B1971" s="27"/>
      <c r="C1971" s="160" t="s">
        <v>3961</v>
      </c>
      <c r="D1971" s="160" t="s">
        <v>1111</v>
      </c>
      <c r="E1971" s="161" t="s">
        <v>3962</v>
      </c>
      <c r="F1971" s="162" t="s">
        <v>3963</v>
      </c>
      <c r="G1971" s="163" t="s">
        <v>144</v>
      </c>
      <c r="H1971" s="164">
        <v>1</v>
      </c>
      <c r="I1971" s="165">
        <v>1491.48</v>
      </c>
      <c r="J1971" s="165">
        <f t="shared" si="40"/>
        <v>1491.48</v>
      </c>
      <c r="K1971" s="162" t="s">
        <v>106</v>
      </c>
      <c r="L1971" s="31"/>
      <c r="M1971" s="53" t="s">
        <v>31</v>
      </c>
      <c r="N1971" s="166" t="s">
        <v>43</v>
      </c>
      <c r="O1971" s="142">
        <v>2.0649999999999999</v>
      </c>
      <c r="P1971" s="142">
        <f t="shared" si="41"/>
        <v>2.0649999999999999</v>
      </c>
      <c r="Q1971" s="142">
        <v>0</v>
      </c>
      <c r="R1971" s="142">
        <f t="shared" si="42"/>
        <v>0</v>
      </c>
      <c r="S1971" s="142">
        <v>0</v>
      </c>
      <c r="T1971" s="143">
        <f t="shared" si="43"/>
        <v>0</v>
      </c>
      <c r="AR1971" s="13" t="s">
        <v>2209</v>
      </c>
      <c r="AT1971" s="13" t="s">
        <v>1111</v>
      </c>
      <c r="AU1971" s="13" t="s">
        <v>77</v>
      </c>
      <c r="AY1971" s="13" t="s">
        <v>108</v>
      </c>
      <c r="BE1971" s="144">
        <f t="shared" si="44"/>
        <v>1491.48</v>
      </c>
      <c r="BF1971" s="144">
        <f t="shared" si="45"/>
        <v>0</v>
      </c>
      <c r="BG1971" s="144">
        <f t="shared" si="46"/>
        <v>0</v>
      </c>
      <c r="BH1971" s="144">
        <f t="shared" si="47"/>
        <v>0</v>
      </c>
      <c r="BI1971" s="144">
        <f t="shared" si="48"/>
        <v>0</v>
      </c>
      <c r="BJ1971" s="13" t="s">
        <v>77</v>
      </c>
      <c r="BK1971" s="144">
        <f t="shared" si="49"/>
        <v>1491.48</v>
      </c>
      <c r="BL1971" s="13" t="s">
        <v>2209</v>
      </c>
      <c r="BM1971" s="13" t="s">
        <v>3964</v>
      </c>
    </row>
    <row r="1972" spans="2:65" s="1" customFormat="1" ht="33.75" customHeight="1">
      <c r="B1972" s="27"/>
      <c r="C1972" s="160" t="s">
        <v>3965</v>
      </c>
      <c r="D1972" s="160" t="s">
        <v>1111</v>
      </c>
      <c r="E1972" s="161" t="s">
        <v>3966</v>
      </c>
      <c r="F1972" s="162" t="s">
        <v>3967</v>
      </c>
      <c r="G1972" s="163" t="s">
        <v>144</v>
      </c>
      <c r="H1972" s="164">
        <v>1</v>
      </c>
      <c r="I1972" s="165">
        <v>1523.26</v>
      </c>
      <c r="J1972" s="165">
        <f t="shared" si="40"/>
        <v>1523.26</v>
      </c>
      <c r="K1972" s="162" t="s">
        <v>106</v>
      </c>
      <c r="L1972" s="31"/>
      <c r="M1972" s="53" t="s">
        <v>31</v>
      </c>
      <c r="N1972" s="166" t="s">
        <v>43</v>
      </c>
      <c r="O1972" s="142">
        <v>2.109</v>
      </c>
      <c r="P1972" s="142">
        <f t="shared" si="41"/>
        <v>2.109</v>
      </c>
      <c r="Q1972" s="142">
        <v>0</v>
      </c>
      <c r="R1972" s="142">
        <f t="shared" si="42"/>
        <v>0</v>
      </c>
      <c r="S1972" s="142">
        <v>0</v>
      </c>
      <c r="T1972" s="143">
        <f t="shared" si="43"/>
        <v>0</v>
      </c>
      <c r="AR1972" s="13" t="s">
        <v>2209</v>
      </c>
      <c r="AT1972" s="13" t="s">
        <v>1111</v>
      </c>
      <c r="AU1972" s="13" t="s">
        <v>77</v>
      </c>
      <c r="AY1972" s="13" t="s">
        <v>108</v>
      </c>
      <c r="BE1972" s="144">
        <f t="shared" si="44"/>
        <v>1523.26</v>
      </c>
      <c r="BF1972" s="144">
        <f t="shared" si="45"/>
        <v>0</v>
      </c>
      <c r="BG1972" s="144">
        <f t="shared" si="46"/>
        <v>0</v>
      </c>
      <c r="BH1972" s="144">
        <f t="shared" si="47"/>
        <v>0</v>
      </c>
      <c r="BI1972" s="144">
        <f t="shared" si="48"/>
        <v>0</v>
      </c>
      <c r="BJ1972" s="13" t="s">
        <v>77</v>
      </c>
      <c r="BK1972" s="144">
        <f t="shared" si="49"/>
        <v>1523.26</v>
      </c>
      <c r="BL1972" s="13" t="s">
        <v>2209</v>
      </c>
      <c r="BM1972" s="13" t="s">
        <v>3968</v>
      </c>
    </row>
    <row r="1973" spans="2:65" s="1" customFormat="1" ht="33.75" customHeight="1">
      <c r="B1973" s="27"/>
      <c r="C1973" s="160" t="s">
        <v>3969</v>
      </c>
      <c r="D1973" s="160" t="s">
        <v>1111</v>
      </c>
      <c r="E1973" s="161" t="s">
        <v>3970</v>
      </c>
      <c r="F1973" s="162" t="s">
        <v>3971</v>
      </c>
      <c r="G1973" s="163" t="s">
        <v>144</v>
      </c>
      <c r="H1973" s="164">
        <v>1</v>
      </c>
      <c r="I1973" s="165">
        <v>1627.28</v>
      </c>
      <c r="J1973" s="165">
        <f t="shared" si="40"/>
        <v>1627.28</v>
      </c>
      <c r="K1973" s="162" t="s">
        <v>106</v>
      </c>
      <c r="L1973" s="31"/>
      <c r="M1973" s="53" t="s">
        <v>31</v>
      </c>
      <c r="N1973" s="166" t="s">
        <v>43</v>
      </c>
      <c r="O1973" s="142">
        <v>2.4220000000000002</v>
      </c>
      <c r="P1973" s="142">
        <f t="shared" si="41"/>
        <v>2.4220000000000002</v>
      </c>
      <c r="Q1973" s="142">
        <v>0</v>
      </c>
      <c r="R1973" s="142">
        <f t="shared" si="42"/>
        <v>0</v>
      </c>
      <c r="S1973" s="142">
        <v>0</v>
      </c>
      <c r="T1973" s="143">
        <f t="shared" si="43"/>
        <v>0</v>
      </c>
      <c r="AR1973" s="13" t="s">
        <v>2209</v>
      </c>
      <c r="AT1973" s="13" t="s">
        <v>1111</v>
      </c>
      <c r="AU1973" s="13" t="s">
        <v>77</v>
      </c>
      <c r="AY1973" s="13" t="s">
        <v>108</v>
      </c>
      <c r="BE1973" s="144">
        <f t="shared" si="44"/>
        <v>1627.28</v>
      </c>
      <c r="BF1973" s="144">
        <f t="shared" si="45"/>
        <v>0</v>
      </c>
      <c r="BG1973" s="144">
        <f t="shared" si="46"/>
        <v>0</v>
      </c>
      <c r="BH1973" s="144">
        <f t="shared" si="47"/>
        <v>0</v>
      </c>
      <c r="BI1973" s="144">
        <f t="shared" si="48"/>
        <v>0</v>
      </c>
      <c r="BJ1973" s="13" t="s">
        <v>77</v>
      </c>
      <c r="BK1973" s="144">
        <f t="shared" si="49"/>
        <v>1627.28</v>
      </c>
      <c r="BL1973" s="13" t="s">
        <v>2209</v>
      </c>
      <c r="BM1973" s="13" t="s">
        <v>3972</v>
      </c>
    </row>
    <row r="1974" spans="2:65" s="1" customFormat="1" ht="33.75" customHeight="1">
      <c r="B1974" s="27"/>
      <c r="C1974" s="160" t="s">
        <v>3973</v>
      </c>
      <c r="D1974" s="160" t="s">
        <v>1111</v>
      </c>
      <c r="E1974" s="161" t="s">
        <v>3974</v>
      </c>
      <c r="F1974" s="162" t="s">
        <v>3975</v>
      </c>
      <c r="G1974" s="163" t="s">
        <v>144</v>
      </c>
      <c r="H1974" s="164">
        <v>1</v>
      </c>
      <c r="I1974" s="165">
        <v>1648.93</v>
      </c>
      <c r="J1974" s="165">
        <f t="shared" si="40"/>
        <v>1648.93</v>
      </c>
      <c r="K1974" s="162" t="s">
        <v>106</v>
      </c>
      <c r="L1974" s="31"/>
      <c r="M1974" s="53" t="s">
        <v>31</v>
      </c>
      <c r="N1974" s="166" t="s">
        <v>43</v>
      </c>
      <c r="O1974" s="142">
        <v>2.2829999999999999</v>
      </c>
      <c r="P1974" s="142">
        <f t="shared" si="41"/>
        <v>2.2829999999999999</v>
      </c>
      <c r="Q1974" s="142">
        <v>0</v>
      </c>
      <c r="R1974" s="142">
        <f t="shared" si="42"/>
        <v>0</v>
      </c>
      <c r="S1974" s="142">
        <v>0</v>
      </c>
      <c r="T1974" s="143">
        <f t="shared" si="43"/>
        <v>0</v>
      </c>
      <c r="AR1974" s="13" t="s">
        <v>2209</v>
      </c>
      <c r="AT1974" s="13" t="s">
        <v>1111</v>
      </c>
      <c r="AU1974" s="13" t="s">
        <v>77</v>
      </c>
      <c r="AY1974" s="13" t="s">
        <v>108</v>
      </c>
      <c r="BE1974" s="144">
        <f t="shared" si="44"/>
        <v>1648.93</v>
      </c>
      <c r="BF1974" s="144">
        <f t="shared" si="45"/>
        <v>0</v>
      </c>
      <c r="BG1974" s="144">
        <f t="shared" si="46"/>
        <v>0</v>
      </c>
      <c r="BH1974" s="144">
        <f t="shared" si="47"/>
        <v>0</v>
      </c>
      <c r="BI1974" s="144">
        <f t="shared" si="48"/>
        <v>0</v>
      </c>
      <c r="BJ1974" s="13" t="s">
        <v>77</v>
      </c>
      <c r="BK1974" s="144">
        <f t="shared" si="49"/>
        <v>1648.93</v>
      </c>
      <c r="BL1974" s="13" t="s">
        <v>2209</v>
      </c>
      <c r="BM1974" s="13" t="s">
        <v>3976</v>
      </c>
    </row>
    <row r="1975" spans="2:65" s="1" customFormat="1" ht="22.5" customHeight="1">
      <c r="B1975" s="27"/>
      <c r="C1975" s="160" t="s">
        <v>3977</v>
      </c>
      <c r="D1975" s="160" t="s">
        <v>1111</v>
      </c>
      <c r="E1975" s="161" t="s">
        <v>3978</v>
      </c>
      <c r="F1975" s="162" t="s">
        <v>3979</v>
      </c>
      <c r="G1975" s="163" t="s">
        <v>144</v>
      </c>
      <c r="H1975" s="164">
        <v>1</v>
      </c>
      <c r="I1975" s="165">
        <v>1643.47</v>
      </c>
      <c r="J1975" s="165">
        <f t="shared" si="40"/>
        <v>1643.47</v>
      </c>
      <c r="K1975" s="162" t="s">
        <v>106</v>
      </c>
      <c r="L1975" s="31"/>
      <c r="M1975" s="53" t="s">
        <v>31</v>
      </c>
      <c r="N1975" s="166" t="s">
        <v>43</v>
      </c>
      <c r="O1975" s="142">
        <v>2.2480000000000002</v>
      </c>
      <c r="P1975" s="142">
        <f t="shared" si="41"/>
        <v>2.2480000000000002</v>
      </c>
      <c r="Q1975" s="142">
        <v>0</v>
      </c>
      <c r="R1975" s="142">
        <f t="shared" si="42"/>
        <v>0</v>
      </c>
      <c r="S1975" s="142">
        <v>0</v>
      </c>
      <c r="T1975" s="143">
        <f t="shared" si="43"/>
        <v>0</v>
      </c>
      <c r="AR1975" s="13" t="s">
        <v>2209</v>
      </c>
      <c r="AT1975" s="13" t="s">
        <v>1111</v>
      </c>
      <c r="AU1975" s="13" t="s">
        <v>77</v>
      </c>
      <c r="AY1975" s="13" t="s">
        <v>108</v>
      </c>
      <c r="BE1975" s="144">
        <f t="shared" si="44"/>
        <v>1643.47</v>
      </c>
      <c r="BF1975" s="144">
        <f t="shared" si="45"/>
        <v>0</v>
      </c>
      <c r="BG1975" s="144">
        <f t="shared" si="46"/>
        <v>0</v>
      </c>
      <c r="BH1975" s="144">
        <f t="shared" si="47"/>
        <v>0</v>
      </c>
      <c r="BI1975" s="144">
        <f t="shared" si="48"/>
        <v>0</v>
      </c>
      <c r="BJ1975" s="13" t="s">
        <v>77</v>
      </c>
      <c r="BK1975" s="144">
        <f t="shared" si="49"/>
        <v>1643.47</v>
      </c>
      <c r="BL1975" s="13" t="s">
        <v>2209</v>
      </c>
      <c r="BM1975" s="13" t="s">
        <v>3980</v>
      </c>
    </row>
    <row r="1976" spans="2:65" s="1" customFormat="1" ht="22.5" customHeight="1">
      <c r="B1976" s="27"/>
      <c r="C1976" s="160" t="s">
        <v>3981</v>
      </c>
      <c r="D1976" s="160" t="s">
        <v>1111</v>
      </c>
      <c r="E1976" s="161" t="s">
        <v>3982</v>
      </c>
      <c r="F1976" s="162" t="s">
        <v>3983</v>
      </c>
      <c r="G1976" s="163" t="s">
        <v>144</v>
      </c>
      <c r="H1976" s="164">
        <v>1</v>
      </c>
      <c r="I1976" s="165">
        <v>596.59</v>
      </c>
      <c r="J1976" s="165">
        <f t="shared" si="40"/>
        <v>596.59</v>
      </c>
      <c r="K1976" s="162" t="s">
        <v>106</v>
      </c>
      <c r="L1976" s="31"/>
      <c r="M1976" s="53" t="s">
        <v>31</v>
      </c>
      <c r="N1976" s="166" t="s">
        <v>43</v>
      </c>
      <c r="O1976" s="142">
        <v>0.82599999999999996</v>
      </c>
      <c r="P1976" s="142">
        <f t="shared" si="41"/>
        <v>0.82599999999999996</v>
      </c>
      <c r="Q1976" s="142">
        <v>0</v>
      </c>
      <c r="R1976" s="142">
        <f t="shared" si="42"/>
        <v>0</v>
      </c>
      <c r="S1976" s="142">
        <v>0</v>
      </c>
      <c r="T1976" s="143">
        <f t="shared" si="43"/>
        <v>0</v>
      </c>
      <c r="AR1976" s="13" t="s">
        <v>2209</v>
      </c>
      <c r="AT1976" s="13" t="s">
        <v>1111</v>
      </c>
      <c r="AU1976" s="13" t="s">
        <v>77</v>
      </c>
      <c r="AY1976" s="13" t="s">
        <v>108</v>
      </c>
      <c r="BE1976" s="144">
        <f t="shared" si="44"/>
        <v>596.59</v>
      </c>
      <c r="BF1976" s="144">
        <f t="shared" si="45"/>
        <v>0</v>
      </c>
      <c r="BG1976" s="144">
        <f t="shared" si="46"/>
        <v>0</v>
      </c>
      <c r="BH1976" s="144">
        <f t="shared" si="47"/>
        <v>0</v>
      </c>
      <c r="BI1976" s="144">
        <f t="shared" si="48"/>
        <v>0</v>
      </c>
      <c r="BJ1976" s="13" t="s">
        <v>77</v>
      </c>
      <c r="BK1976" s="144">
        <f t="shared" si="49"/>
        <v>596.59</v>
      </c>
      <c r="BL1976" s="13" t="s">
        <v>2209</v>
      </c>
      <c r="BM1976" s="13" t="s">
        <v>3984</v>
      </c>
    </row>
    <row r="1977" spans="2:65" s="1" customFormat="1" ht="22.5" customHeight="1">
      <c r="B1977" s="27"/>
      <c r="C1977" s="160" t="s">
        <v>3985</v>
      </c>
      <c r="D1977" s="160" t="s">
        <v>1111</v>
      </c>
      <c r="E1977" s="161" t="s">
        <v>3986</v>
      </c>
      <c r="F1977" s="162" t="s">
        <v>3987</v>
      </c>
      <c r="G1977" s="163" t="s">
        <v>144</v>
      </c>
      <c r="H1977" s="164">
        <v>1</v>
      </c>
      <c r="I1977" s="165">
        <v>609.59</v>
      </c>
      <c r="J1977" s="165">
        <f t="shared" si="40"/>
        <v>609.59</v>
      </c>
      <c r="K1977" s="162" t="s">
        <v>106</v>
      </c>
      <c r="L1977" s="31"/>
      <c r="M1977" s="53" t="s">
        <v>31</v>
      </c>
      <c r="N1977" s="166" t="s">
        <v>43</v>
      </c>
      <c r="O1977" s="142">
        <v>0.84399999999999997</v>
      </c>
      <c r="P1977" s="142">
        <f t="shared" si="41"/>
        <v>0.84399999999999997</v>
      </c>
      <c r="Q1977" s="142">
        <v>0</v>
      </c>
      <c r="R1977" s="142">
        <f t="shared" si="42"/>
        <v>0</v>
      </c>
      <c r="S1977" s="142">
        <v>0</v>
      </c>
      <c r="T1977" s="143">
        <f t="shared" si="43"/>
        <v>0</v>
      </c>
      <c r="AR1977" s="13" t="s">
        <v>2209</v>
      </c>
      <c r="AT1977" s="13" t="s">
        <v>1111</v>
      </c>
      <c r="AU1977" s="13" t="s">
        <v>77</v>
      </c>
      <c r="AY1977" s="13" t="s">
        <v>108</v>
      </c>
      <c r="BE1977" s="144">
        <f t="shared" si="44"/>
        <v>609.59</v>
      </c>
      <c r="BF1977" s="144">
        <f t="shared" si="45"/>
        <v>0</v>
      </c>
      <c r="BG1977" s="144">
        <f t="shared" si="46"/>
        <v>0</v>
      </c>
      <c r="BH1977" s="144">
        <f t="shared" si="47"/>
        <v>0</v>
      </c>
      <c r="BI1977" s="144">
        <f t="shared" si="48"/>
        <v>0</v>
      </c>
      <c r="BJ1977" s="13" t="s">
        <v>77</v>
      </c>
      <c r="BK1977" s="144">
        <f t="shared" si="49"/>
        <v>609.59</v>
      </c>
      <c r="BL1977" s="13" t="s">
        <v>2209</v>
      </c>
      <c r="BM1977" s="13" t="s">
        <v>3988</v>
      </c>
    </row>
    <row r="1978" spans="2:65" s="1" customFormat="1" ht="22.5" customHeight="1">
      <c r="B1978" s="27"/>
      <c r="C1978" s="160" t="s">
        <v>3989</v>
      </c>
      <c r="D1978" s="160" t="s">
        <v>1111</v>
      </c>
      <c r="E1978" s="161" t="s">
        <v>3990</v>
      </c>
      <c r="F1978" s="162" t="s">
        <v>3991</v>
      </c>
      <c r="G1978" s="163" t="s">
        <v>144</v>
      </c>
      <c r="H1978" s="164">
        <v>1</v>
      </c>
      <c r="I1978" s="165">
        <v>651.04999999999995</v>
      </c>
      <c r="J1978" s="165">
        <f t="shared" si="40"/>
        <v>651.04999999999995</v>
      </c>
      <c r="K1978" s="162" t="s">
        <v>106</v>
      </c>
      <c r="L1978" s="31"/>
      <c r="M1978" s="53" t="s">
        <v>31</v>
      </c>
      <c r="N1978" s="166" t="s">
        <v>43</v>
      </c>
      <c r="O1978" s="142">
        <v>0.96899999999999997</v>
      </c>
      <c r="P1978" s="142">
        <f t="shared" si="41"/>
        <v>0.96899999999999997</v>
      </c>
      <c r="Q1978" s="142">
        <v>0</v>
      </c>
      <c r="R1978" s="142">
        <f t="shared" si="42"/>
        <v>0</v>
      </c>
      <c r="S1978" s="142">
        <v>0</v>
      </c>
      <c r="T1978" s="143">
        <f t="shared" si="43"/>
        <v>0</v>
      </c>
      <c r="AR1978" s="13" t="s">
        <v>2209</v>
      </c>
      <c r="AT1978" s="13" t="s">
        <v>1111</v>
      </c>
      <c r="AU1978" s="13" t="s">
        <v>77</v>
      </c>
      <c r="AY1978" s="13" t="s">
        <v>108</v>
      </c>
      <c r="BE1978" s="144">
        <f t="shared" si="44"/>
        <v>651.04999999999995</v>
      </c>
      <c r="BF1978" s="144">
        <f t="shared" si="45"/>
        <v>0</v>
      </c>
      <c r="BG1978" s="144">
        <f t="shared" si="46"/>
        <v>0</v>
      </c>
      <c r="BH1978" s="144">
        <f t="shared" si="47"/>
        <v>0</v>
      </c>
      <c r="BI1978" s="144">
        <f t="shared" si="48"/>
        <v>0</v>
      </c>
      <c r="BJ1978" s="13" t="s">
        <v>77</v>
      </c>
      <c r="BK1978" s="144">
        <f t="shared" si="49"/>
        <v>651.04999999999995</v>
      </c>
      <c r="BL1978" s="13" t="s">
        <v>2209</v>
      </c>
      <c r="BM1978" s="13" t="s">
        <v>3992</v>
      </c>
    </row>
    <row r="1979" spans="2:65" s="1" customFormat="1" ht="22.5" customHeight="1">
      <c r="B1979" s="27"/>
      <c r="C1979" s="160" t="s">
        <v>3993</v>
      </c>
      <c r="D1979" s="160" t="s">
        <v>1111</v>
      </c>
      <c r="E1979" s="161" t="s">
        <v>3994</v>
      </c>
      <c r="F1979" s="162" t="s">
        <v>3995</v>
      </c>
      <c r="G1979" s="163" t="s">
        <v>144</v>
      </c>
      <c r="H1979" s="164">
        <v>1</v>
      </c>
      <c r="I1979" s="165">
        <v>659.43</v>
      </c>
      <c r="J1979" s="165">
        <f t="shared" si="40"/>
        <v>659.43</v>
      </c>
      <c r="K1979" s="162" t="s">
        <v>106</v>
      </c>
      <c r="L1979" s="31"/>
      <c r="M1979" s="53" t="s">
        <v>31</v>
      </c>
      <c r="N1979" s="166" t="s">
        <v>43</v>
      </c>
      <c r="O1979" s="142">
        <v>0.91300000000000003</v>
      </c>
      <c r="P1979" s="142">
        <f t="shared" si="41"/>
        <v>0.91300000000000003</v>
      </c>
      <c r="Q1979" s="142">
        <v>0</v>
      </c>
      <c r="R1979" s="142">
        <f t="shared" si="42"/>
        <v>0</v>
      </c>
      <c r="S1979" s="142">
        <v>0</v>
      </c>
      <c r="T1979" s="143">
        <f t="shared" si="43"/>
        <v>0</v>
      </c>
      <c r="AR1979" s="13" t="s">
        <v>2209</v>
      </c>
      <c r="AT1979" s="13" t="s">
        <v>1111</v>
      </c>
      <c r="AU1979" s="13" t="s">
        <v>77</v>
      </c>
      <c r="AY1979" s="13" t="s">
        <v>108</v>
      </c>
      <c r="BE1979" s="144">
        <f t="shared" si="44"/>
        <v>659.43</v>
      </c>
      <c r="BF1979" s="144">
        <f t="shared" si="45"/>
        <v>0</v>
      </c>
      <c r="BG1979" s="144">
        <f t="shared" si="46"/>
        <v>0</v>
      </c>
      <c r="BH1979" s="144">
        <f t="shared" si="47"/>
        <v>0</v>
      </c>
      <c r="BI1979" s="144">
        <f t="shared" si="48"/>
        <v>0</v>
      </c>
      <c r="BJ1979" s="13" t="s">
        <v>77</v>
      </c>
      <c r="BK1979" s="144">
        <f t="shared" si="49"/>
        <v>659.43</v>
      </c>
      <c r="BL1979" s="13" t="s">
        <v>2209</v>
      </c>
      <c r="BM1979" s="13" t="s">
        <v>3996</v>
      </c>
    </row>
    <row r="1980" spans="2:65" s="1" customFormat="1" ht="22.5" customHeight="1">
      <c r="B1980" s="27"/>
      <c r="C1980" s="160" t="s">
        <v>3997</v>
      </c>
      <c r="D1980" s="160" t="s">
        <v>1111</v>
      </c>
      <c r="E1980" s="161" t="s">
        <v>3998</v>
      </c>
      <c r="F1980" s="162" t="s">
        <v>3999</v>
      </c>
      <c r="G1980" s="163" t="s">
        <v>144</v>
      </c>
      <c r="H1980" s="164">
        <v>1</v>
      </c>
      <c r="I1980" s="165">
        <v>657.34</v>
      </c>
      <c r="J1980" s="165">
        <f t="shared" si="40"/>
        <v>657.34</v>
      </c>
      <c r="K1980" s="162" t="s">
        <v>106</v>
      </c>
      <c r="L1980" s="31"/>
      <c r="M1980" s="53" t="s">
        <v>31</v>
      </c>
      <c r="N1980" s="166" t="s">
        <v>43</v>
      </c>
      <c r="O1980" s="142">
        <v>0.89900000000000002</v>
      </c>
      <c r="P1980" s="142">
        <f t="shared" si="41"/>
        <v>0.89900000000000002</v>
      </c>
      <c r="Q1980" s="142">
        <v>0</v>
      </c>
      <c r="R1980" s="142">
        <f t="shared" si="42"/>
        <v>0</v>
      </c>
      <c r="S1980" s="142">
        <v>0</v>
      </c>
      <c r="T1980" s="143">
        <f t="shared" si="43"/>
        <v>0</v>
      </c>
      <c r="AR1980" s="13" t="s">
        <v>2209</v>
      </c>
      <c r="AT1980" s="13" t="s">
        <v>1111</v>
      </c>
      <c r="AU1980" s="13" t="s">
        <v>77</v>
      </c>
      <c r="AY1980" s="13" t="s">
        <v>108</v>
      </c>
      <c r="BE1980" s="144">
        <f t="shared" si="44"/>
        <v>657.34</v>
      </c>
      <c r="BF1980" s="144">
        <f t="shared" si="45"/>
        <v>0</v>
      </c>
      <c r="BG1980" s="144">
        <f t="shared" si="46"/>
        <v>0</v>
      </c>
      <c r="BH1980" s="144">
        <f t="shared" si="47"/>
        <v>0</v>
      </c>
      <c r="BI1980" s="144">
        <f t="shared" si="48"/>
        <v>0</v>
      </c>
      <c r="BJ1980" s="13" t="s">
        <v>77</v>
      </c>
      <c r="BK1980" s="144">
        <f t="shared" si="49"/>
        <v>657.34</v>
      </c>
      <c r="BL1980" s="13" t="s">
        <v>2209</v>
      </c>
      <c r="BM1980" s="13" t="s">
        <v>4000</v>
      </c>
    </row>
    <row r="1981" spans="2:65" s="1" customFormat="1" ht="22.5" customHeight="1">
      <c r="B1981" s="27"/>
      <c r="C1981" s="160" t="s">
        <v>4001</v>
      </c>
      <c r="D1981" s="160" t="s">
        <v>1111</v>
      </c>
      <c r="E1981" s="161" t="s">
        <v>4002</v>
      </c>
      <c r="F1981" s="162" t="s">
        <v>4003</v>
      </c>
      <c r="G1981" s="163" t="s">
        <v>144</v>
      </c>
      <c r="H1981" s="164">
        <v>1</v>
      </c>
      <c r="I1981" s="165">
        <v>3778.29</v>
      </c>
      <c r="J1981" s="165">
        <f t="shared" si="40"/>
        <v>3778.29</v>
      </c>
      <c r="K1981" s="162" t="s">
        <v>106</v>
      </c>
      <c r="L1981" s="31"/>
      <c r="M1981" s="53" t="s">
        <v>31</v>
      </c>
      <c r="N1981" s="166" t="s">
        <v>43</v>
      </c>
      <c r="O1981" s="142">
        <v>5</v>
      </c>
      <c r="P1981" s="142">
        <f t="shared" si="41"/>
        <v>5</v>
      </c>
      <c r="Q1981" s="142">
        <v>0</v>
      </c>
      <c r="R1981" s="142">
        <f t="shared" si="42"/>
        <v>0</v>
      </c>
      <c r="S1981" s="142">
        <v>0</v>
      </c>
      <c r="T1981" s="143">
        <f t="shared" si="43"/>
        <v>0</v>
      </c>
      <c r="AR1981" s="13" t="s">
        <v>2209</v>
      </c>
      <c r="AT1981" s="13" t="s">
        <v>1111</v>
      </c>
      <c r="AU1981" s="13" t="s">
        <v>77</v>
      </c>
      <c r="AY1981" s="13" t="s">
        <v>108</v>
      </c>
      <c r="BE1981" s="144">
        <f t="shared" si="44"/>
        <v>3778.29</v>
      </c>
      <c r="BF1981" s="144">
        <f t="shared" si="45"/>
        <v>0</v>
      </c>
      <c r="BG1981" s="144">
        <f t="shared" si="46"/>
        <v>0</v>
      </c>
      <c r="BH1981" s="144">
        <f t="shared" si="47"/>
        <v>0</v>
      </c>
      <c r="BI1981" s="144">
        <f t="shared" si="48"/>
        <v>0</v>
      </c>
      <c r="BJ1981" s="13" t="s">
        <v>77</v>
      </c>
      <c r="BK1981" s="144">
        <f t="shared" si="49"/>
        <v>3778.29</v>
      </c>
      <c r="BL1981" s="13" t="s">
        <v>2209</v>
      </c>
      <c r="BM1981" s="13" t="s">
        <v>4004</v>
      </c>
    </row>
    <row r="1982" spans="2:65" s="1" customFormat="1" ht="22.5" customHeight="1">
      <c r="B1982" s="27"/>
      <c r="C1982" s="160" t="s">
        <v>4005</v>
      </c>
      <c r="D1982" s="160" t="s">
        <v>1111</v>
      </c>
      <c r="E1982" s="161" t="s">
        <v>4006</v>
      </c>
      <c r="F1982" s="162" t="s">
        <v>4007</v>
      </c>
      <c r="G1982" s="163" t="s">
        <v>144</v>
      </c>
      <c r="H1982" s="164">
        <v>1</v>
      </c>
      <c r="I1982" s="165">
        <v>3683.56</v>
      </c>
      <c r="J1982" s="165">
        <f t="shared" ref="J1982:J2013" si="50">ROUND(I1982*H1982,2)</f>
        <v>3683.56</v>
      </c>
      <c r="K1982" s="162" t="s">
        <v>106</v>
      </c>
      <c r="L1982" s="31"/>
      <c r="M1982" s="53" t="s">
        <v>31</v>
      </c>
      <c r="N1982" s="166" t="s">
        <v>43</v>
      </c>
      <c r="O1982" s="142">
        <v>5.0999999999999996</v>
      </c>
      <c r="P1982" s="142">
        <f t="shared" ref="P1982:P2013" si="51">O1982*H1982</f>
        <v>5.0999999999999996</v>
      </c>
      <c r="Q1982" s="142">
        <v>0</v>
      </c>
      <c r="R1982" s="142">
        <f t="shared" ref="R1982:R2013" si="52">Q1982*H1982</f>
        <v>0</v>
      </c>
      <c r="S1982" s="142">
        <v>0</v>
      </c>
      <c r="T1982" s="143">
        <f t="shared" ref="T1982:T2013" si="53">S1982*H1982</f>
        <v>0</v>
      </c>
      <c r="AR1982" s="13" t="s">
        <v>2209</v>
      </c>
      <c r="AT1982" s="13" t="s">
        <v>1111</v>
      </c>
      <c r="AU1982" s="13" t="s">
        <v>77</v>
      </c>
      <c r="AY1982" s="13" t="s">
        <v>108</v>
      </c>
      <c r="BE1982" s="144">
        <f t="shared" ref="BE1982:BE2005" si="54">IF(N1982="základní",J1982,0)</f>
        <v>3683.56</v>
      </c>
      <c r="BF1982" s="144">
        <f t="shared" ref="BF1982:BF2005" si="55">IF(N1982="snížená",J1982,0)</f>
        <v>0</v>
      </c>
      <c r="BG1982" s="144">
        <f t="shared" ref="BG1982:BG2005" si="56">IF(N1982="zákl. přenesená",J1982,0)</f>
        <v>0</v>
      </c>
      <c r="BH1982" s="144">
        <f t="shared" ref="BH1982:BH2005" si="57">IF(N1982="sníž. přenesená",J1982,0)</f>
        <v>0</v>
      </c>
      <c r="BI1982" s="144">
        <f t="shared" ref="BI1982:BI2005" si="58">IF(N1982="nulová",J1982,0)</f>
        <v>0</v>
      </c>
      <c r="BJ1982" s="13" t="s">
        <v>77</v>
      </c>
      <c r="BK1982" s="144">
        <f t="shared" ref="BK1982:BK2005" si="59">ROUND(I1982*H1982,2)</f>
        <v>3683.56</v>
      </c>
      <c r="BL1982" s="13" t="s">
        <v>2209</v>
      </c>
      <c r="BM1982" s="13" t="s">
        <v>4008</v>
      </c>
    </row>
    <row r="1983" spans="2:65" s="1" customFormat="1" ht="22.5" customHeight="1">
      <c r="B1983" s="27"/>
      <c r="C1983" s="160" t="s">
        <v>4009</v>
      </c>
      <c r="D1983" s="160" t="s">
        <v>1111</v>
      </c>
      <c r="E1983" s="161" t="s">
        <v>4010</v>
      </c>
      <c r="F1983" s="162" t="s">
        <v>4011</v>
      </c>
      <c r="G1983" s="163" t="s">
        <v>144</v>
      </c>
      <c r="H1983" s="164">
        <v>1</v>
      </c>
      <c r="I1983" s="165">
        <v>9773.64</v>
      </c>
      <c r="J1983" s="165">
        <f t="shared" si="50"/>
        <v>9773.64</v>
      </c>
      <c r="K1983" s="162" t="s">
        <v>106</v>
      </c>
      <c r="L1983" s="31"/>
      <c r="M1983" s="53" t="s">
        <v>31</v>
      </c>
      <c r="N1983" s="166" t="s">
        <v>43</v>
      </c>
      <c r="O1983" s="142">
        <v>13.871</v>
      </c>
      <c r="P1983" s="142">
        <f t="shared" si="51"/>
        <v>13.871</v>
      </c>
      <c r="Q1983" s="142">
        <v>0</v>
      </c>
      <c r="R1983" s="142">
        <f t="shared" si="52"/>
        <v>0</v>
      </c>
      <c r="S1983" s="142">
        <v>0</v>
      </c>
      <c r="T1983" s="143">
        <f t="shared" si="53"/>
        <v>0</v>
      </c>
      <c r="AR1983" s="13" t="s">
        <v>2209</v>
      </c>
      <c r="AT1983" s="13" t="s">
        <v>1111</v>
      </c>
      <c r="AU1983" s="13" t="s">
        <v>77</v>
      </c>
      <c r="AY1983" s="13" t="s">
        <v>108</v>
      </c>
      <c r="BE1983" s="144">
        <f t="shared" si="54"/>
        <v>9773.64</v>
      </c>
      <c r="BF1983" s="144">
        <f t="shared" si="55"/>
        <v>0</v>
      </c>
      <c r="BG1983" s="144">
        <f t="shared" si="56"/>
        <v>0</v>
      </c>
      <c r="BH1983" s="144">
        <f t="shared" si="57"/>
        <v>0</v>
      </c>
      <c r="BI1983" s="144">
        <f t="shared" si="58"/>
        <v>0</v>
      </c>
      <c r="BJ1983" s="13" t="s">
        <v>77</v>
      </c>
      <c r="BK1983" s="144">
        <f t="shared" si="59"/>
        <v>9773.64</v>
      </c>
      <c r="BL1983" s="13" t="s">
        <v>2209</v>
      </c>
      <c r="BM1983" s="13" t="s">
        <v>4012</v>
      </c>
    </row>
    <row r="1984" spans="2:65" s="1" customFormat="1" ht="22.5" customHeight="1">
      <c r="B1984" s="27"/>
      <c r="C1984" s="160" t="s">
        <v>4013</v>
      </c>
      <c r="D1984" s="160" t="s">
        <v>1111</v>
      </c>
      <c r="E1984" s="161" t="s">
        <v>4014</v>
      </c>
      <c r="F1984" s="162" t="s">
        <v>4015</v>
      </c>
      <c r="G1984" s="163" t="s">
        <v>144</v>
      </c>
      <c r="H1984" s="164">
        <v>1</v>
      </c>
      <c r="I1984" s="165">
        <v>1133.49</v>
      </c>
      <c r="J1984" s="165">
        <f t="shared" si="50"/>
        <v>1133.49</v>
      </c>
      <c r="K1984" s="162" t="s">
        <v>106</v>
      </c>
      <c r="L1984" s="31"/>
      <c r="M1984" s="53" t="s">
        <v>31</v>
      </c>
      <c r="N1984" s="166" t="s">
        <v>43</v>
      </c>
      <c r="O1984" s="142">
        <v>1.5</v>
      </c>
      <c r="P1984" s="142">
        <f t="shared" si="51"/>
        <v>1.5</v>
      </c>
      <c r="Q1984" s="142">
        <v>0</v>
      </c>
      <c r="R1984" s="142">
        <f t="shared" si="52"/>
        <v>0</v>
      </c>
      <c r="S1984" s="142">
        <v>0</v>
      </c>
      <c r="T1984" s="143">
        <f t="shared" si="53"/>
        <v>0</v>
      </c>
      <c r="AR1984" s="13" t="s">
        <v>2209</v>
      </c>
      <c r="AT1984" s="13" t="s">
        <v>1111</v>
      </c>
      <c r="AU1984" s="13" t="s">
        <v>77</v>
      </c>
      <c r="AY1984" s="13" t="s">
        <v>108</v>
      </c>
      <c r="BE1984" s="144">
        <f t="shared" si="54"/>
        <v>1133.49</v>
      </c>
      <c r="BF1984" s="144">
        <f t="shared" si="55"/>
        <v>0</v>
      </c>
      <c r="BG1984" s="144">
        <f t="shared" si="56"/>
        <v>0</v>
      </c>
      <c r="BH1984" s="144">
        <f t="shared" si="57"/>
        <v>0</v>
      </c>
      <c r="BI1984" s="144">
        <f t="shared" si="58"/>
        <v>0</v>
      </c>
      <c r="BJ1984" s="13" t="s">
        <v>77</v>
      </c>
      <c r="BK1984" s="144">
        <f t="shared" si="59"/>
        <v>1133.49</v>
      </c>
      <c r="BL1984" s="13" t="s">
        <v>2209</v>
      </c>
      <c r="BM1984" s="13" t="s">
        <v>4016</v>
      </c>
    </row>
    <row r="1985" spans="2:65" s="1" customFormat="1" ht="22.5" customHeight="1">
      <c r="B1985" s="27"/>
      <c r="C1985" s="160" t="s">
        <v>4017</v>
      </c>
      <c r="D1985" s="160" t="s">
        <v>1111</v>
      </c>
      <c r="E1985" s="161" t="s">
        <v>4018</v>
      </c>
      <c r="F1985" s="162" t="s">
        <v>4019</v>
      </c>
      <c r="G1985" s="163" t="s">
        <v>144</v>
      </c>
      <c r="H1985" s="164">
        <v>1</v>
      </c>
      <c r="I1985" s="165">
        <v>1105.07</v>
      </c>
      <c r="J1985" s="165">
        <f t="shared" si="50"/>
        <v>1105.07</v>
      </c>
      <c r="K1985" s="162" t="s">
        <v>106</v>
      </c>
      <c r="L1985" s="31"/>
      <c r="M1985" s="53" t="s">
        <v>31</v>
      </c>
      <c r="N1985" s="166" t="s">
        <v>43</v>
      </c>
      <c r="O1985" s="142">
        <v>1.53</v>
      </c>
      <c r="P1985" s="142">
        <f t="shared" si="51"/>
        <v>1.53</v>
      </c>
      <c r="Q1985" s="142">
        <v>0</v>
      </c>
      <c r="R1985" s="142">
        <f t="shared" si="52"/>
        <v>0</v>
      </c>
      <c r="S1985" s="142">
        <v>0</v>
      </c>
      <c r="T1985" s="143">
        <f t="shared" si="53"/>
        <v>0</v>
      </c>
      <c r="AR1985" s="13" t="s">
        <v>2209</v>
      </c>
      <c r="AT1985" s="13" t="s">
        <v>1111</v>
      </c>
      <c r="AU1985" s="13" t="s">
        <v>77</v>
      </c>
      <c r="AY1985" s="13" t="s">
        <v>108</v>
      </c>
      <c r="BE1985" s="144">
        <f t="shared" si="54"/>
        <v>1105.07</v>
      </c>
      <c r="BF1985" s="144">
        <f t="shared" si="55"/>
        <v>0</v>
      </c>
      <c r="BG1985" s="144">
        <f t="shared" si="56"/>
        <v>0</v>
      </c>
      <c r="BH1985" s="144">
        <f t="shared" si="57"/>
        <v>0</v>
      </c>
      <c r="BI1985" s="144">
        <f t="shared" si="58"/>
        <v>0</v>
      </c>
      <c r="BJ1985" s="13" t="s">
        <v>77</v>
      </c>
      <c r="BK1985" s="144">
        <f t="shared" si="59"/>
        <v>1105.07</v>
      </c>
      <c r="BL1985" s="13" t="s">
        <v>2209</v>
      </c>
      <c r="BM1985" s="13" t="s">
        <v>4020</v>
      </c>
    </row>
    <row r="1986" spans="2:65" s="1" customFormat="1" ht="22.5" customHeight="1">
      <c r="B1986" s="27"/>
      <c r="C1986" s="160" t="s">
        <v>4021</v>
      </c>
      <c r="D1986" s="160" t="s">
        <v>1111</v>
      </c>
      <c r="E1986" s="161" t="s">
        <v>4022</v>
      </c>
      <c r="F1986" s="162" t="s">
        <v>4023</v>
      </c>
      <c r="G1986" s="163" t="s">
        <v>144</v>
      </c>
      <c r="H1986" s="164">
        <v>1</v>
      </c>
      <c r="I1986" s="165">
        <v>2932.6</v>
      </c>
      <c r="J1986" s="165">
        <f t="shared" si="50"/>
        <v>2932.6</v>
      </c>
      <c r="K1986" s="162" t="s">
        <v>106</v>
      </c>
      <c r="L1986" s="31"/>
      <c r="M1986" s="53" t="s">
        <v>31</v>
      </c>
      <c r="N1986" s="166" t="s">
        <v>43</v>
      </c>
      <c r="O1986" s="142">
        <v>4.1619999999999999</v>
      </c>
      <c r="P1986" s="142">
        <f t="shared" si="51"/>
        <v>4.1619999999999999</v>
      </c>
      <c r="Q1986" s="142">
        <v>0</v>
      </c>
      <c r="R1986" s="142">
        <f t="shared" si="52"/>
        <v>0</v>
      </c>
      <c r="S1986" s="142">
        <v>0</v>
      </c>
      <c r="T1986" s="143">
        <f t="shared" si="53"/>
        <v>0</v>
      </c>
      <c r="AR1986" s="13" t="s">
        <v>2209</v>
      </c>
      <c r="AT1986" s="13" t="s">
        <v>1111</v>
      </c>
      <c r="AU1986" s="13" t="s">
        <v>77</v>
      </c>
      <c r="AY1986" s="13" t="s">
        <v>108</v>
      </c>
      <c r="BE1986" s="144">
        <f t="shared" si="54"/>
        <v>2932.6</v>
      </c>
      <c r="BF1986" s="144">
        <f t="shared" si="55"/>
        <v>0</v>
      </c>
      <c r="BG1986" s="144">
        <f t="shared" si="56"/>
        <v>0</v>
      </c>
      <c r="BH1986" s="144">
        <f t="shared" si="57"/>
        <v>0</v>
      </c>
      <c r="BI1986" s="144">
        <f t="shared" si="58"/>
        <v>0</v>
      </c>
      <c r="BJ1986" s="13" t="s">
        <v>77</v>
      </c>
      <c r="BK1986" s="144">
        <f t="shared" si="59"/>
        <v>2932.6</v>
      </c>
      <c r="BL1986" s="13" t="s">
        <v>2209</v>
      </c>
      <c r="BM1986" s="13" t="s">
        <v>4024</v>
      </c>
    </row>
    <row r="1987" spans="2:65" s="1" customFormat="1" ht="22.5" customHeight="1">
      <c r="B1987" s="27"/>
      <c r="C1987" s="160" t="s">
        <v>4025</v>
      </c>
      <c r="D1987" s="160" t="s">
        <v>1111</v>
      </c>
      <c r="E1987" s="161" t="s">
        <v>4026</v>
      </c>
      <c r="F1987" s="162" t="s">
        <v>4027</v>
      </c>
      <c r="G1987" s="163" t="s">
        <v>144</v>
      </c>
      <c r="H1987" s="164">
        <v>1</v>
      </c>
      <c r="I1987" s="165">
        <v>564.38</v>
      </c>
      <c r="J1987" s="165">
        <f t="shared" si="50"/>
        <v>564.38</v>
      </c>
      <c r="K1987" s="162" t="s">
        <v>106</v>
      </c>
      <c r="L1987" s="31"/>
      <c r="M1987" s="53" t="s">
        <v>31</v>
      </c>
      <c r="N1987" s="166" t="s">
        <v>43</v>
      </c>
      <c r="O1987" s="142">
        <v>0.84</v>
      </c>
      <c r="P1987" s="142">
        <f t="shared" si="51"/>
        <v>0.84</v>
      </c>
      <c r="Q1987" s="142">
        <v>0</v>
      </c>
      <c r="R1987" s="142">
        <f t="shared" si="52"/>
        <v>0</v>
      </c>
      <c r="S1987" s="142">
        <v>0</v>
      </c>
      <c r="T1987" s="143">
        <f t="shared" si="53"/>
        <v>0</v>
      </c>
      <c r="AR1987" s="13" t="s">
        <v>2209</v>
      </c>
      <c r="AT1987" s="13" t="s">
        <v>1111</v>
      </c>
      <c r="AU1987" s="13" t="s">
        <v>77</v>
      </c>
      <c r="AY1987" s="13" t="s">
        <v>108</v>
      </c>
      <c r="BE1987" s="144">
        <f t="shared" si="54"/>
        <v>564.38</v>
      </c>
      <c r="BF1987" s="144">
        <f t="shared" si="55"/>
        <v>0</v>
      </c>
      <c r="BG1987" s="144">
        <f t="shared" si="56"/>
        <v>0</v>
      </c>
      <c r="BH1987" s="144">
        <f t="shared" si="57"/>
        <v>0</v>
      </c>
      <c r="BI1987" s="144">
        <f t="shared" si="58"/>
        <v>0</v>
      </c>
      <c r="BJ1987" s="13" t="s">
        <v>77</v>
      </c>
      <c r="BK1987" s="144">
        <f t="shared" si="59"/>
        <v>564.38</v>
      </c>
      <c r="BL1987" s="13" t="s">
        <v>2209</v>
      </c>
      <c r="BM1987" s="13" t="s">
        <v>4028</v>
      </c>
    </row>
    <row r="1988" spans="2:65" s="1" customFormat="1" ht="22.5" customHeight="1">
      <c r="B1988" s="27"/>
      <c r="C1988" s="160" t="s">
        <v>4029</v>
      </c>
      <c r="D1988" s="160" t="s">
        <v>1111</v>
      </c>
      <c r="E1988" s="161" t="s">
        <v>4030</v>
      </c>
      <c r="F1988" s="162" t="s">
        <v>4031</v>
      </c>
      <c r="G1988" s="163" t="s">
        <v>144</v>
      </c>
      <c r="H1988" s="164">
        <v>1</v>
      </c>
      <c r="I1988" s="165">
        <v>602</v>
      </c>
      <c r="J1988" s="165">
        <f t="shared" si="50"/>
        <v>602</v>
      </c>
      <c r="K1988" s="162" t="s">
        <v>106</v>
      </c>
      <c r="L1988" s="31"/>
      <c r="M1988" s="53" t="s">
        <v>31</v>
      </c>
      <c r="N1988" s="166" t="s">
        <v>43</v>
      </c>
      <c r="O1988" s="142">
        <v>0.89600000000000002</v>
      </c>
      <c r="P1988" s="142">
        <f t="shared" si="51"/>
        <v>0.89600000000000002</v>
      </c>
      <c r="Q1988" s="142">
        <v>0</v>
      </c>
      <c r="R1988" s="142">
        <f t="shared" si="52"/>
        <v>0</v>
      </c>
      <c r="S1988" s="142">
        <v>0</v>
      </c>
      <c r="T1988" s="143">
        <f t="shared" si="53"/>
        <v>0</v>
      </c>
      <c r="AR1988" s="13" t="s">
        <v>2209</v>
      </c>
      <c r="AT1988" s="13" t="s">
        <v>1111</v>
      </c>
      <c r="AU1988" s="13" t="s">
        <v>77</v>
      </c>
      <c r="AY1988" s="13" t="s">
        <v>108</v>
      </c>
      <c r="BE1988" s="144">
        <f t="shared" si="54"/>
        <v>602</v>
      </c>
      <c r="BF1988" s="144">
        <f t="shared" si="55"/>
        <v>0</v>
      </c>
      <c r="BG1988" s="144">
        <f t="shared" si="56"/>
        <v>0</v>
      </c>
      <c r="BH1988" s="144">
        <f t="shared" si="57"/>
        <v>0</v>
      </c>
      <c r="BI1988" s="144">
        <f t="shared" si="58"/>
        <v>0</v>
      </c>
      <c r="BJ1988" s="13" t="s">
        <v>77</v>
      </c>
      <c r="BK1988" s="144">
        <f t="shared" si="59"/>
        <v>602</v>
      </c>
      <c r="BL1988" s="13" t="s">
        <v>2209</v>
      </c>
      <c r="BM1988" s="13" t="s">
        <v>4032</v>
      </c>
    </row>
    <row r="1989" spans="2:65" s="1" customFormat="1" ht="22.5" customHeight="1">
      <c r="B1989" s="27"/>
      <c r="C1989" s="160" t="s">
        <v>4033</v>
      </c>
      <c r="D1989" s="160" t="s">
        <v>1111</v>
      </c>
      <c r="E1989" s="161" t="s">
        <v>4034</v>
      </c>
      <c r="F1989" s="162" t="s">
        <v>4035</v>
      </c>
      <c r="G1989" s="163" t="s">
        <v>144</v>
      </c>
      <c r="H1989" s="164">
        <v>1</v>
      </c>
      <c r="I1989" s="165">
        <v>580.5</v>
      </c>
      <c r="J1989" s="165">
        <f t="shared" si="50"/>
        <v>580.5</v>
      </c>
      <c r="K1989" s="162" t="s">
        <v>106</v>
      </c>
      <c r="L1989" s="31"/>
      <c r="M1989" s="53" t="s">
        <v>31</v>
      </c>
      <c r="N1989" s="166" t="s">
        <v>43</v>
      </c>
      <c r="O1989" s="142">
        <v>0.86399999999999999</v>
      </c>
      <c r="P1989" s="142">
        <f t="shared" si="51"/>
        <v>0.86399999999999999</v>
      </c>
      <c r="Q1989" s="142">
        <v>0</v>
      </c>
      <c r="R1989" s="142">
        <f t="shared" si="52"/>
        <v>0</v>
      </c>
      <c r="S1989" s="142">
        <v>0</v>
      </c>
      <c r="T1989" s="143">
        <f t="shared" si="53"/>
        <v>0</v>
      </c>
      <c r="AR1989" s="13" t="s">
        <v>2209</v>
      </c>
      <c r="AT1989" s="13" t="s">
        <v>1111</v>
      </c>
      <c r="AU1989" s="13" t="s">
        <v>77</v>
      </c>
      <c r="AY1989" s="13" t="s">
        <v>108</v>
      </c>
      <c r="BE1989" s="144">
        <f t="shared" si="54"/>
        <v>580.5</v>
      </c>
      <c r="BF1989" s="144">
        <f t="shared" si="55"/>
        <v>0</v>
      </c>
      <c r="BG1989" s="144">
        <f t="shared" si="56"/>
        <v>0</v>
      </c>
      <c r="BH1989" s="144">
        <f t="shared" si="57"/>
        <v>0</v>
      </c>
      <c r="BI1989" s="144">
        <f t="shared" si="58"/>
        <v>0</v>
      </c>
      <c r="BJ1989" s="13" t="s">
        <v>77</v>
      </c>
      <c r="BK1989" s="144">
        <f t="shared" si="59"/>
        <v>580.5</v>
      </c>
      <c r="BL1989" s="13" t="s">
        <v>2209</v>
      </c>
      <c r="BM1989" s="13" t="s">
        <v>4036</v>
      </c>
    </row>
    <row r="1990" spans="2:65" s="1" customFormat="1" ht="22.5" customHeight="1">
      <c r="B1990" s="27"/>
      <c r="C1990" s="160" t="s">
        <v>4037</v>
      </c>
      <c r="D1990" s="160" t="s">
        <v>1111</v>
      </c>
      <c r="E1990" s="161" t="s">
        <v>4038</v>
      </c>
      <c r="F1990" s="162" t="s">
        <v>4039</v>
      </c>
      <c r="G1990" s="163" t="s">
        <v>144</v>
      </c>
      <c r="H1990" s="164">
        <v>1</v>
      </c>
      <c r="I1990" s="165">
        <v>580.5</v>
      </c>
      <c r="J1990" s="165">
        <f t="shared" si="50"/>
        <v>580.5</v>
      </c>
      <c r="K1990" s="162" t="s">
        <v>106</v>
      </c>
      <c r="L1990" s="31"/>
      <c r="M1990" s="53" t="s">
        <v>31</v>
      </c>
      <c r="N1990" s="166" t="s">
        <v>43</v>
      </c>
      <c r="O1990" s="142">
        <v>0.86399999999999999</v>
      </c>
      <c r="P1990" s="142">
        <f t="shared" si="51"/>
        <v>0.86399999999999999</v>
      </c>
      <c r="Q1990" s="142">
        <v>0</v>
      </c>
      <c r="R1990" s="142">
        <f t="shared" si="52"/>
        <v>0</v>
      </c>
      <c r="S1990" s="142">
        <v>0</v>
      </c>
      <c r="T1990" s="143">
        <f t="shared" si="53"/>
        <v>0</v>
      </c>
      <c r="AR1990" s="13" t="s">
        <v>2209</v>
      </c>
      <c r="AT1990" s="13" t="s">
        <v>1111</v>
      </c>
      <c r="AU1990" s="13" t="s">
        <v>77</v>
      </c>
      <c r="AY1990" s="13" t="s">
        <v>108</v>
      </c>
      <c r="BE1990" s="144">
        <f t="shared" si="54"/>
        <v>580.5</v>
      </c>
      <c r="BF1990" s="144">
        <f t="shared" si="55"/>
        <v>0</v>
      </c>
      <c r="BG1990" s="144">
        <f t="shared" si="56"/>
        <v>0</v>
      </c>
      <c r="BH1990" s="144">
        <f t="shared" si="57"/>
        <v>0</v>
      </c>
      <c r="BI1990" s="144">
        <f t="shared" si="58"/>
        <v>0</v>
      </c>
      <c r="BJ1990" s="13" t="s">
        <v>77</v>
      </c>
      <c r="BK1990" s="144">
        <f t="shared" si="59"/>
        <v>580.5</v>
      </c>
      <c r="BL1990" s="13" t="s">
        <v>2209</v>
      </c>
      <c r="BM1990" s="13" t="s">
        <v>4040</v>
      </c>
    </row>
    <row r="1991" spans="2:65" s="1" customFormat="1" ht="22.5" customHeight="1">
      <c r="B1991" s="27"/>
      <c r="C1991" s="160" t="s">
        <v>4041</v>
      </c>
      <c r="D1991" s="160" t="s">
        <v>1111</v>
      </c>
      <c r="E1991" s="161" t="s">
        <v>4042</v>
      </c>
      <c r="F1991" s="162" t="s">
        <v>4043</v>
      </c>
      <c r="G1991" s="163" t="s">
        <v>144</v>
      </c>
      <c r="H1991" s="164">
        <v>1</v>
      </c>
      <c r="I1991" s="165">
        <v>564.38</v>
      </c>
      <c r="J1991" s="165">
        <f t="shared" si="50"/>
        <v>564.38</v>
      </c>
      <c r="K1991" s="162" t="s">
        <v>106</v>
      </c>
      <c r="L1991" s="31"/>
      <c r="M1991" s="53" t="s">
        <v>31</v>
      </c>
      <c r="N1991" s="166" t="s">
        <v>43</v>
      </c>
      <c r="O1991" s="142">
        <v>0.84</v>
      </c>
      <c r="P1991" s="142">
        <f t="shared" si="51"/>
        <v>0.84</v>
      </c>
      <c r="Q1991" s="142">
        <v>0</v>
      </c>
      <c r="R1991" s="142">
        <f t="shared" si="52"/>
        <v>0</v>
      </c>
      <c r="S1991" s="142">
        <v>0</v>
      </c>
      <c r="T1991" s="143">
        <f t="shared" si="53"/>
        <v>0</v>
      </c>
      <c r="AR1991" s="13" t="s">
        <v>2209</v>
      </c>
      <c r="AT1991" s="13" t="s">
        <v>1111</v>
      </c>
      <c r="AU1991" s="13" t="s">
        <v>77</v>
      </c>
      <c r="AY1991" s="13" t="s">
        <v>108</v>
      </c>
      <c r="BE1991" s="144">
        <f t="shared" si="54"/>
        <v>564.38</v>
      </c>
      <c r="BF1991" s="144">
        <f t="shared" si="55"/>
        <v>0</v>
      </c>
      <c r="BG1991" s="144">
        <f t="shared" si="56"/>
        <v>0</v>
      </c>
      <c r="BH1991" s="144">
        <f t="shared" si="57"/>
        <v>0</v>
      </c>
      <c r="BI1991" s="144">
        <f t="shared" si="58"/>
        <v>0</v>
      </c>
      <c r="BJ1991" s="13" t="s">
        <v>77</v>
      </c>
      <c r="BK1991" s="144">
        <f t="shared" si="59"/>
        <v>564.38</v>
      </c>
      <c r="BL1991" s="13" t="s">
        <v>2209</v>
      </c>
      <c r="BM1991" s="13" t="s">
        <v>4044</v>
      </c>
    </row>
    <row r="1992" spans="2:65" s="1" customFormat="1" ht="33.75" customHeight="1">
      <c r="B1992" s="27"/>
      <c r="C1992" s="160" t="s">
        <v>4045</v>
      </c>
      <c r="D1992" s="160" t="s">
        <v>1111</v>
      </c>
      <c r="E1992" s="161" t="s">
        <v>4046</v>
      </c>
      <c r="F1992" s="162" t="s">
        <v>4047</v>
      </c>
      <c r="G1992" s="163" t="s">
        <v>144</v>
      </c>
      <c r="H1992" s="164">
        <v>1</v>
      </c>
      <c r="I1992" s="165">
        <v>1618.55</v>
      </c>
      <c r="J1992" s="165">
        <f t="shared" si="50"/>
        <v>1618.55</v>
      </c>
      <c r="K1992" s="162" t="s">
        <v>106</v>
      </c>
      <c r="L1992" s="31"/>
      <c r="M1992" s="53" t="s">
        <v>31</v>
      </c>
      <c r="N1992" s="166" t="s">
        <v>43</v>
      </c>
      <c r="O1992" s="142">
        <v>2.4089999999999998</v>
      </c>
      <c r="P1992" s="142">
        <f t="shared" si="51"/>
        <v>2.4089999999999998</v>
      </c>
      <c r="Q1992" s="142">
        <v>0</v>
      </c>
      <c r="R1992" s="142">
        <f t="shared" si="52"/>
        <v>0</v>
      </c>
      <c r="S1992" s="142">
        <v>0</v>
      </c>
      <c r="T1992" s="143">
        <f t="shared" si="53"/>
        <v>0</v>
      </c>
      <c r="AR1992" s="13" t="s">
        <v>2209</v>
      </c>
      <c r="AT1992" s="13" t="s">
        <v>1111</v>
      </c>
      <c r="AU1992" s="13" t="s">
        <v>77</v>
      </c>
      <c r="AY1992" s="13" t="s">
        <v>108</v>
      </c>
      <c r="BE1992" s="144">
        <f t="shared" si="54"/>
        <v>1618.55</v>
      </c>
      <c r="BF1992" s="144">
        <f t="shared" si="55"/>
        <v>0</v>
      </c>
      <c r="BG1992" s="144">
        <f t="shared" si="56"/>
        <v>0</v>
      </c>
      <c r="BH1992" s="144">
        <f t="shared" si="57"/>
        <v>0</v>
      </c>
      <c r="BI1992" s="144">
        <f t="shared" si="58"/>
        <v>0</v>
      </c>
      <c r="BJ1992" s="13" t="s">
        <v>77</v>
      </c>
      <c r="BK1992" s="144">
        <f t="shared" si="59"/>
        <v>1618.55</v>
      </c>
      <c r="BL1992" s="13" t="s">
        <v>2209</v>
      </c>
      <c r="BM1992" s="13" t="s">
        <v>4048</v>
      </c>
    </row>
    <row r="1993" spans="2:65" s="1" customFormat="1" ht="33.75" customHeight="1">
      <c r="B1993" s="27"/>
      <c r="C1993" s="160" t="s">
        <v>4049</v>
      </c>
      <c r="D1993" s="160" t="s">
        <v>1111</v>
      </c>
      <c r="E1993" s="161" t="s">
        <v>4050</v>
      </c>
      <c r="F1993" s="162" t="s">
        <v>4051</v>
      </c>
      <c r="G1993" s="163" t="s">
        <v>144</v>
      </c>
      <c r="H1993" s="164">
        <v>1</v>
      </c>
      <c r="I1993" s="165">
        <v>1771.07</v>
      </c>
      <c r="J1993" s="165">
        <f t="shared" si="50"/>
        <v>1771.07</v>
      </c>
      <c r="K1993" s="162" t="s">
        <v>106</v>
      </c>
      <c r="L1993" s="31"/>
      <c r="M1993" s="53" t="s">
        <v>31</v>
      </c>
      <c r="N1993" s="166" t="s">
        <v>43</v>
      </c>
      <c r="O1993" s="142">
        <v>2.6360000000000001</v>
      </c>
      <c r="P1993" s="142">
        <f t="shared" si="51"/>
        <v>2.6360000000000001</v>
      </c>
      <c r="Q1993" s="142">
        <v>0</v>
      </c>
      <c r="R1993" s="142">
        <f t="shared" si="52"/>
        <v>0</v>
      </c>
      <c r="S1993" s="142">
        <v>0</v>
      </c>
      <c r="T1993" s="143">
        <f t="shared" si="53"/>
        <v>0</v>
      </c>
      <c r="AR1993" s="13" t="s">
        <v>2209</v>
      </c>
      <c r="AT1993" s="13" t="s">
        <v>1111</v>
      </c>
      <c r="AU1993" s="13" t="s">
        <v>77</v>
      </c>
      <c r="AY1993" s="13" t="s">
        <v>108</v>
      </c>
      <c r="BE1993" s="144">
        <f t="shared" si="54"/>
        <v>1771.07</v>
      </c>
      <c r="BF1993" s="144">
        <f t="shared" si="55"/>
        <v>0</v>
      </c>
      <c r="BG1993" s="144">
        <f t="shared" si="56"/>
        <v>0</v>
      </c>
      <c r="BH1993" s="144">
        <f t="shared" si="57"/>
        <v>0</v>
      </c>
      <c r="BI1993" s="144">
        <f t="shared" si="58"/>
        <v>0</v>
      </c>
      <c r="BJ1993" s="13" t="s">
        <v>77</v>
      </c>
      <c r="BK1993" s="144">
        <f t="shared" si="59"/>
        <v>1771.07</v>
      </c>
      <c r="BL1993" s="13" t="s">
        <v>2209</v>
      </c>
      <c r="BM1993" s="13" t="s">
        <v>4052</v>
      </c>
    </row>
    <row r="1994" spans="2:65" s="1" customFormat="1" ht="22.5" customHeight="1">
      <c r="B1994" s="27"/>
      <c r="C1994" s="160" t="s">
        <v>4053</v>
      </c>
      <c r="D1994" s="160" t="s">
        <v>1111</v>
      </c>
      <c r="E1994" s="161" t="s">
        <v>4054</v>
      </c>
      <c r="F1994" s="162" t="s">
        <v>4055</v>
      </c>
      <c r="G1994" s="163" t="s">
        <v>144</v>
      </c>
      <c r="H1994" s="164">
        <v>1</v>
      </c>
      <c r="I1994" s="165">
        <v>659.78</v>
      </c>
      <c r="J1994" s="165">
        <f t="shared" si="50"/>
        <v>659.78</v>
      </c>
      <c r="K1994" s="162" t="s">
        <v>106</v>
      </c>
      <c r="L1994" s="31"/>
      <c r="M1994" s="53" t="s">
        <v>31</v>
      </c>
      <c r="N1994" s="166" t="s">
        <v>43</v>
      </c>
      <c r="O1994" s="142">
        <v>0.98199999999999998</v>
      </c>
      <c r="P1994" s="142">
        <f t="shared" si="51"/>
        <v>0.98199999999999998</v>
      </c>
      <c r="Q1994" s="142">
        <v>0</v>
      </c>
      <c r="R1994" s="142">
        <f t="shared" si="52"/>
        <v>0</v>
      </c>
      <c r="S1994" s="142">
        <v>0</v>
      </c>
      <c r="T1994" s="143">
        <f t="shared" si="53"/>
        <v>0</v>
      </c>
      <c r="AR1994" s="13" t="s">
        <v>2209</v>
      </c>
      <c r="AT1994" s="13" t="s">
        <v>1111</v>
      </c>
      <c r="AU1994" s="13" t="s">
        <v>77</v>
      </c>
      <c r="AY1994" s="13" t="s">
        <v>108</v>
      </c>
      <c r="BE1994" s="144">
        <f t="shared" si="54"/>
        <v>659.78</v>
      </c>
      <c r="BF1994" s="144">
        <f t="shared" si="55"/>
        <v>0</v>
      </c>
      <c r="BG1994" s="144">
        <f t="shared" si="56"/>
        <v>0</v>
      </c>
      <c r="BH1994" s="144">
        <f t="shared" si="57"/>
        <v>0</v>
      </c>
      <c r="BI1994" s="144">
        <f t="shared" si="58"/>
        <v>0</v>
      </c>
      <c r="BJ1994" s="13" t="s">
        <v>77</v>
      </c>
      <c r="BK1994" s="144">
        <f t="shared" si="59"/>
        <v>659.78</v>
      </c>
      <c r="BL1994" s="13" t="s">
        <v>2209</v>
      </c>
      <c r="BM1994" s="13" t="s">
        <v>4056</v>
      </c>
    </row>
    <row r="1995" spans="2:65" s="1" customFormat="1" ht="22.5" customHeight="1">
      <c r="B1995" s="27"/>
      <c r="C1995" s="160" t="s">
        <v>4057</v>
      </c>
      <c r="D1995" s="160" t="s">
        <v>1111</v>
      </c>
      <c r="E1995" s="161" t="s">
        <v>4058</v>
      </c>
      <c r="F1995" s="162" t="s">
        <v>4059</v>
      </c>
      <c r="G1995" s="163" t="s">
        <v>144</v>
      </c>
      <c r="H1995" s="164">
        <v>1</v>
      </c>
      <c r="I1995" s="165">
        <v>930.55</v>
      </c>
      <c r="J1995" s="165">
        <f t="shared" si="50"/>
        <v>930.55</v>
      </c>
      <c r="K1995" s="162" t="s">
        <v>106</v>
      </c>
      <c r="L1995" s="31"/>
      <c r="M1995" s="53" t="s">
        <v>31</v>
      </c>
      <c r="N1995" s="166" t="s">
        <v>43</v>
      </c>
      <c r="O1995" s="142">
        <v>1.385</v>
      </c>
      <c r="P1995" s="142">
        <f t="shared" si="51"/>
        <v>1.385</v>
      </c>
      <c r="Q1995" s="142">
        <v>0</v>
      </c>
      <c r="R1995" s="142">
        <f t="shared" si="52"/>
        <v>0</v>
      </c>
      <c r="S1995" s="142">
        <v>0</v>
      </c>
      <c r="T1995" s="143">
        <f t="shared" si="53"/>
        <v>0</v>
      </c>
      <c r="AR1995" s="13" t="s">
        <v>2209</v>
      </c>
      <c r="AT1995" s="13" t="s">
        <v>1111</v>
      </c>
      <c r="AU1995" s="13" t="s">
        <v>77</v>
      </c>
      <c r="AY1995" s="13" t="s">
        <v>108</v>
      </c>
      <c r="BE1995" s="144">
        <f t="shared" si="54"/>
        <v>930.55</v>
      </c>
      <c r="BF1995" s="144">
        <f t="shared" si="55"/>
        <v>0</v>
      </c>
      <c r="BG1995" s="144">
        <f t="shared" si="56"/>
        <v>0</v>
      </c>
      <c r="BH1995" s="144">
        <f t="shared" si="57"/>
        <v>0</v>
      </c>
      <c r="BI1995" s="144">
        <f t="shared" si="58"/>
        <v>0</v>
      </c>
      <c r="BJ1995" s="13" t="s">
        <v>77</v>
      </c>
      <c r="BK1995" s="144">
        <f t="shared" si="59"/>
        <v>930.55</v>
      </c>
      <c r="BL1995" s="13" t="s">
        <v>2209</v>
      </c>
      <c r="BM1995" s="13" t="s">
        <v>4060</v>
      </c>
    </row>
    <row r="1996" spans="2:65" s="1" customFormat="1" ht="22.5" customHeight="1">
      <c r="B1996" s="27"/>
      <c r="C1996" s="160" t="s">
        <v>4061</v>
      </c>
      <c r="D1996" s="160" t="s">
        <v>1111</v>
      </c>
      <c r="E1996" s="161" t="s">
        <v>4062</v>
      </c>
      <c r="F1996" s="162" t="s">
        <v>4063</v>
      </c>
      <c r="G1996" s="163" t="s">
        <v>144</v>
      </c>
      <c r="H1996" s="164">
        <v>1</v>
      </c>
      <c r="I1996" s="165">
        <v>485.77</v>
      </c>
      <c r="J1996" s="165">
        <f t="shared" si="50"/>
        <v>485.77</v>
      </c>
      <c r="K1996" s="162" t="s">
        <v>106</v>
      </c>
      <c r="L1996" s="31"/>
      <c r="M1996" s="53" t="s">
        <v>31</v>
      </c>
      <c r="N1996" s="166" t="s">
        <v>43</v>
      </c>
      <c r="O1996" s="142">
        <v>0.72299999999999998</v>
      </c>
      <c r="P1996" s="142">
        <f t="shared" si="51"/>
        <v>0.72299999999999998</v>
      </c>
      <c r="Q1996" s="142">
        <v>0</v>
      </c>
      <c r="R1996" s="142">
        <f t="shared" si="52"/>
        <v>0</v>
      </c>
      <c r="S1996" s="142">
        <v>0</v>
      </c>
      <c r="T1996" s="143">
        <f t="shared" si="53"/>
        <v>0</v>
      </c>
      <c r="AR1996" s="13" t="s">
        <v>2209</v>
      </c>
      <c r="AT1996" s="13" t="s">
        <v>1111</v>
      </c>
      <c r="AU1996" s="13" t="s">
        <v>77</v>
      </c>
      <c r="AY1996" s="13" t="s">
        <v>108</v>
      </c>
      <c r="BE1996" s="144">
        <f t="shared" si="54"/>
        <v>485.77</v>
      </c>
      <c r="BF1996" s="144">
        <f t="shared" si="55"/>
        <v>0</v>
      </c>
      <c r="BG1996" s="144">
        <f t="shared" si="56"/>
        <v>0</v>
      </c>
      <c r="BH1996" s="144">
        <f t="shared" si="57"/>
        <v>0</v>
      </c>
      <c r="BI1996" s="144">
        <f t="shared" si="58"/>
        <v>0</v>
      </c>
      <c r="BJ1996" s="13" t="s">
        <v>77</v>
      </c>
      <c r="BK1996" s="144">
        <f t="shared" si="59"/>
        <v>485.77</v>
      </c>
      <c r="BL1996" s="13" t="s">
        <v>2209</v>
      </c>
      <c r="BM1996" s="13" t="s">
        <v>4064</v>
      </c>
    </row>
    <row r="1997" spans="2:65" s="1" customFormat="1" ht="22.5" customHeight="1">
      <c r="B1997" s="27"/>
      <c r="C1997" s="160" t="s">
        <v>4065</v>
      </c>
      <c r="D1997" s="160" t="s">
        <v>1111</v>
      </c>
      <c r="E1997" s="161" t="s">
        <v>4066</v>
      </c>
      <c r="F1997" s="162" t="s">
        <v>4067</v>
      </c>
      <c r="G1997" s="163" t="s">
        <v>144</v>
      </c>
      <c r="H1997" s="164">
        <v>1</v>
      </c>
      <c r="I1997" s="165">
        <v>1083.06</v>
      </c>
      <c r="J1997" s="165">
        <f t="shared" si="50"/>
        <v>1083.06</v>
      </c>
      <c r="K1997" s="162" t="s">
        <v>106</v>
      </c>
      <c r="L1997" s="31"/>
      <c r="M1997" s="53" t="s">
        <v>31</v>
      </c>
      <c r="N1997" s="166" t="s">
        <v>43</v>
      </c>
      <c r="O1997" s="142">
        <v>1.6120000000000001</v>
      </c>
      <c r="P1997" s="142">
        <f t="shared" si="51"/>
        <v>1.6120000000000001</v>
      </c>
      <c r="Q1997" s="142">
        <v>0</v>
      </c>
      <c r="R1997" s="142">
        <f t="shared" si="52"/>
        <v>0</v>
      </c>
      <c r="S1997" s="142">
        <v>0</v>
      </c>
      <c r="T1997" s="143">
        <f t="shared" si="53"/>
        <v>0</v>
      </c>
      <c r="AR1997" s="13" t="s">
        <v>2209</v>
      </c>
      <c r="AT1997" s="13" t="s">
        <v>1111</v>
      </c>
      <c r="AU1997" s="13" t="s">
        <v>77</v>
      </c>
      <c r="AY1997" s="13" t="s">
        <v>108</v>
      </c>
      <c r="BE1997" s="144">
        <f t="shared" si="54"/>
        <v>1083.06</v>
      </c>
      <c r="BF1997" s="144">
        <f t="shared" si="55"/>
        <v>0</v>
      </c>
      <c r="BG1997" s="144">
        <f t="shared" si="56"/>
        <v>0</v>
      </c>
      <c r="BH1997" s="144">
        <f t="shared" si="57"/>
        <v>0</v>
      </c>
      <c r="BI1997" s="144">
        <f t="shared" si="58"/>
        <v>0</v>
      </c>
      <c r="BJ1997" s="13" t="s">
        <v>77</v>
      </c>
      <c r="BK1997" s="144">
        <f t="shared" si="59"/>
        <v>1083.06</v>
      </c>
      <c r="BL1997" s="13" t="s">
        <v>2209</v>
      </c>
      <c r="BM1997" s="13" t="s">
        <v>4068</v>
      </c>
    </row>
    <row r="1998" spans="2:65" s="1" customFormat="1" ht="22.5" customHeight="1">
      <c r="B1998" s="27"/>
      <c r="C1998" s="160" t="s">
        <v>4069</v>
      </c>
      <c r="D1998" s="160" t="s">
        <v>1111</v>
      </c>
      <c r="E1998" s="161" t="s">
        <v>4070</v>
      </c>
      <c r="F1998" s="162" t="s">
        <v>4071</v>
      </c>
      <c r="G1998" s="163" t="s">
        <v>144</v>
      </c>
      <c r="H1998" s="164">
        <v>1</v>
      </c>
      <c r="I1998" s="165">
        <v>681.95</v>
      </c>
      <c r="J1998" s="165">
        <f t="shared" si="50"/>
        <v>681.95</v>
      </c>
      <c r="K1998" s="162" t="s">
        <v>106</v>
      </c>
      <c r="L1998" s="31"/>
      <c r="M1998" s="53" t="s">
        <v>31</v>
      </c>
      <c r="N1998" s="166" t="s">
        <v>43</v>
      </c>
      <c r="O1998" s="142">
        <v>1.0149999999999999</v>
      </c>
      <c r="P1998" s="142">
        <f t="shared" si="51"/>
        <v>1.0149999999999999</v>
      </c>
      <c r="Q1998" s="142">
        <v>0</v>
      </c>
      <c r="R1998" s="142">
        <f t="shared" si="52"/>
        <v>0</v>
      </c>
      <c r="S1998" s="142">
        <v>0</v>
      </c>
      <c r="T1998" s="143">
        <f t="shared" si="53"/>
        <v>0</v>
      </c>
      <c r="AR1998" s="13" t="s">
        <v>2209</v>
      </c>
      <c r="AT1998" s="13" t="s">
        <v>1111</v>
      </c>
      <c r="AU1998" s="13" t="s">
        <v>77</v>
      </c>
      <c r="AY1998" s="13" t="s">
        <v>108</v>
      </c>
      <c r="BE1998" s="144">
        <f t="shared" si="54"/>
        <v>681.95</v>
      </c>
      <c r="BF1998" s="144">
        <f t="shared" si="55"/>
        <v>0</v>
      </c>
      <c r="BG1998" s="144">
        <f t="shared" si="56"/>
        <v>0</v>
      </c>
      <c r="BH1998" s="144">
        <f t="shared" si="57"/>
        <v>0</v>
      </c>
      <c r="BI1998" s="144">
        <f t="shared" si="58"/>
        <v>0</v>
      </c>
      <c r="BJ1998" s="13" t="s">
        <v>77</v>
      </c>
      <c r="BK1998" s="144">
        <f t="shared" si="59"/>
        <v>681.95</v>
      </c>
      <c r="BL1998" s="13" t="s">
        <v>2209</v>
      </c>
      <c r="BM1998" s="13" t="s">
        <v>4072</v>
      </c>
    </row>
    <row r="1999" spans="2:65" s="1" customFormat="1" ht="22.5" customHeight="1">
      <c r="B1999" s="27"/>
      <c r="C1999" s="160" t="s">
        <v>4073</v>
      </c>
      <c r="D1999" s="160" t="s">
        <v>1111</v>
      </c>
      <c r="E1999" s="161" t="s">
        <v>4074</v>
      </c>
      <c r="F1999" s="162" t="s">
        <v>4075</v>
      </c>
      <c r="G1999" s="163" t="s">
        <v>144</v>
      </c>
      <c r="H1999" s="164">
        <v>1</v>
      </c>
      <c r="I1999" s="165">
        <v>198.2</v>
      </c>
      <c r="J1999" s="165">
        <f t="shared" si="50"/>
        <v>198.2</v>
      </c>
      <c r="K1999" s="162" t="s">
        <v>106</v>
      </c>
      <c r="L1999" s="31"/>
      <c r="M1999" s="53" t="s">
        <v>31</v>
      </c>
      <c r="N1999" s="166" t="s">
        <v>43</v>
      </c>
      <c r="O1999" s="142">
        <v>0.29499999999999998</v>
      </c>
      <c r="P1999" s="142">
        <f t="shared" si="51"/>
        <v>0.29499999999999998</v>
      </c>
      <c r="Q1999" s="142">
        <v>0</v>
      </c>
      <c r="R1999" s="142">
        <f t="shared" si="52"/>
        <v>0</v>
      </c>
      <c r="S1999" s="142">
        <v>0</v>
      </c>
      <c r="T1999" s="143">
        <f t="shared" si="53"/>
        <v>0</v>
      </c>
      <c r="AR1999" s="13" t="s">
        <v>2209</v>
      </c>
      <c r="AT1999" s="13" t="s">
        <v>1111</v>
      </c>
      <c r="AU1999" s="13" t="s">
        <v>77</v>
      </c>
      <c r="AY1999" s="13" t="s">
        <v>108</v>
      </c>
      <c r="BE1999" s="144">
        <f t="shared" si="54"/>
        <v>198.2</v>
      </c>
      <c r="BF1999" s="144">
        <f t="shared" si="55"/>
        <v>0</v>
      </c>
      <c r="BG1999" s="144">
        <f t="shared" si="56"/>
        <v>0</v>
      </c>
      <c r="BH1999" s="144">
        <f t="shared" si="57"/>
        <v>0</v>
      </c>
      <c r="BI1999" s="144">
        <f t="shared" si="58"/>
        <v>0</v>
      </c>
      <c r="BJ1999" s="13" t="s">
        <v>77</v>
      </c>
      <c r="BK1999" s="144">
        <f t="shared" si="59"/>
        <v>198.2</v>
      </c>
      <c r="BL1999" s="13" t="s">
        <v>2209</v>
      </c>
      <c r="BM1999" s="13" t="s">
        <v>4076</v>
      </c>
    </row>
    <row r="2000" spans="2:65" s="1" customFormat="1" ht="45" customHeight="1">
      <c r="B2000" s="27"/>
      <c r="C2000" s="160" t="s">
        <v>4077</v>
      </c>
      <c r="D2000" s="160" t="s">
        <v>1111</v>
      </c>
      <c r="E2000" s="161" t="s">
        <v>4078</v>
      </c>
      <c r="F2000" s="162" t="s">
        <v>4079</v>
      </c>
      <c r="G2000" s="163" t="s">
        <v>144</v>
      </c>
      <c r="H2000" s="164">
        <v>1</v>
      </c>
      <c r="I2000" s="165">
        <v>10317.02</v>
      </c>
      <c r="J2000" s="165">
        <f t="shared" si="50"/>
        <v>10317.02</v>
      </c>
      <c r="K2000" s="162" t="s">
        <v>106</v>
      </c>
      <c r="L2000" s="31"/>
      <c r="M2000" s="53" t="s">
        <v>31</v>
      </c>
      <c r="N2000" s="166" t="s">
        <v>43</v>
      </c>
      <c r="O2000" s="142">
        <v>8.5329999999999995</v>
      </c>
      <c r="P2000" s="142">
        <f t="shared" si="51"/>
        <v>8.5329999999999995</v>
      </c>
      <c r="Q2000" s="142">
        <v>0</v>
      </c>
      <c r="R2000" s="142">
        <f t="shared" si="52"/>
        <v>0</v>
      </c>
      <c r="S2000" s="142">
        <v>0</v>
      </c>
      <c r="T2000" s="143">
        <f t="shared" si="53"/>
        <v>0</v>
      </c>
      <c r="AR2000" s="13" t="s">
        <v>2209</v>
      </c>
      <c r="AT2000" s="13" t="s">
        <v>1111</v>
      </c>
      <c r="AU2000" s="13" t="s">
        <v>77</v>
      </c>
      <c r="AY2000" s="13" t="s">
        <v>108</v>
      </c>
      <c r="BE2000" s="144">
        <f t="shared" si="54"/>
        <v>10317.02</v>
      </c>
      <c r="BF2000" s="144">
        <f t="shared" si="55"/>
        <v>0</v>
      </c>
      <c r="BG2000" s="144">
        <f t="shared" si="56"/>
        <v>0</v>
      </c>
      <c r="BH2000" s="144">
        <f t="shared" si="57"/>
        <v>0</v>
      </c>
      <c r="BI2000" s="144">
        <f t="shared" si="58"/>
        <v>0</v>
      </c>
      <c r="BJ2000" s="13" t="s">
        <v>77</v>
      </c>
      <c r="BK2000" s="144">
        <f t="shared" si="59"/>
        <v>10317.02</v>
      </c>
      <c r="BL2000" s="13" t="s">
        <v>2209</v>
      </c>
      <c r="BM2000" s="13" t="s">
        <v>4080</v>
      </c>
    </row>
    <row r="2001" spans="2:65" s="1" customFormat="1" ht="33.75" customHeight="1">
      <c r="B2001" s="27"/>
      <c r="C2001" s="160" t="s">
        <v>4081</v>
      </c>
      <c r="D2001" s="160" t="s">
        <v>1111</v>
      </c>
      <c r="E2001" s="161" t="s">
        <v>4082</v>
      </c>
      <c r="F2001" s="162" t="s">
        <v>4083</v>
      </c>
      <c r="G2001" s="163" t="s">
        <v>144</v>
      </c>
      <c r="H2001" s="164">
        <v>1</v>
      </c>
      <c r="I2001" s="165">
        <v>1728.74</v>
      </c>
      <c r="J2001" s="165">
        <f t="shared" si="50"/>
        <v>1728.74</v>
      </c>
      <c r="K2001" s="162" t="s">
        <v>106</v>
      </c>
      <c r="L2001" s="31"/>
      <c r="M2001" s="53" t="s">
        <v>31</v>
      </c>
      <c r="N2001" s="166" t="s">
        <v>43</v>
      </c>
      <c r="O2001" s="142">
        <v>2.573</v>
      </c>
      <c r="P2001" s="142">
        <f t="shared" si="51"/>
        <v>2.573</v>
      </c>
      <c r="Q2001" s="142">
        <v>0</v>
      </c>
      <c r="R2001" s="142">
        <f t="shared" si="52"/>
        <v>0</v>
      </c>
      <c r="S2001" s="142">
        <v>0</v>
      </c>
      <c r="T2001" s="143">
        <f t="shared" si="53"/>
        <v>0</v>
      </c>
      <c r="AR2001" s="13" t="s">
        <v>2209</v>
      </c>
      <c r="AT2001" s="13" t="s">
        <v>1111</v>
      </c>
      <c r="AU2001" s="13" t="s">
        <v>77</v>
      </c>
      <c r="AY2001" s="13" t="s">
        <v>108</v>
      </c>
      <c r="BE2001" s="144">
        <f t="shared" si="54"/>
        <v>1728.74</v>
      </c>
      <c r="BF2001" s="144">
        <f t="shared" si="55"/>
        <v>0</v>
      </c>
      <c r="BG2001" s="144">
        <f t="shared" si="56"/>
        <v>0</v>
      </c>
      <c r="BH2001" s="144">
        <f t="shared" si="57"/>
        <v>0</v>
      </c>
      <c r="BI2001" s="144">
        <f t="shared" si="58"/>
        <v>0</v>
      </c>
      <c r="BJ2001" s="13" t="s">
        <v>77</v>
      </c>
      <c r="BK2001" s="144">
        <f t="shared" si="59"/>
        <v>1728.74</v>
      </c>
      <c r="BL2001" s="13" t="s">
        <v>2209</v>
      </c>
      <c r="BM2001" s="13" t="s">
        <v>4084</v>
      </c>
    </row>
    <row r="2002" spans="2:65" s="1" customFormat="1" ht="33.75" customHeight="1">
      <c r="B2002" s="27"/>
      <c r="C2002" s="160" t="s">
        <v>4085</v>
      </c>
      <c r="D2002" s="160" t="s">
        <v>1111</v>
      </c>
      <c r="E2002" s="161" t="s">
        <v>4086</v>
      </c>
      <c r="F2002" s="162" t="s">
        <v>4087</v>
      </c>
      <c r="G2002" s="163" t="s">
        <v>144</v>
      </c>
      <c r="H2002" s="164">
        <v>1</v>
      </c>
      <c r="I2002" s="165">
        <v>4851.62</v>
      </c>
      <c r="J2002" s="165">
        <f t="shared" si="50"/>
        <v>4851.62</v>
      </c>
      <c r="K2002" s="162" t="s">
        <v>106</v>
      </c>
      <c r="L2002" s="31"/>
      <c r="M2002" s="53" t="s">
        <v>31</v>
      </c>
      <c r="N2002" s="166" t="s">
        <v>43</v>
      </c>
      <c r="O2002" s="142">
        <v>7.2210000000000001</v>
      </c>
      <c r="P2002" s="142">
        <f t="shared" si="51"/>
        <v>7.2210000000000001</v>
      </c>
      <c r="Q2002" s="142">
        <v>0</v>
      </c>
      <c r="R2002" s="142">
        <f t="shared" si="52"/>
        <v>0</v>
      </c>
      <c r="S2002" s="142">
        <v>0</v>
      </c>
      <c r="T2002" s="143">
        <f t="shared" si="53"/>
        <v>0</v>
      </c>
      <c r="AR2002" s="13" t="s">
        <v>2209</v>
      </c>
      <c r="AT2002" s="13" t="s">
        <v>1111</v>
      </c>
      <c r="AU2002" s="13" t="s">
        <v>77</v>
      </c>
      <c r="AY2002" s="13" t="s">
        <v>108</v>
      </c>
      <c r="BE2002" s="144">
        <f t="shared" si="54"/>
        <v>4851.62</v>
      </c>
      <c r="BF2002" s="144">
        <f t="shared" si="55"/>
        <v>0</v>
      </c>
      <c r="BG2002" s="144">
        <f t="shared" si="56"/>
        <v>0</v>
      </c>
      <c r="BH2002" s="144">
        <f t="shared" si="57"/>
        <v>0</v>
      </c>
      <c r="BI2002" s="144">
        <f t="shared" si="58"/>
        <v>0</v>
      </c>
      <c r="BJ2002" s="13" t="s">
        <v>77</v>
      </c>
      <c r="BK2002" s="144">
        <f t="shared" si="59"/>
        <v>4851.62</v>
      </c>
      <c r="BL2002" s="13" t="s">
        <v>2209</v>
      </c>
      <c r="BM2002" s="13" t="s">
        <v>4088</v>
      </c>
    </row>
    <row r="2003" spans="2:65" s="1" customFormat="1" ht="22.5" customHeight="1">
      <c r="B2003" s="27"/>
      <c r="C2003" s="160" t="s">
        <v>4089</v>
      </c>
      <c r="D2003" s="160" t="s">
        <v>1111</v>
      </c>
      <c r="E2003" s="161" t="s">
        <v>4090</v>
      </c>
      <c r="F2003" s="162" t="s">
        <v>4091</v>
      </c>
      <c r="G2003" s="163" t="s">
        <v>144</v>
      </c>
      <c r="H2003" s="164">
        <v>1</v>
      </c>
      <c r="I2003" s="165">
        <v>3168.43</v>
      </c>
      <c r="J2003" s="165">
        <f t="shared" si="50"/>
        <v>3168.43</v>
      </c>
      <c r="K2003" s="162" t="s">
        <v>106</v>
      </c>
      <c r="L2003" s="31"/>
      <c r="M2003" s="53" t="s">
        <v>31</v>
      </c>
      <c r="N2003" s="166" t="s">
        <v>43</v>
      </c>
      <c r="O2003" s="142">
        <v>3.51</v>
      </c>
      <c r="P2003" s="142">
        <f t="shared" si="51"/>
        <v>3.51</v>
      </c>
      <c r="Q2003" s="142">
        <v>0</v>
      </c>
      <c r="R2003" s="142">
        <f t="shared" si="52"/>
        <v>0</v>
      </c>
      <c r="S2003" s="142">
        <v>0</v>
      </c>
      <c r="T2003" s="143">
        <f t="shared" si="53"/>
        <v>0</v>
      </c>
      <c r="AR2003" s="13" t="s">
        <v>2209</v>
      </c>
      <c r="AT2003" s="13" t="s">
        <v>1111</v>
      </c>
      <c r="AU2003" s="13" t="s">
        <v>77</v>
      </c>
      <c r="AY2003" s="13" t="s">
        <v>108</v>
      </c>
      <c r="BE2003" s="144">
        <f t="shared" si="54"/>
        <v>3168.43</v>
      </c>
      <c r="BF2003" s="144">
        <f t="shared" si="55"/>
        <v>0</v>
      </c>
      <c r="BG2003" s="144">
        <f t="shared" si="56"/>
        <v>0</v>
      </c>
      <c r="BH2003" s="144">
        <f t="shared" si="57"/>
        <v>0</v>
      </c>
      <c r="BI2003" s="144">
        <f t="shared" si="58"/>
        <v>0</v>
      </c>
      <c r="BJ2003" s="13" t="s">
        <v>77</v>
      </c>
      <c r="BK2003" s="144">
        <f t="shared" si="59"/>
        <v>3168.43</v>
      </c>
      <c r="BL2003" s="13" t="s">
        <v>2209</v>
      </c>
      <c r="BM2003" s="13" t="s">
        <v>4092</v>
      </c>
    </row>
    <row r="2004" spans="2:65" s="1" customFormat="1" ht="22.5" customHeight="1">
      <c r="B2004" s="27"/>
      <c r="C2004" s="160" t="s">
        <v>4093</v>
      </c>
      <c r="D2004" s="160" t="s">
        <v>1111</v>
      </c>
      <c r="E2004" s="161" t="s">
        <v>4094</v>
      </c>
      <c r="F2004" s="162" t="s">
        <v>4095</v>
      </c>
      <c r="G2004" s="163" t="s">
        <v>144</v>
      </c>
      <c r="H2004" s="164">
        <v>1</v>
      </c>
      <c r="I2004" s="165">
        <v>518.69000000000005</v>
      </c>
      <c r="J2004" s="165">
        <f t="shared" si="50"/>
        <v>518.69000000000005</v>
      </c>
      <c r="K2004" s="162" t="s">
        <v>106</v>
      </c>
      <c r="L2004" s="31"/>
      <c r="M2004" s="53" t="s">
        <v>31</v>
      </c>
      <c r="N2004" s="166" t="s">
        <v>43</v>
      </c>
      <c r="O2004" s="142">
        <v>0.77200000000000002</v>
      </c>
      <c r="P2004" s="142">
        <f t="shared" si="51"/>
        <v>0.77200000000000002</v>
      </c>
      <c r="Q2004" s="142">
        <v>0</v>
      </c>
      <c r="R2004" s="142">
        <f t="shared" si="52"/>
        <v>0</v>
      </c>
      <c r="S2004" s="142">
        <v>0</v>
      </c>
      <c r="T2004" s="143">
        <f t="shared" si="53"/>
        <v>0</v>
      </c>
      <c r="AR2004" s="13" t="s">
        <v>2209</v>
      </c>
      <c r="AT2004" s="13" t="s">
        <v>1111</v>
      </c>
      <c r="AU2004" s="13" t="s">
        <v>77</v>
      </c>
      <c r="AY2004" s="13" t="s">
        <v>108</v>
      </c>
      <c r="BE2004" s="144">
        <f t="shared" si="54"/>
        <v>518.69000000000005</v>
      </c>
      <c r="BF2004" s="144">
        <f t="shared" si="55"/>
        <v>0</v>
      </c>
      <c r="BG2004" s="144">
        <f t="shared" si="56"/>
        <v>0</v>
      </c>
      <c r="BH2004" s="144">
        <f t="shared" si="57"/>
        <v>0</v>
      </c>
      <c r="BI2004" s="144">
        <f t="shared" si="58"/>
        <v>0</v>
      </c>
      <c r="BJ2004" s="13" t="s">
        <v>77</v>
      </c>
      <c r="BK2004" s="144">
        <f t="shared" si="59"/>
        <v>518.69000000000005</v>
      </c>
      <c r="BL2004" s="13" t="s">
        <v>2209</v>
      </c>
      <c r="BM2004" s="13" t="s">
        <v>4096</v>
      </c>
    </row>
    <row r="2005" spans="2:65" s="1" customFormat="1" ht="22.5" customHeight="1">
      <c r="B2005" s="27"/>
      <c r="C2005" s="160" t="s">
        <v>4097</v>
      </c>
      <c r="D2005" s="160" t="s">
        <v>1111</v>
      </c>
      <c r="E2005" s="161" t="s">
        <v>4098</v>
      </c>
      <c r="F2005" s="162" t="s">
        <v>4099</v>
      </c>
      <c r="G2005" s="163" t="s">
        <v>144</v>
      </c>
      <c r="H2005" s="164">
        <v>1</v>
      </c>
      <c r="I2005" s="165">
        <v>1539.27</v>
      </c>
      <c r="J2005" s="165">
        <f t="shared" si="50"/>
        <v>1539.27</v>
      </c>
      <c r="K2005" s="162" t="s">
        <v>106</v>
      </c>
      <c r="L2005" s="31"/>
      <c r="M2005" s="53" t="s">
        <v>31</v>
      </c>
      <c r="N2005" s="166" t="s">
        <v>43</v>
      </c>
      <c r="O2005" s="142">
        <v>2.2909999999999999</v>
      </c>
      <c r="P2005" s="142">
        <f t="shared" si="51"/>
        <v>2.2909999999999999</v>
      </c>
      <c r="Q2005" s="142">
        <v>0</v>
      </c>
      <c r="R2005" s="142">
        <f t="shared" si="52"/>
        <v>0</v>
      </c>
      <c r="S2005" s="142">
        <v>0</v>
      </c>
      <c r="T2005" s="143">
        <f t="shared" si="53"/>
        <v>0</v>
      </c>
      <c r="AR2005" s="13" t="s">
        <v>2209</v>
      </c>
      <c r="AT2005" s="13" t="s">
        <v>1111</v>
      </c>
      <c r="AU2005" s="13" t="s">
        <v>77</v>
      </c>
      <c r="AY2005" s="13" t="s">
        <v>108</v>
      </c>
      <c r="BE2005" s="144">
        <f t="shared" si="54"/>
        <v>1539.27</v>
      </c>
      <c r="BF2005" s="144">
        <f t="shared" si="55"/>
        <v>0</v>
      </c>
      <c r="BG2005" s="144">
        <f t="shared" si="56"/>
        <v>0</v>
      </c>
      <c r="BH2005" s="144">
        <f t="shared" si="57"/>
        <v>0</v>
      </c>
      <c r="BI2005" s="144">
        <f t="shared" si="58"/>
        <v>0</v>
      </c>
      <c r="BJ2005" s="13" t="s">
        <v>77</v>
      </c>
      <c r="BK2005" s="144">
        <f t="shared" si="59"/>
        <v>1539.27</v>
      </c>
      <c r="BL2005" s="13" t="s">
        <v>2209</v>
      </c>
      <c r="BM2005" s="13" t="s">
        <v>4100</v>
      </c>
    </row>
    <row r="2006" spans="2:65" s="10" customFormat="1" ht="25.9" customHeight="1">
      <c r="B2006" s="145"/>
      <c r="C2006" s="146"/>
      <c r="D2006" s="147" t="s">
        <v>71</v>
      </c>
      <c r="E2006" s="148" t="s">
        <v>4101</v>
      </c>
      <c r="F2006" s="148" t="s">
        <v>4102</v>
      </c>
      <c r="G2006" s="146"/>
      <c r="H2006" s="146"/>
      <c r="I2006" s="146"/>
      <c r="J2006" s="149">
        <f>BK2006</f>
        <v>450230.74</v>
      </c>
      <c r="K2006" s="146"/>
      <c r="L2006" s="150"/>
      <c r="M2006" s="151"/>
      <c r="N2006" s="152"/>
      <c r="O2006" s="152"/>
      <c r="P2006" s="153">
        <f>SUM(P2007:P2157)</f>
        <v>0</v>
      </c>
      <c r="Q2006" s="152"/>
      <c r="R2006" s="153">
        <f>SUM(R2007:R2157)</f>
        <v>0</v>
      </c>
      <c r="S2006" s="152"/>
      <c r="T2006" s="154">
        <f>SUM(T2007:T2157)</f>
        <v>0</v>
      </c>
      <c r="AR2006" s="155" t="s">
        <v>122</v>
      </c>
      <c r="AT2006" s="156" t="s">
        <v>71</v>
      </c>
      <c r="AU2006" s="156" t="s">
        <v>72</v>
      </c>
      <c r="AY2006" s="155" t="s">
        <v>108</v>
      </c>
      <c r="BK2006" s="157">
        <f>SUM(BK2007:BK2157)</f>
        <v>450230.74</v>
      </c>
    </row>
    <row r="2007" spans="2:65" s="1" customFormat="1" ht="78.75" customHeight="1">
      <c r="B2007" s="27"/>
      <c r="C2007" s="160" t="s">
        <v>4103</v>
      </c>
      <c r="D2007" s="160" t="s">
        <v>1111</v>
      </c>
      <c r="E2007" s="161" t="s">
        <v>4104</v>
      </c>
      <c r="F2007" s="162" t="s">
        <v>4105</v>
      </c>
      <c r="G2007" s="163" t="s">
        <v>144</v>
      </c>
      <c r="H2007" s="164">
        <v>1</v>
      </c>
      <c r="I2007" s="165">
        <v>110</v>
      </c>
      <c r="J2007" s="165">
        <f>ROUND(I2007*H2007,2)</f>
        <v>110</v>
      </c>
      <c r="K2007" s="162" t="s">
        <v>106</v>
      </c>
      <c r="L2007" s="31"/>
      <c r="M2007" s="53" t="s">
        <v>31</v>
      </c>
      <c r="N2007" s="166" t="s">
        <v>43</v>
      </c>
      <c r="O2007" s="142">
        <v>0</v>
      </c>
      <c r="P2007" s="142">
        <f>O2007*H2007</f>
        <v>0</v>
      </c>
      <c r="Q2007" s="142">
        <v>0</v>
      </c>
      <c r="R2007" s="142">
        <f>Q2007*H2007</f>
        <v>0</v>
      </c>
      <c r="S2007" s="142">
        <v>0</v>
      </c>
      <c r="T2007" s="143">
        <f>S2007*H2007</f>
        <v>0</v>
      </c>
      <c r="AR2007" s="13" t="s">
        <v>109</v>
      </c>
      <c r="AT2007" s="13" t="s">
        <v>1111</v>
      </c>
      <c r="AU2007" s="13" t="s">
        <v>77</v>
      </c>
      <c r="AY2007" s="13" t="s">
        <v>108</v>
      </c>
      <c r="BE2007" s="144">
        <f>IF(N2007="základní",J2007,0)</f>
        <v>110</v>
      </c>
      <c r="BF2007" s="144">
        <f>IF(N2007="snížená",J2007,0)</f>
        <v>0</v>
      </c>
      <c r="BG2007" s="144">
        <f>IF(N2007="zákl. přenesená",J2007,0)</f>
        <v>0</v>
      </c>
      <c r="BH2007" s="144">
        <f>IF(N2007="sníž. přenesená",J2007,0)</f>
        <v>0</v>
      </c>
      <c r="BI2007" s="144">
        <f>IF(N2007="nulová",J2007,0)</f>
        <v>0</v>
      </c>
      <c r="BJ2007" s="13" t="s">
        <v>77</v>
      </c>
      <c r="BK2007" s="144">
        <f>ROUND(I2007*H2007,2)</f>
        <v>110</v>
      </c>
      <c r="BL2007" s="13" t="s">
        <v>109</v>
      </c>
      <c r="BM2007" s="13" t="s">
        <v>4106</v>
      </c>
    </row>
    <row r="2008" spans="2:65" s="1" customFormat="1" ht="58.5">
      <c r="B2008" s="27"/>
      <c r="C2008" s="28"/>
      <c r="D2008" s="167" t="s">
        <v>1116</v>
      </c>
      <c r="E2008" s="28"/>
      <c r="F2008" s="168" t="s">
        <v>4107</v>
      </c>
      <c r="G2008" s="28"/>
      <c r="H2008" s="28"/>
      <c r="I2008" s="28"/>
      <c r="J2008" s="28"/>
      <c r="K2008" s="28"/>
      <c r="L2008" s="31"/>
      <c r="M2008" s="169"/>
      <c r="N2008" s="54"/>
      <c r="O2008" s="54"/>
      <c r="P2008" s="54"/>
      <c r="Q2008" s="54"/>
      <c r="R2008" s="54"/>
      <c r="S2008" s="54"/>
      <c r="T2008" s="55"/>
      <c r="AT2008" s="13" t="s">
        <v>1116</v>
      </c>
      <c r="AU2008" s="13" t="s">
        <v>77</v>
      </c>
    </row>
    <row r="2009" spans="2:65" s="1" customFormat="1" ht="19.5">
      <c r="B2009" s="27"/>
      <c r="C2009" s="28"/>
      <c r="D2009" s="167" t="s">
        <v>1172</v>
      </c>
      <c r="E2009" s="28"/>
      <c r="F2009" s="168" t="s">
        <v>4108</v>
      </c>
      <c r="G2009" s="28"/>
      <c r="H2009" s="28"/>
      <c r="I2009" s="28"/>
      <c r="J2009" s="28"/>
      <c r="K2009" s="28"/>
      <c r="L2009" s="31"/>
      <c r="M2009" s="169"/>
      <c r="N2009" s="54"/>
      <c r="O2009" s="54"/>
      <c r="P2009" s="54"/>
      <c r="Q2009" s="54"/>
      <c r="R2009" s="54"/>
      <c r="S2009" s="54"/>
      <c r="T2009" s="55"/>
      <c r="AT2009" s="13" t="s">
        <v>1172</v>
      </c>
      <c r="AU2009" s="13" t="s">
        <v>77</v>
      </c>
    </row>
    <row r="2010" spans="2:65" s="1" customFormat="1" ht="78.75" customHeight="1">
      <c r="B2010" s="27"/>
      <c r="C2010" s="160" t="s">
        <v>4109</v>
      </c>
      <c r="D2010" s="160" t="s">
        <v>1111</v>
      </c>
      <c r="E2010" s="161" t="s">
        <v>4110</v>
      </c>
      <c r="F2010" s="162" t="s">
        <v>4111</v>
      </c>
      <c r="G2010" s="163" t="s">
        <v>144</v>
      </c>
      <c r="H2010" s="164">
        <v>1</v>
      </c>
      <c r="I2010" s="165">
        <v>194</v>
      </c>
      <c r="J2010" s="165">
        <f>ROUND(I2010*H2010,2)</f>
        <v>194</v>
      </c>
      <c r="K2010" s="162" t="s">
        <v>106</v>
      </c>
      <c r="L2010" s="31"/>
      <c r="M2010" s="53" t="s">
        <v>31</v>
      </c>
      <c r="N2010" s="166" t="s">
        <v>43</v>
      </c>
      <c r="O2010" s="142">
        <v>0</v>
      </c>
      <c r="P2010" s="142">
        <f>O2010*H2010</f>
        <v>0</v>
      </c>
      <c r="Q2010" s="142">
        <v>0</v>
      </c>
      <c r="R2010" s="142">
        <f>Q2010*H2010</f>
        <v>0</v>
      </c>
      <c r="S2010" s="142">
        <v>0</v>
      </c>
      <c r="T2010" s="143">
        <f>S2010*H2010</f>
        <v>0</v>
      </c>
      <c r="AR2010" s="13" t="s">
        <v>109</v>
      </c>
      <c r="AT2010" s="13" t="s">
        <v>1111</v>
      </c>
      <c r="AU2010" s="13" t="s">
        <v>77</v>
      </c>
      <c r="AY2010" s="13" t="s">
        <v>108</v>
      </c>
      <c r="BE2010" s="144">
        <f>IF(N2010="základní",J2010,0)</f>
        <v>194</v>
      </c>
      <c r="BF2010" s="144">
        <f>IF(N2010="snížená",J2010,0)</f>
        <v>0</v>
      </c>
      <c r="BG2010" s="144">
        <f>IF(N2010="zákl. přenesená",J2010,0)</f>
        <v>0</v>
      </c>
      <c r="BH2010" s="144">
        <f>IF(N2010="sníž. přenesená",J2010,0)</f>
        <v>0</v>
      </c>
      <c r="BI2010" s="144">
        <f>IF(N2010="nulová",J2010,0)</f>
        <v>0</v>
      </c>
      <c r="BJ2010" s="13" t="s">
        <v>77</v>
      </c>
      <c r="BK2010" s="144">
        <f>ROUND(I2010*H2010,2)</f>
        <v>194</v>
      </c>
      <c r="BL2010" s="13" t="s">
        <v>109</v>
      </c>
      <c r="BM2010" s="13" t="s">
        <v>4112</v>
      </c>
    </row>
    <row r="2011" spans="2:65" s="1" customFormat="1" ht="58.5">
      <c r="B2011" s="27"/>
      <c r="C2011" s="28"/>
      <c r="D2011" s="167" t="s">
        <v>1116</v>
      </c>
      <c r="E2011" s="28"/>
      <c r="F2011" s="168" t="s">
        <v>4107</v>
      </c>
      <c r="G2011" s="28"/>
      <c r="H2011" s="28"/>
      <c r="I2011" s="28"/>
      <c r="J2011" s="28"/>
      <c r="K2011" s="28"/>
      <c r="L2011" s="31"/>
      <c r="M2011" s="169"/>
      <c r="N2011" s="54"/>
      <c r="O2011" s="54"/>
      <c r="P2011" s="54"/>
      <c r="Q2011" s="54"/>
      <c r="R2011" s="54"/>
      <c r="S2011" s="54"/>
      <c r="T2011" s="55"/>
      <c r="AT2011" s="13" t="s">
        <v>1116</v>
      </c>
      <c r="AU2011" s="13" t="s">
        <v>77</v>
      </c>
    </row>
    <row r="2012" spans="2:65" s="1" customFormat="1" ht="19.5">
      <c r="B2012" s="27"/>
      <c r="C2012" s="28"/>
      <c r="D2012" s="167" t="s">
        <v>1172</v>
      </c>
      <c r="E2012" s="28"/>
      <c r="F2012" s="168" t="s">
        <v>4108</v>
      </c>
      <c r="G2012" s="28"/>
      <c r="H2012" s="28"/>
      <c r="I2012" s="28"/>
      <c r="J2012" s="28"/>
      <c r="K2012" s="28"/>
      <c r="L2012" s="31"/>
      <c r="M2012" s="169"/>
      <c r="N2012" s="54"/>
      <c r="O2012" s="54"/>
      <c r="P2012" s="54"/>
      <c r="Q2012" s="54"/>
      <c r="R2012" s="54"/>
      <c r="S2012" s="54"/>
      <c r="T2012" s="55"/>
      <c r="AT2012" s="13" t="s">
        <v>1172</v>
      </c>
      <c r="AU2012" s="13" t="s">
        <v>77</v>
      </c>
    </row>
    <row r="2013" spans="2:65" s="1" customFormat="1" ht="78.75" customHeight="1">
      <c r="B2013" s="27"/>
      <c r="C2013" s="160" t="s">
        <v>4113</v>
      </c>
      <c r="D2013" s="160" t="s">
        <v>1111</v>
      </c>
      <c r="E2013" s="161" t="s">
        <v>4114</v>
      </c>
      <c r="F2013" s="162" t="s">
        <v>4115</v>
      </c>
      <c r="G2013" s="163" t="s">
        <v>144</v>
      </c>
      <c r="H2013" s="164">
        <v>1</v>
      </c>
      <c r="I2013" s="165">
        <v>265</v>
      </c>
      <c r="J2013" s="165">
        <f>ROUND(I2013*H2013,2)</f>
        <v>265</v>
      </c>
      <c r="K2013" s="162" t="s">
        <v>106</v>
      </c>
      <c r="L2013" s="31"/>
      <c r="M2013" s="53" t="s">
        <v>31</v>
      </c>
      <c r="N2013" s="166" t="s">
        <v>43</v>
      </c>
      <c r="O2013" s="142">
        <v>0</v>
      </c>
      <c r="P2013" s="142">
        <f>O2013*H2013</f>
        <v>0</v>
      </c>
      <c r="Q2013" s="142">
        <v>0</v>
      </c>
      <c r="R2013" s="142">
        <f>Q2013*H2013</f>
        <v>0</v>
      </c>
      <c r="S2013" s="142">
        <v>0</v>
      </c>
      <c r="T2013" s="143">
        <f>S2013*H2013</f>
        <v>0</v>
      </c>
      <c r="AR2013" s="13" t="s">
        <v>109</v>
      </c>
      <c r="AT2013" s="13" t="s">
        <v>1111</v>
      </c>
      <c r="AU2013" s="13" t="s">
        <v>77</v>
      </c>
      <c r="AY2013" s="13" t="s">
        <v>108</v>
      </c>
      <c r="BE2013" s="144">
        <f>IF(N2013="základní",J2013,0)</f>
        <v>265</v>
      </c>
      <c r="BF2013" s="144">
        <f>IF(N2013="snížená",J2013,0)</f>
        <v>0</v>
      </c>
      <c r="BG2013" s="144">
        <f>IF(N2013="zákl. přenesená",J2013,0)</f>
        <v>0</v>
      </c>
      <c r="BH2013" s="144">
        <f>IF(N2013="sníž. přenesená",J2013,0)</f>
        <v>0</v>
      </c>
      <c r="BI2013" s="144">
        <f>IF(N2013="nulová",J2013,0)</f>
        <v>0</v>
      </c>
      <c r="BJ2013" s="13" t="s">
        <v>77</v>
      </c>
      <c r="BK2013" s="144">
        <f>ROUND(I2013*H2013,2)</f>
        <v>265</v>
      </c>
      <c r="BL2013" s="13" t="s">
        <v>109</v>
      </c>
      <c r="BM2013" s="13" t="s">
        <v>4116</v>
      </c>
    </row>
    <row r="2014" spans="2:65" s="1" customFormat="1" ht="58.5">
      <c r="B2014" s="27"/>
      <c r="C2014" s="28"/>
      <c r="D2014" s="167" t="s">
        <v>1116</v>
      </c>
      <c r="E2014" s="28"/>
      <c r="F2014" s="168" t="s">
        <v>4107</v>
      </c>
      <c r="G2014" s="28"/>
      <c r="H2014" s="28"/>
      <c r="I2014" s="28"/>
      <c r="J2014" s="28"/>
      <c r="K2014" s="28"/>
      <c r="L2014" s="31"/>
      <c r="M2014" s="169"/>
      <c r="N2014" s="54"/>
      <c r="O2014" s="54"/>
      <c r="P2014" s="54"/>
      <c r="Q2014" s="54"/>
      <c r="R2014" s="54"/>
      <c r="S2014" s="54"/>
      <c r="T2014" s="55"/>
      <c r="AT2014" s="13" t="s">
        <v>1116</v>
      </c>
      <c r="AU2014" s="13" t="s">
        <v>77</v>
      </c>
    </row>
    <row r="2015" spans="2:65" s="1" customFormat="1" ht="19.5">
      <c r="B2015" s="27"/>
      <c r="C2015" s="28"/>
      <c r="D2015" s="167" t="s">
        <v>1172</v>
      </c>
      <c r="E2015" s="28"/>
      <c r="F2015" s="168" t="s">
        <v>4108</v>
      </c>
      <c r="G2015" s="28"/>
      <c r="H2015" s="28"/>
      <c r="I2015" s="28"/>
      <c r="J2015" s="28"/>
      <c r="K2015" s="28"/>
      <c r="L2015" s="31"/>
      <c r="M2015" s="169"/>
      <c r="N2015" s="54"/>
      <c r="O2015" s="54"/>
      <c r="P2015" s="54"/>
      <c r="Q2015" s="54"/>
      <c r="R2015" s="54"/>
      <c r="S2015" s="54"/>
      <c r="T2015" s="55"/>
      <c r="AT2015" s="13" t="s">
        <v>1172</v>
      </c>
      <c r="AU2015" s="13" t="s">
        <v>77</v>
      </c>
    </row>
    <row r="2016" spans="2:65" s="1" customFormat="1" ht="78.75" customHeight="1">
      <c r="B2016" s="27"/>
      <c r="C2016" s="160" t="s">
        <v>4117</v>
      </c>
      <c r="D2016" s="160" t="s">
        <v>1111</v>
      </c>
      <c r="E2016" s="161" t="s">
        <v>4118</v>
      </c>
      <c r="F2016" s="162" t="s">
        <v>4119</v>
      </c>
      <c r="G2016" s="163" t="s">
        <v>144</v>
      </c>
      <c r="H2016" s="164">
        <v>1</v>
      </c>
      <c r="I2016" s="165">
        <v>342</v>
      </c>
      <c r="J2016" s="165">
        <f>ROUND(I2016*H2016,2)</f>
        <v>342</v>
      </c>
      <c r="K2016" s="162" t="s">
        <v>106</v>
      </c>
      <c r="L2016" s="31"/>
      <c r="M2016" s="53" t="s">
        <v>31</v>
      </c>
      <c r="N2016" s="166" t="s">
        <v>43</v>
      </c>
      <c r="O2016" s="142">
        <v>0</v>
      </c>
      <c r="P2016" s="142">
        <f>O2016*H2016</f>
        <v>0</v>
      </c>
      <c r="Q2016" s="142">
        <v>0</v>
      </c>
      <c r="R2016" s="142">
        <f>Q2016*H2016</f>
        <v>0</v>
      </c>
      <c r="S2016" s="142">
        <v>0</v>
      </c>
      <c r="T2016" s="143">
        <f>S2016*H2016</f>
        <v>0</v>
      </c>
      <c r="AR2016" s="13" t="s">
        <v>109</v>
      </c>
      <c r="AT2016" s="13" t="s">
        <v>1111</v>
      </c>
      <c r="AU2016" s="13" t="s">
        <v>77</v>
      </c>
      <c r="AY2016" s="13" t="s">
        <v>108</v>
      </c>
      <c r="BE2016" s="144">
        <f>IF(N2016="základní",J2016,0)</f>
        <v>342</v>
      </c>
      <c r="BF2016" s="144">
        <f>IF(N2016="snížená",J2016,0)</f>
        <v>0</v>
      </c>
      <c r="BG2016" s="144">
        <f>IF(N2016="zákl. přenesená",J2016,0)</f>
        <v>0</v>
      </c>
      <c r="BH2016" s="144">
        <f>IF(N2016="sníž. přenesená",J2016,0)</f>
        <v>0</v>
      </c>
      <c r="BI2016" s="144">
        <f>IF(N2016="nulová",J2016,0)</f>
        <v>0</v>
      </c>
      <c r="BJ2016" s="13" t="s">
        <v>77</v>
      </c>
      <c r="BK2016" s="144">
        <f>ROUND(I2016*H2016,2)</f>
        <v>342</v>
      </c>
      <c r="BL2016" s="13" t="s">
        <v>109</v>
      </c>
      <c r="BM2016" s="13" t="s">
        <v>4120</v>
      </c>
    </row>
    <row r="2017" spans="2:65" s="1" customFormat="1" ht="58.5">
      <c r="B2017" s="27"/>
      <c r="C2017" s="28"/>
      <c r="D2017" s="167" t="s">
        <v>1116</v>
      </c>
      <c r="E2017" s="28"/>
      <c r="F2017" s="168" t="s">
        <v>4107</v>
      </c>
      <c r="G2017" s="28"/>
      <c r="H2017" s="28"/>
      <c r="I2017" s="28"/>
      <c r="J2017" s="28"/>
      <c r="K2017" s="28"/>
      <c r="L2017" s="31"/>
      <c r="M2017" s="169"/>
      <c r="N2017" s="54"/>
      <c r="O2017" s="54"/>
      <c r="P2017" s="54"/>
      <c r="Q2017" s="54"/>
      <c r="R2017" s="54"/>
      <c r="S2017" s="54"/>
      <c r="T2017" s="55"/>
      <c r="AT2017" s="13" t="s">
        <v>1116</v>
      </c>
      <c r="AU2017" s="13" t="s">
        <v>77</v>
      </c>
    </row>
    <row r="2018" spans="2:65" s="1" customFormat="1" ht="19.5">
      <c r="B2018" s="27"/>
      <c r="C2018" s="28"/>
      <c r="D2018" s="167" t="s">
        <v>1172</v>
      </c>
      <c r="E2018" s="28"/>
      <c r="F2018" s="168" t="s">
        <v>4108</v>
      </c>
      <c r="G2018" s="28"/>
      <c r="H2018" s="28"/>
      <c r="I2018" s="28"/>
      <c r="J2018" s="28"/>
      <c r="K2018" s="28"/>
      <c r="L2018" s="31"/>
      <c r="M2018" s="169"/>
      <c r="N2018" s="54"/>
      <c r="O2018" s="54"/>
      <c r="P2018" s="54"/>
      <c r="Q2018" s="54"/>
      <c r="R2018" s="54"/>
      <c r="S2018" s="54"/>
      <c r="T2018" s="55"/>
      <c r="AT2018" s="13" t="s">
        <v>1172</v>
      </c>
      <c r="AU2018" s="13" t="s">
        <v>77</v>
      </c>
    </row>
    <row r="2019" spans="2:65" s="1" customFormat="1" ht="78.75" customHeight="1">
      <c r="B2019" s="27"/>
      <c r="C2019" s="160" t="s">
        <v>4121</v>
      </c>
      <c r="D2019" s="160" t="s">
        <v>1111</v>
      </c>
      <c r="E2019" s="161" t="s">
        <v>4122</v>
      </c>
      <c r="F2019" s="162" t="s">
        <v>4123</v>
      </c>
      <c r="G2019" s="163" t="s">
        <v>144</v>
      </c>
      <c r="H2019" s="164">
        <v>1</v>
      </c>
      <c r="I2019" s="165">
        <v>495</v>
      </c>
      <c r="J2019" s="165">
        <f>ROUND(I2019*H2019,2)</f>
        <v>495</v>
      </c>
      <c r="K2019" s="162" t="s">
        <v>106</v>
      </c>
      <c r="L2019" s="31"/>
      <c r="M2019" s="53" t="s">
        <v>31</v>
      </c>
      <c r="N2019" s="166" t="s">
        <v>43</v>
      </c>
      <c r="O2019" s="142">
        <v>0</v>
      </c>
      <c r="P2019" s="142">
        <f>O2019*H2019</f>
        <v>0</v>
      </c>
      <c r="Q2019" s="142">
        <v>0</v>
      </c>
      <c r="R2019" s="142">
        <f>Q2019*H2019</f>
        <v>0</v>
      </c>
      <c r="S2019" s="142">
        <v>0</v>
      </c>
      <c r="T2019" s="143">
        <f>S2019*H2019</f>
        <v>0</v>
      </c>
      <c r="AR2019" s="13" t="s">
        <v>109</v>
      </c>
      <c r="AT2019" s="13" t="s">
        <v>1111</v>
      </c>
      <c r="AU2019" s="13" t="s">
        <v>77</v>
      </c>
      <c r="AY2019" s="13" t="s">
        <v>108</v>
      </c>
      <c r="BE2019" s="144">
        <f>IF(N2019="základní",J2019,0)</f>
        <v>495</v>
      </c>
      <c r="BF2019" s="144">
        <f>IF(N2019="snížená",J2019,0)</f>
        <v>0</v>
      </c>
      <c r="BG2019" s="144">
        <f>IF(N2019="zákl. přenesená",J2019,0)</f>
        <v>0</v>
      </c>
      <c r="BH2019" s="144">
        <f>IF(N2019="sníž. přenesená",J2019,0)</f>
        <v>0</v>
      </c>
      <c r="BI2019" s="144">
        <f>IF(N2019="nulová",J2019,0)</f>
        <v>0</v>
      </c>
      <c r="BJ2019" s="13" t="s">
        <v>77</v>
      </c>
      <c r="BK2019" s="144">
        <f>ROUND(I2019*H2019,2)</f>
        <v>495</v>
      </c>
      <c r="BL2019" s="13" t="s">
        <v>109</v>
      </c>
      <c r="BM2019" s="13" t="s">
        <v>4124</v>
      </c>
    </row>
    <row r="2020" spans="2:65" s="1" customFormat="1" ht="58.5">
      <c r="B2020" s="27"/>
      <c r="C2020" s="28"/>
      <c r="D2020" s="167" t="s">
        <v>1116</v>
      </c>
      <c r="E2020" s="28"/>
      <c r="F2020" s="168" t="s">
        <v>4107</v>
      </c>
      <c r="G2020" s="28"/>
      <c r="H2020" s="28"/>
      <c r="I2020" s="28"/>
      <c r="J2020" s="28"/>
      <c r="K2020" s="28"/>
      <c r="L2020" s="31"/>
      <c r="M2020" s="169"/>
      <c r="N2020" s="54"/>
      <c r="O2020" s="54"/>
      <c r="P2020" s="54"/>
      <c r="Q2020" s="54"/>
      <c r="R2020" s="54"/>
      <c r="S2020" s="54"/>
      <c r="T2020" s="55"/>
      <c r="AT2020" s="13" t="s">
        <v>1116</v>
      </c>
      <c r="AU2020" s="13" t="s">
        <v>77</v>
      </c>
    </row>
    <row r="2021" spans="2:65" s="1" customFormat="1" ht="19.5">
      <c r="B2021" s="27"/>
      <c r="C2021" s="28"/>
      <c r="D2021" s="167" t="s">
        <v>1172</v>
      </c>
      <c r="E2021" s="28"/>
      <c r="F2021" s="168" t="s">
        <v>4108</v>
      </c>
      <c r="G2021" s="28"/>
      <c r="H2021" s="28"/>
      <c r="I2021" s="28"/>
      <c r="J2021" s="28"/>
      <c r="K2021" s="28"/>
      <c r="L2021" s="31"/>
      <c r="M2021" s="169"/>
      <c r="N2021" s="54"/>
      <c r="O2021" s="54"/>
      <c r="P2021" s="54"/>
      <c r="Q2021" s="54"/>
      <c r="R2021" s="54"/>
      <c r="S2021" s="54"/>
      <c r="T2021" s="55"/>
      <c r="AT2021" s="13" t="s">
        <v>1172</v>
      </c>
      <c r="AU2021" s="13" t="s">
        <v>77</v>
      </c>
    </row>
    <row r="2022" spans="2:65" s="1" customFormat="1" ht="78.75" customHeight="1">
      <c r="B2022" s="27"/>
      <c r="C2022" s="160" t="s">
        <v>4125</v>
      </c>
      <c r="D2022" s="160" t="s">
        <v>1111</v>
      </c>
      <c r="E2022" s="161" t="s">
        <v>4126</v>
      </c>
      <c r="F2022" s="162" t="s">
        <v>4127</v>
      </c>
      <c r="G2022" s="163" t="s">
        <v>144</v>
      </c>
      <c r="H2022" s="164">
        <v>1</v>
      </c>
      <c r="I2022" s="165">
        <v>652</v>
      </c>
      <c r="J2022" s="165">
        <f>ROUND(I2022*H2022,2)</f>
        <v>652</v>
      </c>
      <c r="K2022" s="162" t="s">
        <v>106</v>
      </c>
      <c r="L2022" s="31"/>
      <c r="M2022" s="53" t="s">
        <v>31</v>
      </c>
      <c r="N2022" s="166" t="s">
        <v>43</v>
      </c>
      <c r="O2022" s="142">
        <v>0</v>
      </c>
      <c r="P2022" s="142">
        <f>O2022*H2022</f>
        <v>0</v>
      </c>
      <c r="Q2022" s="142">
        <v>0</v>
      </c>
      <c r="R2022" s="142">
        <f>Q2022*H2022</f>
        <v>0</v>
      </c>
      <c r="S2022" s="142">
        <v>0</v>
      </c>
      <c r="T2022" s="143">
        <f>S2022*H2022</f>
        <v>0</v>
      </c>
      <c r="AR2022" s="13" t="s">
        <v>109</v>
      </c>
      <c r="AT2022" s="13" t="s">
        <v>1111</v>
      </c>
      <c r="AU2022" s="13" t="s">
        <v>77</v>
      </c>
      <c r="AY2022" s="13" t="s">
        <v>108</v>
      </c>
      <c r="BE2022" s="144">
        <f>IF(N2022="základní",J2022,0)</f>
        <v>652</v>
      </c>
      <c r="BF2022" s="144">
        <f>IF(N2022="snížená",J2022,0)</f>
        <v>0</v>
      </c>
      <c r="BG2022" s="144">
        <f>IF(N2022="zákl. přenesená",J2022,0)</f>
        <v>0</v>
      </c>
      <c r="BH2022" s="144">
        <f>IF(N2022="sníž. přenesená",J2022,0)</f>
        <v>0</v>
      </c>
      <c r="BI2022" s="144">
        <f>IF(N2022="nulová",J2022,0)</f>
        <v>0</v>
      </c>
      <c r="BJ2022" s="13" t="s">
        <v>77</v>
      </c>
      <c r="BK2022" s="144">
        <f>ROUND(I2022*H2022,2)</f>
        <v>652</v>
      </c>
      <c r="BL2022" s="13" t="s">
        <v>109</v>
      </c>
      <c r="BM2022" s="13" t="s">
        <v>4128</v>
      </c>
    </row>
    <row r="2023" spans="2:65" s="1" customFormat="1" ht="58.5">
      <c r="B2023" s="27"/>
      <c r="C2023" s="28"/>
      <c r="D2023" s="167" t="s">
        <v>1116</v>
      </c>
      <c r="E2023" s="28"/>
      <c r="F2023" s="168" t="s">
        <v>4107</v>
      </c>
      <c r="G2023" s="28"/>
      <c r="H2023" s="28"/>
      <c r="I2023" s="28"/>
      <c r="J2023" s="28"/>
      <c r="K2023" s="28"/>
      <c r="L2023" s="31"/>
      <c r="M2023" s="169"/>
      <c r="N2023" s="54"/>
      <c r="O2023" s="54"/>
      <c r="P2023" s="54"/>
      <c r="Q2023" s="54"/>
      <c r="R2023" s="54"/>
      <c r="S2023" s="54"/>
      <c r="T2023" s="55"/>
      <c r="AT2023" s="13" t="s">
        <v>1116</v>
      </c>
      <c r="AU2023" s="13" t="s">
        <v>77</v>
      </c>
    </row>
    <row r="2024" spans="2:65" s="1" customFormat="1" ht="19.5">
      <c r="B2024" s="27"/>
      <c r="C2024" s="28"/>
      <c r="D2024" s="167" t="s">
        <v>1172</v>
      </c>
      <c r="E2024" s="28"/>
      <c r="F2024" s="168" t="s">
        <v>4108</v>
      </c>
      <c r="G2024" s="28"/>
      <c r="H2024" s="28"/>
      <c r="I2024" s="28"/>
      <c r="J2024" s="28"/>
      <c r="K2024" s="28"/>
      <c r="L2024" s="31"/>
      <c r="M2024" s="169"/>
      <c r="N2024" s="54"/>
      <c r="O2024" s="54"/>
      <c r="P2024" s="54"/>
      <c r="Q2024" s="54"/>
      <c r="R2024" s="54"/>
      <c r="S2024" s="54"/>
      <c r="T2024" s="55"/>
      <c r="AT2024" s="13" t="s">
        <v>1172</v>
      </c>
      <c r="AU2024" s="13" t="s">
        <v>77</v>
      </c>
    </row>
    <row r="2025" spans="2:65" s="1" customFormat="1" ht="78.75" customHeight="1">
      <c r="B2025" s="27"/>
      <c r="C2025" s="160" t="s">
        <v>4129</v>
      </c>
      <c r="D2025" s="160" t="s">
        <v>1111</v>
      </c>
      <c r="E2025" s="161" t="s">
        <v>4130</v>
      </c>
      <c r="F2025" s="162" t="s">
        <v>4131</v>
      </c>
      <c r="G2025" s="163" t="s">
        <v>144</v>
      </c>
      <c r="H2025" s="164">
        <v>1</v>
      </c>
      <c r="I2025" s="165">
        <v>806</v>
      </c>
      <c r="J2025" s="165">
        <f>ROUND(I2025*H2025,2)</f>
        <v>806</v>
      </c>
      <c r="K2025" s="162" t="s">
        <v>106</v>
      </c>
      <c r="L2025" s="31"/>
      <c r="M2025" s="53" t="s">
        <v>31</v>
      </c>
      <c r="N2025" s="166" t="s">
        <v>43</v>
      </c>
      <c r="O2025" s="142">
        <v>0</v>
      </c>
      <c r="P2025" s="142">
        <f>O2025*H2025</f>
        <v>0</v>
      </c>
      <c r="Q2025" s="142">
        <v>0</v>
      </c>
      <c r="R2025" s="142">
        <f>Q2025*H2025</f>
        <v>0</v>
      </c>
      <c r="S2025" s="142">
        <v>0</v>
      </c>
      <c r="T2025" s="143">
        <f>S2025*H2025</f>
        <v>0</v>
      </c>
      <c r="AR2025" s="13" t="s">
        <v>109</v>
      </c>
      <c r="AT2025" s="13" t="s">
        <v>1111</v>
      </c>
      <c r="AU2025" s="13" t="s">
        <v>77</v>
      </c>
      <c r="AY2025" s="13" t="s">
        <v>108</v>
      </c>
      <c r="BE2025" s="144">
        <f>IF(N2025="základní",J2025,0)</f>
        <v>806</v>
      </c>
      <c r="BF2025" s="144">
        <f>IF(N2025="snížená",J2025,0)</f>
        <v>0</v>
      </c>
      <c r="BG2025" s="144">
        <f>IF(N2025="zákl. přenesená",J2025,0)</f>
        <v>0</v>
      </c>
      <c r="BH2025" s="144">
        <f>IF(N2025="sníž. přenesená",J2025,0)</f>
        <v>0</v>
      </c>
      <c r="BI2025" s="144">
        <f>IF(N2025="nulová",J2025,0)</f>
        <v>0</v>
      </c>
      <c r="BJ2025" s="13" t="s">
        <v>77</v>
      </c>
      <c r="BK2025" s="144">
        <f>ROUND(I2025*H2025,2)</f>
        <v>806</v>
      </c>
      <c r="BL2025" s="13" t="s">
        <v>109</v>
      </c>
      <c r="BM2025" s="13" t="s">
        <v>4132</v>
      </c>
    </row>
    <row r="2026" spans="2:65" s="1" customFormat="1" ht="58.5">
      <c r="B2026" s="27"/>
      <c r="C2026" s="28"/>
      <c r="D2026" s="167" t="s">
        <v>1116</v>
      </c>
      <c r="E2026" s="28"/>
      <c r="F2026" s="168" t="s">
        <v>4107</v>
      </c>
      <c r="G2026" s="28"/>
      <c r="H2026" s="28"/>
      <c r="I2026" s="28"/>
      <c r="J2026" s="28"/>
      <c r="K2026" s="28"/>
      <c r="L2026" s="31"/>
      <c r="M2026" s="169"/>
      <c r="N2026" s="54"/>
      <c r="O2026" s="54"/>
      <c r="P2026" s="54"/>
      <c r="Q2026" s="54"/>
      <c r="R2026" s="54"/>
      <c r="S2026" s="54"/>
      <c r="T2026" s="55"/>
      <c r="AT2026" s="13" t="s">
        <v>1116</v>
      </c>
      <c r="AU2026" s="13" t="s">
        <v>77</v>
      </c>
    </row>
    <row r="2027" spans="2:65" s="1" customFormat="1" ht="19.5">
      <c r="B2027" s="27"/>
      <c r="C2027" s="28"/>
      <c r="D2027" s="167" t="s">
        <v>1172</v>
      </c>
      <c r="E2027" s="28"/>
      <c r="F2027" s="168" t="s">
        <v>4108</v>
      </c>
      <c r="G2027" s="28"/>
      <c r="H2027" s="28"/>
      <c r="I2027" s="28"/>
      <c r="J2027" s="28"/>
      <c r="K2027" s="28"/>
      <c r="L2027" s="31"/>
      <c r="M2027" s="169"/>
      <c r="N2027" s="54"/>
      <c r="O2027" s="54"/>
      <c r="P2027" s="54"/>
      <c r="Q2027" s="54"/>
      <c r="R2027" s="54"/>
      <c r="S2027" s="54"/>
      <c r="T2027" s="55"/>
      <c r="AT2027" s="13" t="s">
        <v>1172</v>
      </c>
      <c r="AU2027" s="13" t="s">
        <v>77</v>
      </c>
    </row>
    <row r="2028" spans="2:65" s="1" customFormat="1" ht="78.75" customHeight="1">
      <c r="B2028" s="27"/>
      <c r="C2028" s="160" t="s">
        <v>4133</v>
      </c>
      <c r="D2028" s="160" t="s">
        <v>1111</v>
      </c>
      <c r="E2028" s="161" t="s">
        <v>4134</v>
      </c>
      <c r="F2028" s="162" t="s">
        <v>4135</v>
      </c>
      <c r="G2028" s="163" t="s">
        <v>144</v>
      </c>
      <c r="H2028" s="164">
        <v>1</v>
      </c>
      <c r="I2028" s="165">
        <v>1190</v>
      </c>
      <c r="J2028" s="165">
        <f>ROUND(I2028*H2028,2)</f>
        <v>1190</v>
      </c>
      <c r="K2028" s="162" t="s">
        <v>106</v>
      </c>
      <c r="L2028" s="31"/>
      <c r="M2028" s="53" t="s">
        <v>31</v>
      </c>
      <c r="N2028" s="166" t="s">
        <v>43</v>
      </c>
      <c r="O2028" s="142">
        <v>0</v>
      </c>
      <c r="P2028" s="142">
        <f>O2028*H2028</f>
        <v>0</v>
      </c>
      <c r="Q2028" s="142">
        <v>0</v>
      </c>
      <c r="R2028" s="142">
        <f>Q2028*H2028</f>
        <v>0</v>
      </c>
      <c r="S2028" s="142">
        <v>0</v>
      </c>
      <c r="T2028" s="143">
        <f>S2028*H2028</f>
        <v>0</v>
      </c>
      <c r="AR2028" s="13" t="s">
        <v>109</v>
      </c>
      <c r="AT2028" s="13" t="s">
        <v>1111</v>
      </c>
      <c r="AU2028" s="13" t="s">
        <v>77</v>
      </c>
      <c r="AY2028" s="13" t="s">
        <v>108</v>
      </c>
      <c r="BE2028" s="144">
        <f>IF(N2028="základní",J2028,0)</f>
        <v>1190</v>
      </c>
      <c r="BF2028" s="144">
        <f>IF(N2028="snížená",J2028,0)</f>
        <v>0</v>
      </c>
      <c r="BG2028" s="144">
        <f>IF(N2028="zákl. přenesená",J2028,0)</f>
        <v>0</v>
      </c>
      <c r="BH2028" s="144">
        <f>IF(N2028="sníž. přenesená",J2028,0)</f>
        <v>0</v>
      </c>
      <c r="BI2028" s="144">
        <f>IF(N2028="nulová",J2028,0)</f>
        <v>0</v>
      </c>
      <c r="BJ2028" s="13" t="s">
        <v>77</v>
      </c>
      <c r="BK2028" s="144">
        <f>ROUND(I2028*H2028,2)</f>
        <v>1190</v>
      </c>
      <c r="BL2028" s="13" t="s">
        <v>109</v>
      </c>
      <c r="BM2028" s="13" t="s">
        <v>4136</v>
      </c>
    </row>
    <row r="2029" spans="2:65" s="1" customFormat="1" ht="58.5">
      <c r="B2029" s="27"/>
      <c r="C2029" s="28"/>
      <c r="D2029" s="167" t="s">
        <v>1116</v>
      </c>
      <c r="E2029" s="28"/>
      <c r="F2029" s="168" t="s">
        <v>4107</v>
      </c>
      <c r="G2029" s="28"/>
      <c r="H2029" s="28"/>
      <c r="I2029" s="28"/>
      <c r="J2029" s="28"/>
      <c r="K2029" s="28"/>
      <c r="L2029" s="31"/>
      <c r="M2029" s="169"/>
      <c r="N2029" s="54"/>
      <c r="O2029" s="54"/>
      <c r="P2029" s="54"/>
      <c r="Q2029" s="54"/>
      <c r="R2029" s="54"/>
      <c r="S2029" s="54"/>
      <c r="T2029" s="55"/>
      <c r="AT2029" s="13" t="s">
        <v>1116</v>
      </c>
      <c r="AU2029" s="13" t="s">
        <v>77</v>
      </c>
    </row>
    <row r="2030" spans="2:65" s="1" customFormat="1" ht="19.5">
      <c r="B2030" s="27"/>
      <c r="C2030" s="28"/>
      <c r="D2030" s="167" t="s">
        <v>1172</v>
      </c>
      <c r="E2030" s="28"/>
      <c r="F2030" s="168" t="s">
        <v>4108</v>
      </c>
      <c r="G2030" s="28"/>
      <c r="H2030" s="28"/>
      <c r="I2030" s="28"/>
      <c r="J2030" s="28"/>
      <c r="K2030" s="28"/>
      <c r="L2030" s="31"/>
      <c r="M2030" s="169"/>
      <c r="N2030" s="54"/>
      <c r="O2030" s="54"/>
      <c r="P2030" s="54"/>
      <c r="Q2030" s="54"/>
      <c r="R2030" s="54"/>
      <c r="S2030" s="54"/>
      <c r="T2030" s="55"/>
      <c r="AT2030" s="13" t="s">
        <v>1172</v>
      </c>
      <c r="AU2030" s="13" t="s">
        <v>77</v>
      </c>
    </row>
    <row r="2031" spans="2:65" s="1" customFormat="1" ht="78.75" customHeight="1">
      <c r="B2031" s="27"/>
      <c r="C2031" s="160" t="s">
        <v>4137</v>
      </c>
      <c r="D2031" s="160" t="s">
        <v>1111</v>
      </c>
      <c r="E2031" s="161" t="s">
        <v>4138</v>
      </c>
      <c r="F2031" s="162" t="s">
        <v>4139</v>
      </c>
      <c r="G2031" s="163" t="s">
        <v>144</v>
      </c>
      <c r="H2031" s="164">
        <v>1</v>
      </c>
      <c r="I2031" s="165">
        <v>1580</v>
      </c>
      <c r="J2031" s="165">
        <f>ROUND(I2031*H2031,2)</f>
        <v>1580</v>
      </c>
      <c r="K2031" s="162" t="s">
        <v>106</v>
      </c>
      <c r="L2031" s="31"/>
      <c r="M2031" s="53" t="s">
        <v>31</v>
      </c>
      <c r="N2031" s="166" t="s">
        <v>43</v>
      </c>
      <c r="O2031" s="142">
        <v>0</v>
      </c>
      <c r="P2031" s="142">
        <f>O2031*H2031</f>
        <v>0</v>
      </c>
      <c r="Q2031" s="142">
        <v>0</v>
      </c>
      <c r="R2031" s="142">
        <f>Q2031*H2031</f>
        <v>0</v>
      </c>
      <c r="S2031" s="142">
        <v>0</v>
      </c>
      <c r="T2031" s="143">
        <f>S2031*H2031</f>
        <v>0</v>
      </c>
      <c r="AR2031" s="13" t="s">
        <v>109</v>
      </c>
      <c r="AT2031" s="13" t="s">
        <v>1111</v>
      </c>
      <c r="AU2031" s="13" t="s">
        <v>77</v>
      </c>
      <c r="AY2031" s="13" t="s">
        <v>108</v>
      </c>
      <c r="BE2031" s="144">
        <f>IF(N2031="základní",J2031,0)</f>
        <v>1580</v>
      </c>
      <c r="BF2031" s="144">
        <f>IF(N2031="snížená",J2031,0)</f>
        <v>0</v>
      </c>
      <c r="BG2031" s="144">
        <f>IF(N2031="zákl. přenesená",J2031,0)</f>
        <v>0</v>
      </c>
      <c r="BH2031" s="144">
        <f>IF(N2031="sníž. přenesená",J2031,0)</f>
        <v>0</v>
      </c>
      <c r="BI2031" s="144">
        <f>IF(N2031="nulová",J2031,0)</f>
        <v>0</v>
      </c>
      <c r="BJ2031" s="13" t="s">
        <v>77</v>
      </c>
      <c r="BK2031" s="144">
        <f>ROUND(I2031*H2031,2)</f>
        <v>1580</v>
      </c>
      <c r="BL2031" s="13" t="s">
        <v>109</v>
      </c>
      <c r="BM2031" s="13" t="s">
        <v>4140</v>
      </c>
    </row>
    <row r="2032" spans="2:65" s="1" customFormat="1" ht="58.5">
      <c r="B2032" s="27"/>
      <c r="C2032" s="28"/>
      <c r="D2032" s="167" t="s">
        <v>1116</v>
      </c>
      <c r="E2032" s="28"/>
      <c r="F2032" s="168" t="s">
        <v>4107</v>
      </c>
      <c r="G2032" s="28"/>
      <c r="H2032" s="28"/>
      <c r="I2032" s="28"/>
      <c r="J2032" s="28"/>
      <c r="K2032" s="28"/>
      <c r="L2032" s="31"/>
      <c r="M2032" s="169"/>
      <c r="N2032" s="54"/>
      <c r="O2032" s="54"/>
      <c r="P2032" s="54"/>
      <c r="Q2032" s="54"/>
      <c r="R2032" s="54"/>
      <c r="S2032" s="54"/>
      <c r="T2032" s="55"/>
      <c r="AT2032" s="13" t="s">
        <v>1116</v>
      </c>
      <c r="AU2032" s="13" t="s">
        <v>77</v>
      </c>
    </row>
    <row r="2033" spans="2:65" s="1" customFormat="1" ht="19.5">
      <c r="B2033" s="27"/>
      <c r="C2033" s="28"/>
      <c r="D2033" s="167" t="s">
        <v>1172</v>
      </c>
      <c r="E2033" s="28"/>
      <c r="F2033" s="168" t="s">
        <v>4108</v>
      </c>
      <c r="G2033" s="28"/>
      <c r="H2033" s="28"/>
      <c r="I2033" s="28"/>
      <c r="J2033" s="28"/>
      <c r="K2033" s="28"/>
      <c r="L2033" s="31"/>
      <c r="M2033" s="169"/>
      <c r="N2033" s="54"/>
      <c r="O2033" s="54"/>
      <c r="P2033" s="54"/>
      <c r="Q2033" s="54"/>
      <c r="R2033" s="54"/>
      <c r="S2033" s="54"/>
      <c r="T2033" s="55"/>
      <c r="AT2033" s="13" t="s">
        <v>1172</v>
      </c>
      <c r="AU2033" s="13" t="s">
        <v>77</v>
      </c>
    </row>
    <row r="2034" spans="2:65" s="1" customFormat="1" ht="78.75" customHeight="1">
      <c r="B2034" s="27"/>
      <c r="C2034" s="160" t="s">
        <v>4141</v>
      </c>
      <c r="D2034" s="160" t="s">
        <v>1111</v>
      </c>
      <c r="E2034" s="161" t="s">
        <v>4142</v>
      </c>
      <c r="F2034" s="162" t="s">
        <v>4143</v>
      </c>
      <c r="G2034" s="163" t="s">
        <v>144</v>
      </c>
      <c r="H2034" s="164">
        <v>1</v>
      </c>
      <c r="I2034" s="165">
        <v>1970</v>
      </c>
      <c r="J2034" s="165">
        <f>ROUND(I2034*H2034,2)</f>
        <v>1970</v>
      </c>
      <c r="K2034" s="162" t="s">
        <v>106</v>
      </c>
      <c r="L2034" s="31"/>
      <c r="M2034" s="53" t="s">
        <v>31</v>
      </c>
      <c r="N2034" s="166" t="s">
        <v>43</v>
      </c>
      <c r="O2034" s="142">
        <v>0</v>
      </c>
      <c r="P2034" s="142">
        <f>O2034*H2034</f>
        <v>0</v>
      </c>
      <c r="Q2034" s="142">
        <v>0</v>
      </c>
      <c r="R2034" s="142">
        <f>Q2034*H2034</f>
        <v>0</v>
      </c>
      <c r="S2034" s="142">
        <v>0</v>
      </c>
      <c r="T2034" s="143">
        <f>S2034*H2034</f>
        <v>0</v>
      </c>
      <c r="AR2034" s="13" t="s">
        <v>109</v>
      </c>
      <c r="AT2034" s="13" t="s">
        <v>1111</v>
      </c>
      <c r="AU2034" s="13" t="s">
        <v>77</v>
      </c>
      <c r="AY2034" s="13" t="s">
        <v>108</v>
      </c>
      <c r="BE2034" s="144">
        <f>IF(N2034="základní",J2034,0)</f>
        <v>1970</v>
      </c>
      <c r="BF2034" s="144">
        <f>IF(N2034="snížená",J2034,0)</f>
        <v>0</v>
      </c>
      <c r="BG2034" s="144">
        <f>IF(N2034="zákl. přenesená",J2034,0)</f>
        <v>0</v>
      </c>
      <c r="BH2034" s="144">
        <f>IF(N2034="sníž. přenesená",J2034,0)</f>
        <v>0</v>
      </c>
      <c r="BI2034" s="144">
        <f>IF(N2034="nulová",J2034,0)</f>
        <v>0</v>
      </c>
      <c r="BJ2034" s="13" t="s">
        <v>77</v>
      </c>
      <c r="BK2034" s="144">
        <f>ROUND(I2034*H2034,2)</f>
        <v>1970</v>
      </c>
      <c r="BL2034" s="13" t="s">
        <v>109</v>
      </c>
      <c r="BM2034" s="13" t="s">
        <v>4144</v>
      </c>
    </row>
    <row r="2035" spans="2:65" s="1" customFormat="1" ht="58.5">
      <c r="B2035" s="27"/>
      <c r="C2035" s="28"/>
      <c r="D2035" s="167" t="s">
        <v>1116</v>
      </c>
      <c r="E2035" s="28"/>
      <c r="F2035" s="168" t="s">
        <v>4107</v>
      </c>
      <c r="G2035" s="28"/>
      <c r="H2035" s="28"/>
      <c r="I2035" s="28"/>
      <c r="J2035" s="28"/>
      <c r="K2035" s="28"/>
      <c r="L2035" s="31"/>
      <c r="M2035" s="169"/>
      <c r="N2035" s="54"/>
      <c r="O2035" s="54"/>
      <c r="P2035" s="54"/>
      <c r="Q2035" s="54"/>
      <c r="R2035" s="54"/>
      <c r="S2035" s="54"/>
      <c r="T2035" s="55"/>
      <c r="AT2035" s="13" t="s">
        <v>1116</v>
      </c>
      <c r="AU2035" s="13" t="s">
        <v>77</v>
      </c>
    </row>
    <row r="2036" spans="2:65" s="1" customFormat="1" ht="19.5">
      <c r="B2036" s="27"/>
      <c r="C2036" s="28"/>
      <c r="D2036" s="167" t="s">
        <v>1172</v>
      </c>
      <c r="E2036" s="28"/>
      <c r="F2036" s="168" t="s">
        <v>4108</v>
      </c>
      <c r="G2036" s="28"/>
      <c r="H2036" s="28"/>
      <c r="I2036" s="28"/>
      <c r="J2036" s="28"/>
      <c r="K2036" s="28"/>
      <c r="L2036" s="31"/>
      <c r="M2036" s="169"/>
      <c r="N2036" s="54"/>
      <c r="O2036" s="54"/>
      <c r="P2036" s="54"/>
      <c r="Q2036" s="54"/>
      <c r="R2036" s="54"/>
      <c r="S2036" s="54"/>
      <c r="T2036" s="55"/>
      <c r="AT2036" s="13" t="s">
        <v>1172</v>
      </c>
      <c r="AU2036" s="13" t="s">
        <v>77</v>
      </c>
    </row>
    <row r="2037" spans="2:65" s="1" customFormat="1" ht="78.75" customHeight="1">
      <c r="B2037" s="27"/>
      <c r="C2037" s="160" t="s">
        <v>4145</v>
      </c>
      <c r="D2037" s="160" t="s">
        <v>1111</v>
      </c>
      <c r="E2037" s="161" t="s">
        <v>4146</v>
      </c>
      <c r="F2037" s="162" t="s">
        <v>4147</v>
      </c>
      <c r="G2037" s="163" t="s">
        <v>144</v>
      </c>
      <c r="H2037" s="164">
        <v>1</v>
      </c>
      <c r="I2037" s="165">
        <v>2350</v>
      </c>
      <c r="J2037" s="165">
        <f>ROUND(I2037*H2037,2)</f>
        <v>2350</v>
      </c>
      <c r="K2037" s="162" t="s">
        <v>106</v>
      </c>
      <c r="L2037" s="31"/>
      <c r="M2037" s="53" t="s">
        <v>31</v>
      </c>
      <c r="N2037" s="166" t="s">
        <v>43</v>
      </c>
      <c r="O2037" s="142">
        <v>0</v>
      </c>
      <c r="P2037" s="142">
        <f>O2037*H2037</f>
        <v>0</v>
      </c>
      <c r="Q2037" s="142">
        <v>0</v>
      </c>
      <c r="R2037" s="142">
        <f>Q2037*H2037</f>
        <v>0</v>
      </c>
      <c r="S2037" s="142">
        <v>0</v>
      </c>
      <c r="T2037" s="143">
        <f>S2037*H2037</f>
        <v>0</v>
      </c>
      <c r="AR2037" s="13" t="s">
        <v>109</v>
      </c>
      <c r="AT2037" s="13" t="s">
        <v>1111</v>
      </c>
      <c r="AU2037" s="13" t="s">
        <v>77</v>
      </c>
      <c r="AY2037" s="13" t="s">
        <v>108</v>
      </c>
      <c r="BE2037" s="144">
        <f>IF(N2037="základní",J2037,0)</f>
        <v>2350</v>
      </c>
      <c r="BF2037" s="144">
        <f>IF(N2037="snížená",J2037,0)</f>
        <v>0</v>
      </c>
      <c r="BG2037" s="144">
        <f>IF(N2037="zákl. přenesená",J2037,0)</f>
        <v>0</v>
      </c>
      <c r="BH2037" s="144">
        <f>IF(N2037="sníž. přenesená",J2037,0)</f>
        <v>0</v>
      </c>
      <c r="BI2037" s="144">
        <f>IF(N2037="nulová",J2037,0)</f>
        <v>0</v>
      </c>
      <c r="BJ2037" s="13" t="s">
        <v>77</v>
      </c>
      <c r="BK2037" s="144">
        <f>ROUND(I2037*H2037,2)</f>
        <v>2350</v>
      </c>
      <c r="BL2037" s="13" t="s">
        <v>109</v>
      </c>
      <c r="BM2037" s="13" t="s">
        <v>4148</v>
      </c>
    </row>
    <row r="2038" spans="2:65" s="1" customFormat="1" ht="58.5">
      <c r="B2038" s="27"/>
      <c r="C2038" s="28"/>
      <c r="D2038" s="167" t="s">
        <v>1116</v>
      </c>
      <c r="E2038" s="28"/>
      <c r="F2038" s="168" t="s">
        <v>4107</v>
      </c>
      <c r="G2038" s="28"/>
      <c r="H2038" s="28"/>
      <c r="I2038" s="28"/>
      <c r="J2038" s="28"/>
      <c r="K2038" s="28"/>
      <c r="L2038" s="31"/>
      <c r="M2038" s="169"/>
      <c r="N2038" s="54"/>
      <c r="O2038" s="54"/>
      <c r="P2038" s="54"/>
      <c r="Q2038" s="54"/>
      <c r="R2038" s="54"/>
      <c r="S2038" s="54"/>
      <c r="T2038" s="55"/>
      <c r="AT2038" s="13" t="s">
        <v>1116</v>
      </c>
      <c r="AU2038" s="13" t="s">
        <v>77</v>
      </c>
    </row>
    <row r="2039" spans="2:65" s="1" customFormat="1" ht="19.5">
      <c r="B2039" s="27"/>
      <c r="C2039" s="28"/>
      <c r="D2039" s="167" t="s">
        <v>1172</v>
      </c>
      <c r="E2039" s="28"/>
      <c r="F2039" s="168" t="s">
        <v>4108</v>
      </c>
      <c r="G2039" s="28"/>
      <c r="H2039" s="28"/>
      <c r="I2039" s="28"/>
      <c r="J2039" s="28"/>
      <c r="K2039" s="28"/>
      <c r="L2039" s="31"/>
      <c r="M2039" s="169"/>
      <c r="N2039" s="54"/>
      <c r="O2039" s="54"/>
      <c r="P2039" s="54"/>
      <c r="Q2039" s="54"/>
      <c r="R2039" s="54"/>
      <c r="S2039" s="54"/>
      <c r="T2039" s="55"/>
      <c r="AT2039" s="13" t="s">
        <v>1172</v>
      </c>
      <c r="AU2039" s="13" t="s">
        <v>77</v>
      </c>
    </row>
    <row r="2040" spans="2:65" s="1" customFormat="1" ht="78.75" customHeight="1">
      <c r="B2040" s="27"/>
      <c r="C2040" s="160" t="s">
        <v>4149</v>
      </c>
      <c r="D2040" s="160" t="s">
        <v>1111</v>
      </c>
      <c r="E2040" s="161" t="s">
        <v>4150</v>
      </c>
      <c r="F2040" s="162" t="s">
        <v>4151</v>
      </c>
      <c r="G2040" s="163" t="s">
        <v>144</v>
      </c>
      <c r="H2040" s="164">
        <v>1</v>
      </c>
      <c r="I2040" s="165">
        <v>2740</v>
      </c>
      <c r="J2040" s="165">
        <f>ROUND(I2040*H2040,2)</f>
        <v>2740</v>
      </c>
      <c r="K2040" s="162" t="s">
        <v>106</v>
      </c>
      <c r="L2040" s="31"/>
      <c r="M2040" s="53" t="s">
        <v>31</v>
      </c>
      <c r="N2040" s="166" t="s">
        <v>43</v>
      </c>
      <c r="O2040" s="142">
        <v>0</v>
      </c>
      <c r="P2040" s="142">
        <f>O2040*H2040</f>
        <v>0</v>
      </c>
      <c r="Q2040" s="142">
        <v>0</v>
      </c>
      <c r="R2040" s="142">
        <f>Q2040*H2040</f>
        <v>0</v>
      </c>
      <c r="S2040" s="142">
        <v>0</v>
      </c>
      <c r="T2040" s="143">
        <f>S2040*H2040</f>
        <v>0</v>
      </c>
      <c r="AR2040" s="13" t="s">
        <v>109</v>
      </c>
      <c r="AT2040" s="13" t="s">
        <v>1111</v>
      </c>
      <c r="AU2040" s="13" t="s">
        <v>77</v>
      </c>
      <c r="AY2040" s="13" t="s">
        <v>108</v>
      </c>
      <c r="BE2040" s="144">
        <f>IF(N2040="základní",J2040,0)</f>
        <v>2740</v>
      </c>
      <c r="BF2040" s="144">
        <f>IF(N2040="snížená",J2040,0)</f>
        <v>0</v>
      </c>
      <c r="BG2040" s="144">
        <f>IF(N2040="zákl. přenesená",J2040,0)</f>
        <v>0</v>
      </c>
      <c r="BH2040" s="144">
        <f>IF(N2040="sníž. přenesená",J2040,0)</f>
        <v>0</v>
      </c>
      <c r="BI2040" s="144">
        <f>IF(N2040="nulová",J2040,0)</f>
        <v>0</v>
      </c>
      <c r="BJ2040" s="13" t="s">
        <v>77</v>
      </c>
      <c r="BK2040" s="144">
        <f>ROUND(I2040*H2040,2)</f>
        <v>2740</v>
      </c>
      <c r="BL2040" s="13" t="s">
        <v>109</v>
      </c>
      <c r="BM2040" s="13" t="s">
        <v>4152</v>
      </c>
    </row>
    <row r="2041" spans="2:65" s="1" customFormat="1" ht="58.5">
      <c r="B2041" s="27"/>
      <c r="C2041" s="28"/>
      <c r="D2041" s="167" t="s">
        <v>1116</v>
      </c>
      <c r="E2041" s="28"/>
      <c r="F2041" s="168" t="s">
        <v>4107</v>
      </c>
      <c r="G2041" s="28"/>
      <c r="H2041" s="28"/>
      <c r="I2041" s="28"/>
      <c r="J2041" s="28"/>
      <c r="K2041" s="28"/>
      <c r="L2041" s="31"/>
      <c r="M2041" s="169"/>
      <c r="N2041" s="54"/>
      <c r="O2041" s="54"/>
      <c r="P2041" s="54"/>
      <c r="Q2041" s="54"/>
      <c r="R2041" s="54"/>
      <c r="S2041" s="54"/>
      <c r="T2041" s="55"/>
      <c r="AT2041" s="13" t="s">
        <v>1116</v>
      </c>
      <c r="AU2041" s="13" t="s">
        <v>77</v>
      </c>
    </row>
    <row r="2042" spans="2:65" s="1" customFormat="1" ht="19.5">
      <c r="B2042" s="27"/>
      <c r="C2042" s="28"/>
      <c r="D2042" s="167" t="s">
        <v>1172</v>
      </c>
      <c r="E2042" s="28"/>
      <c r="F2042" s="168" t="s">
        <v>4108</v>
      </c>
      <c r="G2042" s="28"/>
      <c r="H2042" s="28"/>
      <c r="I2042" s="28"/>
      <c r="J2042" s="28"/>
      <c r="K2042" s="28"/>
      <c r="L2042" s="31"/>
      <c r="M2042" s="169"/>
      <c r="N2042" s="54"/>
      <c r="O2042" s="54"/>
      <c r="P2042" s="54"/>
      <c r="Q2042" s="54"/>
      <c r="R2042" s="54"/>
      <c r="S2042" s="54"/>
      <c r="T2042" s="55"/>
      <c r="AT2042" s="13" t="s">
        <v>1172</v>
      </c>
      <c r="AU2042" s="13" t="s">
        <v>77</v>
      </c>
    </row>
    <row r="2043" spans="2:65" s="1" customFormat="1" ht="78.75" customHeight="1">
      <c r="B2043" s="27"/>
      <c r="C2043" s="160" t="s">
        <v>4153</v>
      </c>
      <c r="D2043" s="160" t="s">
        <v>1111</v>
      </c>
      <c r="E2043" s="161" t="s">
        <v>4154</v>
      </c>
      <c r="F2043" s="162" t="s">
        <v>4155</v>
      </c>
      <c r="G2043" s="163" t="s">
        <v>144</v>
      </c>
      <c r="H2043" s="164">
        <v>1</v>
      </c>
      <c r="I2043" s="165">
        <v>7.74</v>
      </c>
      <c r="J2043" s="165">
        <f>ROUND(I2043*H2043,2)</f>
        <v>7.74</v>
      </c>
      <c r="K2043" s="162" t="s">
        <v>106</v>
      </c>
      <c r="L2043" s="31"/>
      <c r="M2043" s="53" t="s">
        <v>31</v>
      </c>
      <c r="N2043" s="166" t="s">
        <v>43</v>
      </c>
      <c r="O2043" s="142">
        <v>0</v>
      </c>
      <c r="P2043" s="142">
        <f>O2043*H2043</f>
        <v>0</v>
      </c>
      <c r="Q2043" s="142">
        <v>0</v>
      </c>
      <c r="R2043" s="142">
        <f>Q2043*H2043</f>
        <v>0</v>
      </c>
      <c r="S2043" s="142">
        <v>0</v>
      </c>
      <c r="T2043" s="143">
        <f>S2043*H2043</f>
        <v>0</v>
      </c>
      <c r="AR2043" s="13" t="s">
        <v>109</v>
      </c>
      <c r="AT2043" s="13" t="s">
        <v>1111</v>
      </c>
      <c r="AU2043" s="13" t="s">
        <v>77</v>
      </c>
      <c r="AY2043" s="13" t="s">
        <v>108</v>
      </c>
      <c r="BE2043" s="144">
        <f>IF(N2043="základní",J2043,0)</f>
        <v>7.74</v>
      </c>
      <c r="BF2043" s="144">
        <f>IF(N2043="snížená",J2043,0)</f>
        <v>0</v>
      </c>
      <c r="BG2043" s="144">
        <f>IF(N2043="zákl. přenesená",J2043,0)</f>
        <v>0</v>
      </c>
      <c r="BH2043" s="144">
        <f>IF(N2043="sníž. přenesená",J2043,0)</f>
        <v>0</v>
      </c>
      <c r="BI2043" s="144">
        <f>IF(N2043="nulová",J2043,0)</f>
        <v>0</v>
      </c>
      <c r="BJ2043" s="13" t="s">
        <v>77</v>
      </c>
      <c r="BK2043" s="144">
        <f>ROUND(I2043*H2043,2)</f>
        <v>7.74</v>
      </c>
      <c r="BL2043" s="13" t="s">
        <v>109</v>
      </c>
      <c r="BM2043" s="13" t="s">
        <v>4156</v>
      </c>
    </row>
    <row r="2044" spans="2:65" s="1" customFormat="1" ht="58.5">
      <c r="B2044" s="27"/>
      <c r="C2044" s="28"/>
      <c r="D2044" s="167" t="s">
        <v>1116</v>
      </c>
      <c r="E2044" s="28"/>
      <c r="F2044" s="168" t="s">
        <v>4107</v>
      </c>
      <c r="G2044" s="28"/>
      <c r="H2044" s="28"/>
      <c r="I2044" s="28"/>
      <c r="J2044" s="28"/>
      <c r="K2044" s="28"/>
      <c r="L2044" s="31"/>
      <c r="M2044" s="169"/>
      <c r="N2044" s="54"/>
      <c r="O2044" s="54"/>
      <c r="P2044" s="54"/>
      <c r="Q2044" s="54"/>
      <c r="R2044" s="54"/>
      <c r="S2044" s="54"/>
      <c r="T2044" s="55"/>
      <c r="AT2044" s="13" t="s">
        <v>1116</v>
      </c>
      <c r="AU2044" s="13" t="s">
        <v>77</v>
      </c>
    </row>
    <row r="2045" spans="2:65" s="1" customFormat="1" ht="19.5">
      <c r="B2045" s="27"/>
      <c r="C2045" s="28"/>
      <c r="D2045" s="167" t="s">
        <v>1172</v>
      </c>
      <c r="E2045" s="28"/>
      <c r="F2045" s="168" t="s">
        <v>4108</v>
      </c>
      <c r="G2045" s="28"/>
      <c r="H2045" s="28"/>
      <c r="I2045" s="28"/>
      <c r="J2045" s="28"/>
      <c r="K2045" s="28"/>
      <c r="L2045" s="31"/>
      <c r="M2045" s="169"/>
      <c r="N2045" s="54"/>
      <c r="O2045" s="54"/>
      <c r="P2045" s="54"/>
      <c r="Q2045" s="54"/>
      <c r="R2045" s="54"/>
      <c r="S2045" s="54"/>
      <c r="T2045" s="55"/>
      <c r="AT2045" s="13" t="s">
        <v>1172</v>
      </c>
      <c r="AU2045" s="13" t="s">
        <v>77</v>
      </c>
    </row>
    <row r="2046" spans="2:65" s="1" customFormat="1" ht="78.75" customHeight="1">
      <c r="B2046" s="27"/>
      <c r="C2046" s="160" t="s">
        <v>4157</v>
      </c>
      <c r="D2046" s="160" t="s">
        <v>1111</v>
      </c>
      <c r="E2046" s="161" t="s">
        <v>4158</v>
      </c>
      <c r="F2046" s="162" t="s">
        <v>4159</v>
      </c>
      <c r="G2046" s="163" t="s">
        <v>120</v>
      </c>
      <c r="H2046" s="164">
        <v>1</v>
      </c>
      <c r="I2046" s="165">
        <v>348</v>
      </c>
      <c r="J2046" s="165">
        <f>ROUND(I2046*H2046,2)</f>
        <v>348</v>
      </c>
      <c r="K2046" s="162" t="s">
        <v>106</v>
      </c>
      <c r="L2046" s="31"/>
      <c r="M2046" s="53" t="s">
        <v>31</v>
      </c>
      <c r="N2046" s="166" t="s">
        <v>43</v>
      </c>
      <c r="O2046" s="142">
        <v>0</v>
      </c>
      <c r="P2046" s="142">
        <f>O2046*H2046</f>
        <v>0</v>
      </c>
      <c r="Q2046" s="142">
        <v>0</v>
      </c>
      <c r="R2046" s="142">
        <f>Q2046*H2046</f>
        <v>0</v>
      </c>
      <c r="S2046" s="142">
        <v>0</v>
      </c>
      <c r="T2046" s="143">
        <f>S2046*H2046</f>
        <v>0</v>
      </c>
      <c r="AR2046" s="13" t="s">
        <v>109</v>
      </c>
      <c r="AT2046" s="13" t="s">
        <v>1111</v>
      </c>
      <c r="AU2046" s="13" t="s">
        <v>77</v>
      </c>
      <c r="AY2046" s="13" t="s">
        <v>108</v>
      </c>
      <c r="BE2046" s="144">
        <f>IF(N2046="základní",J2046,0)</f>
        <v>348</v>
      </c>
      <c r="BF2046" s="144">
        <f>IF(N2046="snížená",J2046,0)</f>
        <v>0</v>
      </c>
      <c r="BG2046" s="144">
        <f>IF(N2046="zákl. přenesená",J2046,0)</f>
        <v>0</v>
      </c>
      <c r="BH2046" s="144">
        <f>IF(N2046="sníž. přenesená",J2046,0)</f>
        <v>0</v>
      </c>
      <c r="BI2046" s="144">
        <f>IF(N2046="nulová",J2046,0)</f>
        <v>0</v>
      </c>
      <c r="BJ2046" s="13" t="s">
        <v>77</v>
      </c>
      <c r="BK2046" s="144">
        <f>ROUND(I2046*H2046,2)</f>
        <v>348</v>
      </c>
      <c r="BL2046" s="13" t="s">
        <v>109</v>
      </c>
      <c r="BM2046" s="13" t="s">
        <v>4160</v>
      </c>
    </row>
    <row r="2047" spans="2:65" s="1" customFormat="1" ht="58.5">
      <c r="B2047" s="27"/>
      <c r="C2047" s="28"/>
      <c r="D2047" s="167" t="s">
        <v>1116</v>
      </c>
      <c r="E2047" s="28"/>
      <c r="F2047" s="168" t="s">
        <v>4107</v>
      </c>
      <c r="G2047" s="28"/>
      <c r="H2047" s="28"/>
      <c r="I2047" s="28"/>
      <c r="J2047" s="28"/>
      <c r="K2047" s="28"/>
      <c r="L2047" s="31"/>
      <c r="M2047" s="169"/>
      <c r="N2047" s="54"/>
      <c r="O2047" s="54"/>
      <c r="P2047" s="54"/>
      <c r="Q2047" s="54"/>
      <c r="R2047" s="54"/>
      <c r="S2047" s="54"/>
      <c r="T2047" s="55"/>
      <c r="AT2047" s="13" t="s">
        <v>1116</v>
      </c>
      <c r="AU2047" s="13" t="s">
        <v>77</v>
      </c>
    </row>
    <row r="2048" spans="2:65" s="1" customFormat="1" ht="19.5">
      <c r="B2048" s="27"/>
      <c r="C2048" s="28"/>
      <c r="D2048" s="167" t="s">
        <v>1172</v>
      </c>
      <c r="E2048" s="28"/>
      <c r="F2048" s="168" t="s">
        <v>4161</v>
      </c>
      <c r="G2048" s="28"/>
      <c r="H2048" s="28"/>
      <c r="I2048" s="28"/>
      <c r="J2048" s="28"/>
      <c r="K2048" s="28"/>
      <c r="L2048" s="31"/>
      <c r="M2048" s="169"/>
      <c r="N2048" s="54"/>
      <c r="O2048" s="54"/>
      <c r="P2048" s="54"/>
      <c r="Q2048" s="54"/>
      <c r="R2048" s="54"/>
      <c r="S2048" s="54"/>
      <c r="T2048" s="55"/>
      <c r="AT2048" s="13" t="s">
        <v>1172</v>
      </c>
      <c r="AU2048" s="13" t="s">
        <v>77</v>
      </c>
    </row>
    <row r="2049" spans="2:65" s="1" customFormat="1" ht="78.75" customHeight="1">
      <c r="B2049" s="27"/>
      <c r="C2049" s="160" t="s">
        <v>4162</v>
      </c>
      <c r="D2049" s="160" t="s">
        <v>1111</v>
      </c>
      <c r="E2049" s="161" t="s">
        <v>4163</v>
      </c>
      <c r="F2049" s="162" t="s">
        <v>4164</v>
      </c>
      <c r="G2049" s="163" t="s">
        <v>120</v>
      </c>
      <c r="H2049" s="164">
        <v>1</v>
      </c>
      <c r="I2049" s="165">
        <v>469</v>
      </c>
      <c r="J2049" s="165">
        <f>ROUND(I2049*H2049,2)</f>
        <v>469</v>
      </c>
      <c r="K2049" s="162" t="s">
        <v>106</v>
      </c>
      <c r="L2049" s="31"/>
      <c r="M2049" s="53" t="s">
        <v>31</v>
      </c>
      <c r="N2049" s="166" t="s">
        <v>43</v>
      </c>
      <c r="O2049" s="142">
        <v>0</v>
      </c>
      <c r="P2049" s="142">
        <f>O2049*H2049</f>
        <v>0</v>
      </c>
      <c r="Q2049" s="142">
        <v>0</v>
      </c>
      <c r="R2049" s="142">
        <f>Q2049*H2049</f>
        <v>0</v>
      </c>
      <c r="S2049" s="142">
        <v>0</v>
      </c>
      <c r="T2049" s="143">
        <f>S2049*H2049</f>
        <v>0</v>
      </c>
      <c r="AR2049" s="13" t="s">
        <v>109</v>
      </c>
      <c r="AT2049" s="13" t="s">
        <v>1111</v>
      </c>
      <c r="AU2049" s="13" t="s">
        <v>77</v>
      </c>
      <c r="AY2049" s="13" t="s">
        <v>108</v>
      </c>
      <c r="BE2049" s="144">
        <f>IF(N2049="základní",J2049,0)</f>
        <v>469</v>
      </c>
      <c r="BF2049" s="144">
        <f>IF(N2049="snížená",J2049,0)</f>
        <v>0</v>
      </c>
      <c r="BG2049" s="144">
        <f>IF(N2049="zákl. přenesená",J2049,0)</f>
        <v>0</v>
      </c>
      <c r="BH2049" s="144">
        <f>IF(N2049="sníž. přenesená",J2049,0)</f>
        <v>0</v>
      </c>
      <c r="BI2049" s="144">
        <f>IF(N2049="nulová",J2049,0)</f>
        <v>0</v>
      </c>
      <c r="BJ2049" s="13" t="s">
        <v>77</v>
      </c>
      <c r="BK2049" s="144">
        <f>ROUND(I2049*H2049,2)</f>
        <v>469</v>
      </c>
      <c r="BL2049" s="13" t="s">
        <v>109</v>
      </c>
      <c r="BM2049" s="13" t="s">
        <v>4165</v>
      </c>
    </row>
    <row r="2050" spans="2:65" s="1" customFormat="1" ht="58.5">
      <c r="B2050" s="27"/>
      <c r="C2050" s="28"/>
      <c r="D2050" s="167" t="s">
        <v>1116</v>
      </c>
      <c r="E2050" s="28"/>
      <c r="F2050" s="168" t="s">
        <v>4107</v>
      </c>
      <c r="G2050" s="28"/>
      <c r="H2050" s="28"/>
      <c r="I2050" s="28"/>
      <c r="J2050" s="28"/>
      <c r="K2050" s="28"/>
      <c r="L2050" s="31"/>
      <c r="M2050" s="169"/>
      <c r="N2050" s="54"/>
      <c r="O2050" s="54"/>
      <c r="P2050" s="54"/>
      <c r="Q2050" s="54"/>
      <c r="R2050" s="54"/>
      <c r="S2050" s="54"/>
      <c r="T2050" s="55"/>
      <c r="AT2050" s="13" t="s">
        <v>1116</v>
      </c>
      <c r="AU2050" s="13" t="s">
        <v>77</v>
      </c>
    </row>
    <row r="2051" spans="2:65" s="1" customFormat="1" ht="19.5">
      <c r="B2051" s="27"/>
      <c r="C2051" s="28"/>
      <c r="D2051" s="167" t="s">
        <v>1172</v>
      </c>
      <c r="E2051" s="28"/>
      <c r="F2051" s="168" t="s">
        <v>4161</v>
      </c>
      <c r="G2051" s="28"/>
      <c r="H2051" s="28"/>
      <c r="I2051" s="28"/>
      <c r="J2051" s="28"/>
      <c r="K2051" s="28"/>
      <c r="L2051" s="31"/>
      <c r="M2051" s="169"/>
      <c r="N2051" s="54"/>
      <c r="O2051" s="54"/>
      <c r="P2051" s="54"/>
      <c r="Q2051" s="54"/>
      <c r="R2051" s="54"/>
      <c r="S2051" s="54"/>
      <c r="T2051" s="55"/>
      <c r="AT2051" s="13" t="s">
        <v>1172</v>
      </c>
      <c r="AU2051" s="13" t="s">
        <v>77</v>
      </c>
    </row>
    <row r="2052" spans="2:65" s="1" customFormat="1" ht="78.75" customHeight="1">
      <c r="B2052" s="27"/>
      <c r="C2052" s="160" t="s">
        <v>4166</v>
      </c>
      <c r="D2052" s="160" t="s">
        <v>1111</v>
      </c>
      <c r="E2052" s="161" t="s">
        <v>4167</v>
      </c>
      <c r="F2052" s="162" t="s">
        <v>4168</v>
      </c>
      <c r="G2052" s="163" t="s">
        <v>120</v>
      </c>
      <c r="H2052" s="164">
        <v>1</v>
      </c>
      <c r="I2052" s="165">
        <v>590</v>
      </c>
      <c r="J2052" s="165">
        <f>ROUND(I2052*H2052,2)</f>
        <v>590</v>
      </c>
      <c r="K2052" s="162" t="s">
        <v>106</v>
      </c>
      <c r="L2052" s="31"/>
      <c r="M2052" s="53" t="s">
        <v>31</v>
      </c>
      <c r="N2052" s="166" t="s">
        <v>43</v>
      </c>
      <c r="O2052" s="142">
        <v>0</v>
      </c>
      <c r="P2052" s="142">
        <f>O2052*H2052</f>
        <v>0</v>
      </c>
      <c r="Q2052" s="142">
        <v>0</v>
      </c>
      <c r="R2052" s="142">
        <f>Q2052*H2052</f>
        <v>0</v>
      </c>
      <c r="S2052" s="142">
        <v>0</v>
      </c>
      <c r="T2052" s="143">
        <f>S2052*H2052</f>
        <v>0</v>
      </c>
      <c r="AR2052" s="13" t="s">
        <v>109</v>
      </c>
      <c r="AT2052" s="13" t="s">
        <v>1111</v>
      </c>
      <c r="AU2052" s="13" t="s">
        <v>77</v>
      </c>
      <c r="AY2052" s="13" t="s">
        <v>108</v>
      </c>
      <c r="BE2052" s="144">
        <f>IF(N2052="základní",J2052,0)</f>
        <v>590</v>
      </c>
      <c r="BF2052" s="144">
        <f>IF(N2052="snížená",J2052,0)</f>
        <v>0</v>
      </c>
      <c r="BG2052" s="144">
        <f>IF(N2052="zákl. přenesená",J2052,0)</f>
        <v>0</v>
      </c>
      <c r="BH2052" s="144">
        <f>IF(N2052="sníž. přenesená",J2052,0)</f>
        <v>0</v>
      </c>
      <c r="BI2052" s="144">
        <f>IF(N2052="nulová",J2052,0)</f>
        <v>0</v>
      </c>
      <c r="BJ2052" s="13" t="s">
        <v>77</v>
      </c>
      <c r="BK2052" s="144">
        <f>ROUND(I2052*H2052,2)</f>
        <v>590</v>
      </c>
      <c r="BL2052" s="13" t="s">
        <v>109</v>
      </c>
      <c r="BM2052" s="13" t="s">
        <v>4169</v>
      </c>
    </row>
    <row r="2053" spans="2:65" s="1" customFormat="1" ht="58.5">
      <c r="B2053" s="27"/>
      <c r="C2053" s="28"/>
      <c r="D2053" s="167" t="s">
        <v>1116</v>
      </c>
      <c r="E2053" s="28"/>
      <c r="F2053" s="168" t="s">
        <v>4107</v>
      </c>
      <c r="G2053" s="28"/>
      <c r="H2053" s="28"/>
      <c r="I2053" s="28"/>
      <c r="J2053" s="28"/>
      <c r="K2053" s="28"/>
      <c r="L2053" s="31"/>
      <c r="M2053" s="169"/>
      <c r="N2053" s="54"/>
      <c r="O2053" s="54"/>
      <c r="P2053" s="54"/>
      <c r="Q2053" s="54"/>
      <c r="R2053" s="54"/>
      <c r="S2053" s="54"/>
      <c r="T2053" s="55"/>
      <c r="AT2053" s="13" t="s">
        <v>1116</v>
      </c>
      <c r="AU2053" s="13" t="s">
        <v>77</v>
      </c>
    </row>
    <row r="2054" spans="2:65" s="1" customFormat="1" ht="19.5">
      <c r="B2054" s="27"/>
      <c r="C2054" s="28"/>
      <c r="D2054" s="167" t="s">
        <v>1172</v>
      </c>
      <c r="E2054" s="28"/>
      <c r="F2054" s="168" t="s">
        <v>4161</v>
      </c>
      <c r="G2054" s="28"/>
      <c r="H2054" s="28"/>
      <c r="I2054" s="28"/>
      <c r="J2054" s="28"/>
      <c r="K2054" s="28"/>
      <c r="L2054" s="31"/>
      <c r="M2054" s="169"/>
      <c r="N2054" s="54"/>
      <c r="O2054" s="54"/>
      <c r="P2054" s="54"/>
      <c r="Q2054" s="54"/>
      <c r="R2054" s="54"/>
      <c r="S2054" s="54"/>
      <c r="T2054" s="55"/>
      <c r="AT2054" s="13" t="s">
        <v>1172</v>
      </c>
      <c r="AU2054" s="13" t="s">
        <v>77</v>
      </c>
    </row>
    <row r="2055" spans="2:65" s="1" customFormat="1" ht="78.75" customHeight="1">
      <c r="B2055" s="27"/>
      <c r="C2055" s="160" t="s">
        <v>4170</v>
      </c>
      <c r="D2055" s="160" t="s">
        <v>1111</v>
      </c>
      <c r="E2055" s="161" t="s">
        <v>4171</v>
      </c>
      <c r="F2055" s="162" t="s">
        <v>4172</v>
      </c>
      <c r="G2055" s="163" t="s">
        <v>120</v>
      </c>
      <c r="H2055" s="164">
        <v>1</v>
      </c>
      <c r="I2055" s="165">
        <v>711</v>
      </c>
      <c r="J2055" s="165">
        <f>ROUND(I2055*H2055,2)</f>
        <v>711</v>
      </c>
      <c r="K2055" s="162" t="s">
        <v>106</v>
      </c>
      <c r="L2055" s="31"/>
      <c r="M2055" s="53" t="s">
        <v>31</v>
      </c>
      <c r="N2055" s="166" t="s">
        <v>43</v>
      </c>
      <c r="O2055" s="142">
        <v>0</v>
      </c>
      <c r="P2055" s="142">
        <f>O2055*H2055</f>
        <v>0</v>
      </c>
      <c r="Q2055" s="142">
        <v>0</v>
      </c>
      <c r="R2055" s="142">
        <f>Q2055*H2055</f>
        <v>0</v>
      </c>
      <c r="S2055" s="142">
        <v>0</v>
      </c>
      <c r="T2055" s="143">
        <f>S2055*H2055</f>
        <v>0</v>
      </c>
      <c r="AR2055" s="13" t="s">
        <v>109</v>
      </c>
      <c r="AT2055" s="13" t="s">
        <v>1111</v>
      </c>
      <c r="AU2055" s="13" t="s">
        <v>77</v>
      </c>
      <c r="AY2055" s="13" t="s">
        <v>108</v>
      </c>
      <c r="BE2055" s="144">
        <f>IF(N2055="základní",J2055,0)</f>
        <v>711</v>
      </c>
      <c r="BF2055" s="144">
        <f>IF(N2055="snížená",J2055,0)</f>
        <v>0</v>
      </c>
      <c r="BG2055" s="144">
        <f>IF(N2055="zákl. přenesená",J2055,0)</f>
        <v>0</v>
      </c>
      <c r="BH2055" s="144">
        <f>IF(N2055="sníž. přenesená",J2055,0)</f>
        <v>0</v>
      </c>
      <c r="BI2055" s="144">
        <f>IF(N2055="nulová",J2055,0)</f>
        <v>0</v>
      </c>
      <c r="BJ2055" s="13" t="s">
        <v>77</v>
      </c>
      <c r="BK2055" s="144">
        <f>ROUND(I2055*H2055,2)</f>
        <v>711</v>
      </c>
      <c r="BL2055" s="13" t="s">
        <v>109</v>
      </c>
      <c r="BM2055" s="13" t="s">
        <v>4173</v>
      </c>
    </row>
    <row r="2056" spans="2:65" s="1" customFormat="1" ht="58.5">
      <c r="B2056" s="27"/>
      <c r="C2056" s="28"/>
      <c r="D2056" s="167" t="s">
        <v>1116</v>
      </c>
      <c r="E2056" s="28"/>
      <c r="F2056" s="168" t="s">
        <v>4107</v>
      </c>
      <c r="G2056" s="28"/>
      <c r="H2056" s="28"/>
      <c r="I2056" s="28"/>
      <c r="J2056" s="28"/>
      <c r="K2056" s="28"/>
      <c r="L2056" s="31"/>
      <c r="M2056" s="169"/>
      <c r="N2056" s="54"/>
      <c r="O2056" s="54"/>
      <c r="P2056" s="54"/>
      <c r="Q2056" s="54"/>
      <c r="R2056" s="54"/>
      <c r="S2056" s="54"/>
      <c r="T2056" s="55"/>
      <c r="AT2056" s="13" t="s">
        <v>1116</v>
      </c>
      <c r="AU2056" s="13" t="s">
        <v>77</v>
      </c>
    </row>
    <row r="2057" spans="2:65" s="1" customFormat="1" ht="19.5">
      <c r="B2057" s="27"/>
      <c r="C2057" s="28"/>
      <c r="D2057" s="167" t="s">
        <v>1172</v>
      </c>
      <c r="E2057" s="28"/>
      <c r="F2057" s="168" t="s">
        <v>4161</v>
      </c>
      <c r="G2057" s="28"/>
      <c r="H2057" s="28"/>
      <c r="I2057" s="28"/>
      <c r="J2057" s="28"/>
      <c r="K2057" s="28"/>
      <c r="L2057" s="31"/>
      <c r="M2057" s="169"/>
      <c r="N2057" s="54"/>
      <c r="O2057" s="54"/>
      <c r="P2057" s="54"/>
      <c r="Q2057" s="54"/>
      <c r="R2057" s="54"/>
      <c r="S2057" s="54"/>
      <c r="T2057" s="55"/>
      <c r="AT2057" s="13" t="s">
        <v>1172</v>
      </c>
      <c r="AU2057" s="13" t="s">
        <v>77</v>
      </c>
    </row>
    <row r="2058" spans="2:65" s="1" customFormat="1" ht="78.75" customHeight="1">
      <c r="B2058" s="27"/>
      <c r="C2058" s="160" t="s">
        <v>4174</v>
      </c>
      <c r="D2058" s="160" t="s">
        <v>1111</v>
      </c>
      <c r="E2058" s="161" t="s">
        <v>4175</v>
      </c>
      <c r="F2058" s="162" t="s">
        <v>4176</v>
      </c>
      <c r="G2058" s="163" t="s">
        <v>120</v>
      </c>
      <c r="H2058" s="164">
        <v>1</v>
      </c>
      <c r="I2058" s="165">
        <v>953</v>
      </c>
      <c r="J2058" s="165">
        <f>ROUND(I2058*H2058,2)</f>
        <v>953</v>
      </c>
      <c r="K2058" s="162" t="s">
        <v>106</v>
      </c>
      <c r="L2058" s="31"/>
      <c r="M2058" s="53" t="s">
        <v>31</v>
      </c>
      <c r="N2058" s="166" t="s">
        <v>43</v>
      </c>
      <c r="O2058" s="142">
        <v>0</v>
      </c>
      <c r="P2058" s="142">
        <f>O2058*H2058</f>
        <v>0</v>
      </c>
      <c r="Q2058" s="142">
        <v>0</v>
      </c>
      <c r="R2058" s="142">
        <f>Q2058*H2058</f>
        <v>0</v>
      </c>
      <c r="S2058" s="142">
        <v>0</v>
      </c>
      <c r="T2058" s="143">
        <f>S2058*H2058</f>
        <v>0</v>
      </c>
      <c r="AR2058" s="13" t="s">
        <v>109</v>
      </c>
      <c r="AT2058" s="13" t="s">
        <v>1111</v>
      </c>
      <c r="AU2058" s="13" t="s">
        <v>77</v>
      </c>
      <c r="AY2058" s="13" t="s">
        <v>108</v>
      </c>
      <c r="BE2058" s="144">
        <f>IF(N2058="základní",J2058,0)</f>
        <v>953</v>
      </c>
      <c r="BF2058" s="144">
        <f>IF(N2058="snížená",J2058,0)</f>
        <v>0</v>
      </c>
      <c r="BG2058" s="144">
        <f>IF(N2058="zákl. přenesená",J2058,0)</f>
        <v>0</v>
      </c>
      <c r="BH2058" s="144">
        <f>IF(N2058="sníž. přenesená",J2058,0)</f>
        <v>0</v>
      </c>
      <c r="BI2058" s="144">
        <f>IF(N2058="nulová",J2058,0)</f>
        <v>0</v>
      </c>
      <c r="BJ2058" s="13" t="s">
        <v>77</v>
      </c>
      <c r="BK2058" s="144">
        <f>ROUND(I2058*H2058,2)</f>
        <v>953</v>
      </c>
      <c r="BL2058" s="13" t="s">
        <v>109</v>
      </c>
      <c r="BM2058" s="13" t="s">
        <v>4177</v>
      </c>
    </row>
    <row r="2059" spans="2:65" s="1" customFormat="1" ht="58.5">
      <c r="B2059" s="27"/>
      <c r="C2059" s="28"/>
      <c r="D2059" s="167" t="s">
        <v>1116</v>
      </c>
      <c r="E2059" s="28"/>
      <c r="F2059" s="168" t="s">
        <v>4107</v>
      </c>
      <c r="G2059" s="28"/>
      <c r="H2059" s="28"/>
      <c r="I2059" s="28"/>
      <c r="J2059" s="28"/>
      <c r="K2059" s="28"/>
      <c r="L2059" s="31"/>
      <c r="M2059" s="169"/>
      <c r="N2059" s="54"/>
      <c r="O2059" s="54"/>
      <c r="P2059" s="54"/>
      <c r="Q2059" s="54"/>
      <c r="R2059" s="54"/>
      <c r="S2059" s="54"/>
      <c r="T2059" s="55"/>
      <c r="AT2059" s="13" t="s">
        <v>1116</v>
      </c>
      <c r="AU2059" s="13" t="s">
        <v>77</v>
      </c>
    </row>
    <row r="2060" spans="2:65" s="1" customFormat="1" ht="19.5">
      <c r="B2060" s="27"/>
      <c r="C2060" s="28"/>
      <c r="D2060" s="167" t="s">
        <v>1172</v>
      </c>
      <c r="E2060" s="28"/>
      <c r="F2060" s="168" t="s">
        <v>4161</v>
      </c>
      <c r="G2060" s="28"/>
      <c r="H2060" s="28"/>
      <c r="I2060" s="28"/>
      <c r="J2060" s="28"/>
      <c r="K2060" s="28"/>
      <c r="L2060" s="31"/>
      <c r="M2060" s="169"/>
      <c r="N2060" s="54"/>
      <c r="O2060" s="54"/>
      <c r="P2060" s="54"/>
      <c r="Q2060" s="54"/>
      <c r="R2060" s="54"/>
      <c r="S2060" s="54"/>
      <c r="T2060" s="55"/>
      <c r="AT2060" s="13" t="s">
        <v>1172</v>
      </c>
      <c r="AU2060" s="13" t="s">
        <v>77</v>
      </c>
    </row>
    <row r="2061" spans="2:65" s="1" customFormat="1" ht="78.75" customHeight="1">
      <c r="B2061" s="27"/>
      <c r="C2061" s="160" t="s">
        <v>4178</v>
      </c>
      <c r="D2061" s="160" t="s">
        <v>1111</v>
      </c>
      <c r="E2061" s="161" t="s">
        <v>4179</v>
      </c>
      <c r="F2061" s="162" t="s">
        <v>4180</v>
      </c>
      <c r="G2061" s="163" t="s">
        <v>120</v>
      </c>
      <c r="H2061" s="164">
        <v>1</v>
      </c>
      <c r="I2061" s="165">
        <v>1200</v>
      </c>
      <c r="J2061" s="165">
        <f>ROUND(I2061*H2061,2)</f>
        <v>1200</v>
      </c>
      <c r="K2061" s="162" t="s">
        <v>106</v>
      </c>
      <c r="L2061" s="31"/>
      <c r="M2061" s="53" t="s">
        <v>31</v>
      </c>
      <c r="N2061" s="166" t="s">
        <v>43</v>
      </c>
      <c r="O2061" s="142">
        <v>0</v>
      </c>
      <c r="P2061" s="142">
        <f>O2061*H2061</f>
        <v>0</v>
      </c>
      <c r="Q2061" s="142">
        <v>0</v>
      </c>
      <c r="R2061" s="142">
        <f>Q2061*H2061</f>
        <v>0</v>
      </c>
      <c r="S2061" s="142">
        <v>0</v>
      </c>
      <c r="T2061" s="143">
        <f>S2061*H2061</f>
        <v>0</v>
      </c>
      <c r="AR2061" s="13" t="s">
        <v>109</v>
      </c>
      <c r="AT2061" s="13" t="s">
        <v>1111</v>
      </c>
      <c r="AU2061" s="13" t="s">
        <v>77</v>
      </c>
      <c r="AY2061" s="13" t="s">
        <v>108</v>
      </c>
      <c r="BE2061" s="144">
        <f>IF(N2061="základní",J2061,0)</f>
        <v>1200</v>
      </c>
      <c r="BF2061" s="144">
        <f>IF(N2061="snížená",J2061,0)</f>
        <v>0</v>
      </c>
      <c r="BG2061" s="144">
        <f>IF(N2061="zákl. přenesená",J2061,0)</f>
        <v>0</v>
      </c>
      <c r="BH2061" s="144">
        <f>IF(N2061="sníž. přenesená",J2061,0)</f>
        <v>0</v>
      </c>
      <c r="BI2061" s="144">
        <f>IF(N2061="nulová",J2061,0)</f>
        <v>0</v>
      </c>
      <c r="BJ2061" s="13" t="s">
        <v>77</v>
      </c>
      <c r="BK2061" s="144">
        <f>ROUND(I2061*H2061,2)</f>
        <v>1200</v>
      </c>
      <c r="BL2061" s="13" t="s">
        <v>109</v>
      </c>
      <c r="BM2061" s="13" t="s">
        <v>4181</v>
      </c>
    </row>
    <row r="2062" spans="2:65" s="1" customFormat="1" ht="58.5">
      <c r="B2062" s="27"/>
      <c r="C2062" s="28"/>
      <c r="D2062" s="167" t="s">
        <v>1116</v>
      </c>
      <c r="E2062" s="28"/>
      <c r="F2062" s="168" t="s">
        <v>4107</v>
      </c>
      <c r="G2062" s="28"/>
      <c r="H2062" s="28"/>
      <c r="I2062" s="28"/>
      <c r="J2062" s="28"/>
      <c r="K2062" s="28"/>
      <c r="L2062" s="31"/>
      <c r="M2062" s="169"/>
      <c r="N2062" s="54"/>
      <c r="O2062" s="54"/>
      <c r="P2062" s="54"/>
      <c r="Q2062" s="54"/>
      <c r="R2062" s="54"/>
      <c r="S2062" s="54"/>
      <c r="T2062" s="55"/>
      <c r="AT2062" s="13" t="s">
        <v>1116</v>
      </c>
      <c r="AU2062" s="13" t="s">
        <v>77</v>
      </c>
    </row>
    <row r="2063" spans="2:65" s="1" customFormat="1" ht="19.5">
      <c r="B2063" s="27"/>
      <c r="C2063" s="28"/>
      <c r="D2063" s="167" t="s">
        <v>1172</v>
      </c>
      <c r="E2063" s="28"/>
      <c r="F2063" s="168" t="s">
        <v>4161</v>
      </c>
      <c r="G2063" s="28"/>
      <c r="H2063" s="28"/>
      <c r="I2063" s="28"/>
      <c r="J2063" s="28"/>
      <c r="K2063" s="28"/>
      <c r="L2063" s="31"/>
      <c r="M2063" s="169"/>
      <c r="N2063" s="54"/>
      <c r="O2063" s="54"/>
      <c r="P2063" s="54"/>
      <c r="Q2063" s="54"/>
      <c r="R2063" s="54"/>
      <c r="S2063" s="54"/>
      <c r="T2063" s="55"/>
      <c r="AT2063" s="13" t="s">
        <v>1172</v>
      </c>
      <c r="AU2063" s="13" t="s">
        <v>77</v>
      </c>
    </row>
    <row r="2064" spans="2:65" s="1" customFormat="1" ht="78.75" customHeight="1">
      <c r="B2064" s="27"/>
      <c r="C2064" s="160" t="s">
        <v>4182</v>
      </c>
      <c r="D2064" s="160" t="s">
        <v>1111</v>
      </c>
      <c r="E2064" s="161" t="s">
        <v>4183</v>
      </c>
      <c r="F2064" s="162" t="s">
        <v>4184</v>
      </c>
      <c r="G2064" s="163" t="s">
        <v>120</v>
      </c>
      <c r="H2064" s="164">
        <v>1</v>
      </c>
      <c r="I2064" s="165">
        <v>1440</v>
      </c>
      <c r="J2064" s="165">
        <f>ROUND(I2064*H2064,2)</f>
        <v>1440</v>
      </c>
      <c r="K2064" s="162" t="s">
        <v>106</v>
      </c>
      <c r="L2064" s="31"/>
      <c r="M2064" s="53" t="s">
        <v>31</v>
      </c>
      <c r="N2064" s="166" t="s">
        <v>43</v>
      </c>
      <c r="O2064" s="142">
        <v>0</v>
      </c>
      <c r="P2064" s="142">
        <f>O2064*H2064</f>
        <v>0</v>
      </c>
      <c r="Q2064" s="142">
        <v>0</v>
      </c>
      <c r="R2064" s="142">
        <f>Q2064*H2064</f>
        <v>0</v>
      </c>
      <c r="S2064" s="142">
        <v>0</v>
      </c>
      <c r="T2064" s="143">
        <f>S2064*H2064</f>
        <v>0</v>
      </c>
      <c r="AR2064" s="13" t="s">
        <v>109</v>
      </c>
      <c r="AT2064" s="13" t="s">
        <v>1111</v>
      </c>
      <c r="AU2064" s="13" t="s">
        <v>77</v>
      </c>
      <c r="AY2064" s="13" t="s">
        <v>108</v>
      </c>
      <c r="BE2064" s="144">
        <f>IF(N2064="základní",J2064,0)</f>
        <v>1440</v>
      </c>
      <c r="BF2064" s="144">
        <f>IF(N2064="snížená",J2064,0)</f>
        <v>0</v>
      </c>
      <c r="BG2064" s="144">
        <f>IF(N2064="zákl. přenesená",J2064,0)</f>
        <v>0</v>
      </c>
      <c r="BH2064" s="144">
        <f>IF(N2064="sníž. přenesená",J2064,0)</f>
        <v>0</v>
      </c>
      <c r="BI2064" s="144">
        <f>IF(N2064="nulová",J2064,0)</f>
        <v>0</v>
      </c>
      <c r="BJ2064" s="13" t="s">
        <v>77</v>
      </c>
      <c r="BK2064" s="144">
        <f>ROUND(I2064*H2064,2)</f>
        <v>1440</v>
      </c>
      <c r="BL2064" s="13" t="s">
        <v>109</v>
      </c>
      <c r="BM2064" s="13" t="s">
        <v>4185</v>
      </c>
    </row>
    <row r="2065" spans="2:65" s="1" customFormat="1" ht="58.5">
      <c r="B2065" s="27"/>
      <c r="C2065" s="28"/>
      <c r="D2065" s="167" t="s">
        <v>1116</v>
      </c>
      <c r="E2065" s="28"/>
      <c r="F2065" s="168" t="s">
        <v>4107</v>
      </c>
      <c r="G2065" s="28"/>
      <c r="H2065" s="28"/>
      <c r="I2065" s="28"/>
      <c r="J2065" s="28"/>
      <c r="K2065" s="28"/>
      <c r="L2065" s="31"/>
      <c r="M2065" s="169"/>
      <c r="N2065" s="54"/>
      <c r="O2065" s="54"/>
      <c r="P2065" s="54"/>
      <c r="Q2065" s="54"/>
      <c r="R2065" s="54"/>
      <c r="S2065" s="54"/>
      <c r="T2065" s="55"/>
      <c r="AT2065" s="13" t="s">
        <v>1116</v>
      </c>
      <c r="AU2065" s="13" t="s">
        <v>77</v>
      </c>
    </row>
    <row r="2066" spans="2:65" s="1" customFormat="1" ht="19.5">
      <c r="B2066" s="27"/>
      <c r="C2066" s="28"/>
      <c r="D2066" s="167" t="s">
        <v>1172</v>
      </c>
      <c r="E2066" s="28"/>
      <c r="F2066" s="168" t="s">
        <v>4161</v>
      </c>
      <c r="G2066" s="28"/>
      <c r="H2066" s="28"/>
      <c r="I2066" s="28"/>
      <c r="J2066" s="28"/>
      <c r="K2066" s="28"/>
      <c r="L2066" s="31"/>
      <c r="M2066" s="169"/>
      <c r="N2066" s="54"/>
      <c r="O2066" s="54"/>
      <c r="P2066" s="54"/>
      <c r="Q2066" s="54"/>
      <c r="R2066" s="54"/>
      <c r="S2066" s="54"/>
      <c r="T2066" s="55"/>
      <c r="AT2066" s="13" t="s">
        <v>1172</v>
      </c>
      <c r="AU2066" s="13" t="s">
        <v>77</v>
      </c>
    </row>
    <row r="2067" spans="2:65" s="1" customFormat="1" ht="78.75" customHeight="1">
      <c r="B2067" s="27"/>
      <c r="C2067" s="160" t="s">
        <v>4186</v>
      </c>
      <c r="D2067" s="160" t="s">
        <v>1111</v>
      </c>
      <c r="E2067" s="161" t="s">
        <v>4187</v>
      </c>
      <c r="F2067" s="162" t="s">
        <v>4188</v>
      </c>
      <c r="G2067" s="163" t="s">
        <v>120</v>
      </c>
      <c r="H2067" s="164">
        <v>1</v>
      </c>
      <c r="I2067" s="165">
        <v>2040</v>
      </c>
      <c r="J2067" s="165">
        <f>ROUND(I2067*H2067,2)</f>
        <v>2040</v>
      </c>
      <c r="K2067" s="162" t="s">
        <v>106</v>
      </c>
      <c r="L2067" s="31"/>
      <c r="M2067" s="53" t="s">
        <v>31</v>
      </c>
      <c r="N2067" s="166" t="s">
        <v>43</v>
      </c>
      <c r="O2067" s="142">
        <v>0</v>
      </c>
      <c r="P2067" s="142">
        <f>O2067*H2067</f>
        <v>0</v>
      </c>
      <c r="Q2067" s="142">
        <v>0</v>
      </c>
      <c r="R2067" s="142">
        <f>Q2067*H2067</f>
        <v>0</v>
      </c>
      <c r="S2067" s="142">
        <v>0</v>
      </c>
      <c r="T2067" s="143">
        <f>S2067*H2067</f>
        <v>0</v>
      </c>
      <c r="AR2067" s="13" t="s">
        <v>109</v>
      </c>
      <c r="AT2067" s="13" t="s">
        <v>1111</v>
      </c>
      <c r="AU2067" s="13" t="s">
        <v>77</v>
      </c>
      <c r="AY2067" s="13" t="s">
        <v>108</v>
      </c>
      <c r="BE2067" s="144">
        <f>IF(N2067="základní",J2067,0)</f>
        <v>2040</v>
      </c>
      <c r="BF2067" s="144">
        <f>IF(N2067="snížená",J2067,0)</f>
        <v>0</v>
      </c>
      <c r="BG2067" s="144">
        <f>IF(N2067="zákl. přenesená",J2067,0)</f>
        <v>0</v>
      </c>
      <c r="BH2067" s="144">
        <f>IF(N2067="sníž. přenesená",J2067,0)</f>
        <v>0</v>
      </c>
      <c r="BI2067" s="144">
        <f>IF(N2067="nulová",J2067,0)</f>
        <v>0</v>
      </c>
      <c r="BJ2067" s="13" t="s">
        <v>77</v>
      </c>
      <c r="BK2067" s="144">
        <f>ROUND(I2067*H2067,2)</f>
        <v>2040</v>
      </c>
      <c r="BL2067" s="13" t="s">
        <v>109</v>
      </c>
      <c r="BM2067" s="13" t="s">
        <v>4189</v>
      </c>
    </row>
    <row r="2068" spans="2:65" s="1" customFormat="1" ht="58.5">
      <c r="B2068" s="27"/>
      <c r="C2068" s="28"/>
      <c r="D2068" s="167" t="s">
        <v>1116</v>
      </c>
      <c r="E2068" s="28"/>
      <c r="F2068" s="168" t="s">
        <v>4107</v>
      </c>
      <c r="G2068" s="28"/>
      <c r="H2068" s="28"/>
      <c r="I2068" s="28"/>
      <c r="J2068" s="28"/>
      <c r="K2068" s="28"/>
      <c r="L2068" s="31"/>
      <c r="M2068" s="169"/>
      <c r="N2068" s="54"/>
      <c r="O2068" s="54"/>
      <c r="P2068" s="54"/>
      <c r="Q2068" s="54"/>
      <c r="R2068" s="54"/>
      <c r="S2068" s="54"/>
      <c r="T2068" s="55"/>
      <c r="AT2068" s="13" t="s">
        <v>1116</v>
      </c>
      <c r="AU2068" s="13" t="s">
        <v>77</v>
      </c>
    </row>
    <row r="2069" spans="2:65" s="1" customFormat="1" ht="19.5">
      <c r="B2069" s="27"/>
      <c r="C2069" s="28"/>
      <c r="D2069" s="167" t="s">
        <v>1172</v>
      </c>
      <c r="E2069" s="28"/>
      <c r="F2069" s="168" t="s">
        <v>4161</v>
      </c>
      <c r="G2069" s="28"/>
      <c r="H2069" s="28"/>
      <c r="I2069" s="28"/>
      <c r="J2069" s="28"/>
      <c r="K2069" s="28"/>
      <c r="L2069" s="31"/>
      <c r="M2069" s="169"/>
      <c r="N2069" s="54"/>
      <c r="O2069" s="54"/>
      <c r="P2069" s="54"/>
      <c r="Q2069" s="54"/>
      <c r="R2069" s="54"/>
      <c r="S2069" s="54"/>
      <c r="T2069" s="55"/>
      <c r="AT2069" s="13" t="s">
        <v>1172</v>
      </c>
      <c r="AU2069" s="13" t="s">
        <v>77</v>
      </c>
    </row>
    <row r="2070" spans="2:65" s="1" customFormat="1" ht="78.75" customHeight="1">
      <c r="B2070" s="27"/>
      <c r="C2070" s="160" t="s">
        <v>4190</v>
      </c>
      <c r="D2070" s="160" t="s">
        <v>1111</v>
      </c>
      <c r="E2070" s="161" t="s">
        <v>4191</v>
      </c>
      <c r="F2070" s="162" t="s">
        <v>4192</v>
      </c>
      <c r="G2070" s="163" t="s">
        <v>120</v>
      </c>
      <c r="H2070" s="164">
        <v>1</v>
      </c>
      <c r="I2070" s="165">
        <v>2650</v>
      </c>
      <c r="J2070" s="165">
        <f>ROUND(I2070*H2070,2)</f>
        <v>2650</v>
      </c>
      <c r="K2070" s="162" t="s">
        <v>106</v>
      </c>
      <c r="L2070" s="31"/>
      <c r="M2070" s="53" t="s">
        <v>31</v>
      </c>
      <c r="N2070" s="166" t="s">
        <v>43</v>
      </c>
      <c r="O2070" s="142">
        <v>0</v>
      </c>
      <c r="P2070" s="142">
        <f>O2070*H2070</f>
        <v>0</v>
      </c>
      <c r="Q2070" s="142">
        <v>0</v>
      </c>
      <c r="R2070" s="142">
        <f>Q2070*H2070</f>
        <v>0</v>
      </c>
      <c r="S2070" s="142">
        <v>0</v>
      </c>
      <c r="T2070" s="143">
        <f>S2070*H2070</f>
        <v>0</v>
      </c>
      <c r="AR2070" s="13" t="s">
        <v>109</v>
      </c>
      <c r="AT2070" s="13" t="s">
        <v>1111</v>
      </c>
      <c r="AU2070" s="13" t="s">
        <v>77</v>
      </c>
      <c r="AY2070" s="13" t="s">
        <v>108</v>
      </c>
      <c r="BE2070" s="144">
        <f>IF(N2070="základní",J2070,0)</f>
        <v>2650</v>
      </c>
      <c r="BF2070" s="144">
        <f>IF(N2070="snížená",J2070,0)</f>
        <v>0</v>
      </c>
      <c r="BG2070" s="144">
        <f>IF(N2070="zákl. přenesená",J2070,0)</f>
        <v>0</v>
      </c>
      <c r="BH2070" s="144">
        <f>IF(N2070="sníž. přenesená",J2070,0)</f>
        <v>0</v>
      </c>
      <c r="BI2070" s="144">
        <f>IF(N2070="nulová",J2070,0)</f>
        <v>0</v>
      </c>
      <c r="BJ2070" s="13" t="s">
        <v>77</v>
      </c>
      <c r="BK2070" s="144">
        <f>ROUND(I2070*H2070,2)</f>
        <v>2650</v>
      </c>
      <c r="BL2070" s="13" t="s">
        <v>109</v>
      </c>
      <c r="BM2070" s="13" t="s">
        <v>4193</v>
      </c>
    </row>
    <row r="2071" spans="2:65" s="1" customFormat="1" ht="58.5">
      <c r="B2071" s="27"/>
      <c r="C2071" s="28"/>
      <c r="D2071" s="167" t="s">
        <v>1116</v>
      </c>
      <c r="E2071" s="28"/>
      <c r="F2071" s="168" t="s">
        <v>4107</v>
      </c>
      <c r="G2071" s="28"/>
      <c r="H2071" s="28"/>
      <c r="I2071" s="28"/>
      <c r="J2071" s="28"/>
      <c r="K2071" s="28"/>
      <c r="L2071" s="31"/>
      <c r="M2071" s="169"/>
      <c r="N2071" s="54"/>
      <c r="O2071" s="54"/>
      <c r="P2071" s="54"/>
      <c r="Q2071" s="54"/>
      <c r="R2071" s="54"/>
      <c r="S2071" s="54"/>
      <c r="T2071" s="55"/>
      <c r="AT2071" s="13" t="s">
        <v>1116</v>
      </c>
      <c r="AU2071" s="13" t="s">
        <v>77</v>
      </c>
    </row>
    <row r="2072" spans="2:65" s="1" customFormat="1" ht="19.5">
      <c r="B2072" s="27"/>
      <c r="C2072" s="28"/>
      <c r="D2072" s="167" t="s">
        <v>1172</v>
      </c>
      <c r="E2072" s="28"/>
      <c r="F2072" s="168" t="s">
        <v>4161</v>
      </c>
      <c r="G2072" s="28"/>
      <c r="H2072" s="28"/>
      <c r="I2072" s="28"/>
      <c r="J2072" s="28"/>
      <c r="K2072" s="28"/>
      <c r="L2072" s="31"/>
      <c r="M2072" s="169"/>
      <c r="N2072" s="54"/>
      <c r="O2072" s="54"/>
      <c r="P2072" s="54"/>
      <c r="Q2072" s="54"/>
      <c r="R2072" s="54"/>
      <c r="S2072" s="54"/>
      <c r="T2072" s="55"/>
      <c r="AT2072" s="13" t="s">
        <v>1172</v>
      </c>
      <c r="AU2072" s="13" t="s">
        <v>77</v>
      </c>
    </row>
    <row r="2073" spans="2:65" s="1" customFormat="1" ht="78.75" customHeight="1">
      <c r="B2073" s="27"/>
      <c r="C2073" s="160" t="s">
        <v>4194</v>
      </c>
      <c r="D2073" s="160" t="s">
        <v>1111</v>
      </c>
      <c r="E2073" s="161" t="s">
        <v>4195</v>
      </c>
      <c r="F2073" s="162" t="s">
        <v>4196</v>
      </c>
      <c r="G2073" s="163" t="s">
        <v>120</v>
      </c>
      <c r="H2073" s="164">
        <v>1</v>
      </c>
      <c r="I2073" s="165">
        <v>3250</v>
      </c>
      <c r="J2073" s="165">
        <f>ROUND(I2073*H2073,2)</f>
        <v>3250</v>
      </c>
      <c r="K2073" s="162" t="s">
        <v>106</v>
      </c>
      <c r="L2073" s="31"/>
      <c r="M2073" s="53" t="s">
        <v>31</v>
      </c>
      <c r="N2073" s="166" t="s">
        <v>43</v>
      </c>
      <c r="O2073" s="142">
        <v>0</v>
      </c>
      <c r="P2073" s="142">
        <f>O2073*H2073</f>
        <v>0</v>
      </c>
      <c r="Q2073" s="142">
        <v>0</v>
      </c>
      <c r="R2073" s="142">
        <f>Q2073*H2073</f>
        <v>0</v>
      </c>
      <c r="S2073" s="142">
        <v>0</v>
      </c>
      <c r="T2073" s="143">
        <f>S2073*H2073</f>
        <v>0</v>
      </c>
      <c r="AR2073" s="13" t="s">
        <v>109</v>
      </c>
      <c r="AT2073" s="13" t="s">
        <v>1111</v>
      </c>
      <c r="AU2073" s="13" t="s">
        <v>77</v>
      </c>
      <c r="AY2073" s="13" t="s">
        <v>108</v>
      </c>
      <c r="BE2073" s="144">
        <f>IF(N2073="základní",J2073,0)</f>
        <v>3250</v>
      </c>
      <c r="BF2073" s="144">
        <f>IF(N2073="snížená",J2073,0)</f>
        <v>0</v>
      </c>
      <c r="BG2073" s="144">
        <f>IF(N2073="zákl. přenesená",J2073,0)</f>
        <v>0</v>
      </c>
      <c r="BH2073" s="144">
        <f>IF(N2073="sníž. přenesená",J2073,0)</f>
        <v>0</v>
      </c>
      <c r="BI2073" s="144">
        <f>IF(N2073="nulová",J2073,0)</f>
        <v>0</v>
      </c>
      <c r="BJ2073" s="13" t="s">
        <v>77</v>
      </c>
      <c r="BK2073" s="144">
        <f>ROUND(I2073*H2073,2)</f>
        <v>3250</v>
      </c>
      <c r="BL2073" s="13" t="s">
        <v>109</v>
      </c>
      <c r="BM2073" s="13" t="s">
        <v>4197</v>
      </c>
    </row>
    <row r="2074" spans="2:65" s="1" customFormat="1" ht="58.5">
      <c r="B2074" s="27"/>
      <c r="C2074" s="28"/>
      <c r="D2074" s="167" t="s">
        <v>1116</v>
      </c>
      <c r="E2074" s="28"/>
      <c r="F2074" s="168" t="s">
        <v>4107</v>
      </c>
      <c r="G2074" s="28"/>
      <c r="H2074" s="28"/>
      <c r="I2074" s="28"/>
      <c r="J2074" s="28"/>
      <c r="K2074" s="28"/>
      <c r="L2074" s="31"/>
      <c r="M2074" s="169"/>
      <c r="N2074" s="54"/>
      <c r="O2074" s="54"/>
      <c r="P2074" s="54"/>
      <c r="Q2074" s="54"/>
      <c r="R2074" s="54"/>
      <c r="S2074" s="54"/>
      <c r="T2074" s="55"/>
      <c r="AT2074" s="13" t="s">
        <v>1116</v>
      </c>
      <c r="AU2074" s="13" t="s">
        <v>77</v>
      </c>
    </row>
    <row r="2075" spans="2:65" s="1" customFormat="1" ht="19.5">
      <c r="B2075" s="27"/>
      <c r="C2075" s="28"/>
      <c r="D2075" s="167" t="s">
        <v>1172</v>
      </c>
      <c r="E2075" s="28"/>
      <c r="F2075" s="168" t="s">
        <v>4161</v>
      </c>
      <c r="G2075" s="28"/>
      <c r="H2075" s="28"/>
      <c r="I2075" s="28"/>
      <c r="J2075" s="28"/>
      <c r="K2075" s="28"/>
      <c r="L2075" s="31"/>
      <c r="M2075" s="169"/>
      <c r="N2075" s="54"/>
      <c r="O2075" s="54"/>
      <c r="P2075" s="54"/>
      <c r="Q2075" s="54"/>
      <c r="R2075" s="54"/>
      <c r="S2075" s="54"/>
      <c r="T2075" s="55"/>
      <c r="AT2075" s="13" t="s">
        <v>1172</v>
      </c>
      <c r="AU2075" s="13" t="s">
        <v>77</v>
      </c>
    </row>
    <row r="2076" spans="2:65" s="1" customFormat="1" ht="78.75" customHeight="1">
      <c r="B2076" s="27"/>
      <c r="C2076" s="160" t="s">
        <v>4198</v>
      </c>
      <c r="D2076" s="160" t="s">
        <v>1111</v>
      </c>
      <c r="E2076" s="161" t="s">
        <v>4199</v>
      </c>
      <c r="F2076" s="162" t="s">
        <v>4200</v>
      </c>
      <c r="G2076" s="163" t="s">
        <v>120</v>
      </c>
      <c r="H2076" s="164">
        <v>1</v>
      </c>
      <c r="I2076" s="165">
        <v>3860</v>
      </c>
      <c r="J2076" s="165">
        <f>ROUND(I2076*H2076,2)</f>
        <v>3860</v>
      </c>
      <c r="K2076" s="162" t="s">
        <v>106</v>
      </c>
      <c r="L2076" s="31"/>
      <c r="M2076" s="53" t="s">
        <v>31</v>
      </c>
      <c r="N2076" s="166" t="s">
        <v>43</v>
      </c>
      <c r="O2076" s="142">
        <v>0</v>
      </c>
      <c r="P2076" s="142">
        <f>O2076*H2076</f>
        <v>0</v>
      </c>
      <c r="Q2076" s="142">
        <v>0</v>
      </c>
      <c r="R2076" s="142">
        <f>Q2076*H2076</f>
        <v>0</v>
      </c>
      <c r="S2076" s="142">
        <v>0</v>
      </c>
      <c r="T2076" s="143">
        <f>S2076*H2076</f>
        <v>0</v>
      </c>
      <c r="AR2076" s="13" t="s">
        <v>109</v>
      </c>
      <c r="AT2076" s="13" t="s">
        <v>1111</v>
      </c>
      <c r="AU2076" s="13" t="s">
        <v>77</v>
      </c>
      <c r="AY2076" s="13" t="s">
        <v>108</v>
      </c>
      <c r="BE2076" s="144">
        <f>IF(N2076="základní",J2076,0)</f>
        <v>3860</v>
      </c>
      <c r="BF2076" s="144">
        <f>IF(N2076="snížená",J2076,0)</f>
        <v>0</v>
      </c>
      <c r="BG2076" s="144">
        <f>IF(N2076="zákl. přenesená",J2076,0)</f>
        <v>0</v>
      </c>
      <c r="BH2076" s="144">
        <f>IF(N2076="sníž. přenesená",J2076,0)</f>
        <v>0</v>
      </c>
      <c r="BI2076" s="144">
        <f>IF(N2076="nulová",J2076,0)</f>
        <v>0</v>
      </c>
      <c r="BJ2076" s="13" t="s">
        <v>77</v>
      </c>
      <c r="BK2076" s="144">
        <f>ROUND(I2076*H2076,2)</f>
        <v>3860</v>
      </c>
      <c r="BL2076" s="13" t="s">
        <v>109</v>
      </c>
      <c r="BM2076" s="13" t="s">
        <v>4201</v>
      </c>
    </row>
    <row r="2077" spans="2:65" s="1" customFormat="1" ht="58.5">
      <c r="B2077" s="27"/>
      <c r="C2077" s="28"/>
      <c r="D2077" s="167" t="s">
        <v>1116</v>
      </c>
      <c r="E2077" s="28"/>
      <c r="F2077" s="168" t="s">
        <v>4107</v>
      </c>
      <c r="G2077" s="28"/>
      <c r="H2077" s="28"/>
      <c r="I2077" s="28"/>
      <c r="J2077" s="28"/>
      <c r="K2077" s="28"/>
      <c r="L2077" s="31"/>
      <c r="M2077" s="169"/>
      <c r="N2077" s="54"/>
      <c r="O2077" s="54"/>
      <c r="P2077" s="54"/>
      <c r="Q2077" s="54"/>
      <c r="R2077" s="54"/>
      <c r="S2077" s="54"/>
      <c r="T2077" s="55"/>
      <c r="AT2077" s="13" t="s">
        <v>1116</v>
      </c>
      <c r="AU2077" s="13" t="s">
        <v>77</v>
      </c>
    </row>
    <row r="2078" spans="2:65" s="1" customFormat="1" ht="19.5">
      <c r="B2078" s="27"/>
      <c r="C2078" s="28"/>
      <c r="D2078" s="167" t="s">
        <v>1172</v>
      </c>
      <c r="E2078" s="28"/>
      <c r="F2078" s="168" t="s">
        <v>4161</v>
      </c>
      <c r="G2078" s="28"/>
      <c r="H2078" s="28"/>
      <c r="I2078" s="28"/>
      <c r="J2078" s="28"/>
      <c r="K2078" s="28"/>
      <c r="L2078" s="31"/>
      <c r="M2078" s="169"/>
      <c r="N2078" s="54"/>
      <c r="O2078" s="54"/>
      <c r="P2078" s="54"/>
      <c r="Q2078" s="54"/>
      <c r="R2078" s="54"/>
      <c r="S2078" s="54"/>
      <c r="T2078" s="55"/>
      <c r="AT2078" s="13" t="s">
        <v>1172</v>
      </c>
      <c r="AU2078" s="13" t="s">
        <v>77</v>
      </c>
    </row>
    <row r="2079" spans="2:65" s="1" customFormat="1" ht="78.75" customHeight="1">
      <c r="B2079" s="27"/>
      <c r="C2079" s="160" t="s">
        <v>4202</v>
      </c>
      <c r="D2079" s="160" t="s">
        <v>1111</v>
      </c>
      <c r="E2079" s="161" t="s">
        <v>4203</v>
      </c>
      <c r="F2079" s="162" t="s">
        <v>4204</v>
      </c>
      <c r="G2079" s="163" t="s">
        <v>120</v>
      </c>
      <c r="H2079" s="164">
        <v>1</v>
      </c>
      <c r="I2079" s="165">
        <v>4460</v>
      </c>
      <c r="J2079" s="165">
        <f>ROUND(I2079*H2079,2)</f>
        <v>4460</v>
      </c>
      <c r="K2079" s="162" t="s">
        <v>106</v>
      </c>
      <c r="L2079" s="31"/>
      <c r="M2079" s="53" t="s">
        <v>31</v>
      </c>
      <c r="N2079" s="166" t="s">
        <v>43</v>
      </c>
      <c r="O2079" s="142">
        <v>0</v>
      </c>
      <c r="P2079" s="142">
        <f>O2079*H2079</f>
        <v>0</v>
      </c>
      <c r="Q2079" s="142">
        <v>0</v>
      </c>
      <c r="R2079" s="142">
        <f>Q2079*H2079</f>
        <v>0</v>
      </c>
      <c r="S2079" s="142">
        <v>0</v>
      </c>
      <c r="T2079" s="143">
        <f>S2079*H2079</f>
        <v>0</v>
      </c>
      <c r="AR2079" s="13" t="s">
        <v>109</v>
      </c>
      <c r="AT2079" s="13" t="s">
        <v>1111</v>
      </c>
      <c r="AU2079" s="13" t="s">
        <v>77</v>
      </c>
      <c r="AY2079" s="13" t="s">
        <v>108</v>
      </c>
      <c r="BE2079" s="144">
        <f>IF(N2079="základní",J2079,0)</f>
        <v>4460</v>
      </c>
      <c r="BF2079" s="144">
        <f>IF(N2079="snížená",J2079,0)</f>
        <v>0</v>
      </c>
      <c r="BG2079" s="144">
        <f>IF(N2079="zákl. přenesená",J2079,0)</f>
        <v>0</v>
      </c>
      <c r="BH2079" s="144">
        <f>IF(N2079="sníž. přenesená",J2079,0)</f>
        <v>0</v>
      </c>
      <c r="BI2079" s="144">
        <f>IF(N2079="nulová",J2079,0)</f>
        <v>0</v>
      </c>
      <c r="BJ2079" s="13" t="s">
        <v>77</v>
      </c>
      <c r="BK2079" s="144">
        <f>ROUND(I2079*H2079,2)</f>
        <v>4460</v>
      </c>
      <c r="BL2079" s="13" t="s">
        <v>109</v>
      </c>
      <c r="BM2079" s="13" t="s">
        <v>4205</v>
      </c>
    </row>
    <row r="2080" spans="2:65" s="1" customFormat="1" ht="58.5">
      <c r="B2080" s="27"/>
      <c r="C2080" s="28"/>
      <c r="D2080" s="167" t="s">
        <v>1116</v>
      </c>
      <c r="E2080" s="28"/>
      <c r="F2080" s="168" t="s">
        <v>4107</v>
      </c>
      <c r="G2080" s="28"/>
      <c r="H2080" s="28"/>
      <c r="I2080" s="28"/>
      <c r="J2080" s="28"/>
      <c r="K2080" s="28"/>
      <c r="L2080" s="31"/>
      <c r="M2080" s="169"/>
      <c r="N2080" s="54"/>
      <c r="O2080" s="54"/>
      <c r="P2080" s="54"/>
      <c r="Q2080" s="54"/>
      <c r="R2080" s="54"/>
      <c r="S2080" s="54"/>
      <c r="T2080" s="55"/>
      <c r="AT2080" s="13" t="s">
        <v>1116</v>
      </c>
      <c r="AU2080" s="13" t="s">
        <v>77</v>
      </c>
    </row>
    <row r="2081" spans="2:65" s="1" customFormat="1" ht="19.5">
      <c r="B2081" s="27"/>
      <c r="C2081" s="28"/>
      <c r="D2081" s="167" t="s">
        <v>1172</v>
      </c>
      <c r="E2081" s="28"/>
      <c r="F2081" s="168" t="s">
        <v>4161</v>
      </c>
      <c r="G2081" s="28"/>
      <c r="H2081" s="28"/>
      <c r="I2081" s="28"/>
      <c r="J2081" s="28"/>
      <c r="K2081" s="28"/>
      <c r="L2081" s="31"/>
      <c r="M2081" s="169"/>
      <c r="N2081" s="54"/>
      <c r="O2081" s="54"/>
      <c r="P2081" s="54"/>
      <c r="Q2081" s="54"/>
      <c r="R2081" s="54"/>
      <c r="S2081" s="54"/>
      <c r="T2081" s="55"/>
      <c r="AT2081" s="13" t="s">
        <v>1172</v>
      </c>
      <c r="AU2081" s="13" t="s">
        <v>77</v>
      </c>
    </row>
    <row r="2082" spans="2:65" s="1" customFormat="1" ht="78.75" customHeight="1">
      <c r="B2082" s="27"/>
      <c r="C2082" s="160" t="s">
        <v>4206</v>
      </c>
      <c r="D2082" s="160" t="s">
        <v>1111</v>
      </c>
      <c r="E2082" s="161" t="s">
        <v>4207</v>
      </c>
      <c r="F2082" s="162" t="s">
        <v>4208</v>
      </c>
      <c r="G2082" s="163" t="s">
        <v>120</v>
      </c>
      <c r="H2082" s="164">
        <v>1</v>
      </c>
      <c r="I2082" s="165">
        <v>15.1</v>
      </c>
      <c r="J2082" s="165">
        <f>ROUND(I2082*H2082,2)</f>
        <v>15.1</v>
      </c>
      <c r="K2082" s="162" t="s">
        <v>106</v>
      </c>
      <c r="L2082" s="31"/>
      <c r="M2082" s="53" t="s">
        <v>31</v>
      </c>
      <c r="N2082" s="166" t="s">
        <v>43</v>
      </c>
      <c r="O2082" s="142">
        <v>0</v>
      </c>
      <c r="P2082" s="142">
        <f>O2082*H2082</f>
        <v>0</v>
      </c>
      <c r="Q2082" s="142">
        <v>0</v>
      </c>
      <c r="R2082" s="142">
        <f>Q2082*H2082</f>
        <v>0</v>
      </c>
      <c r="S2082" s="142">
        <v>0</v>
      </c>
      <c r="T2082" s="143">
        <f>S2082*H2082</f>
        <v>0</v>
      </c>
      <c r="AR2082" s="13" t="s">
        <v>109</v>
      </c>
      <c r="AT2082" s="13" t="s">
        <v>1111</v>
      </c>
      <c r="AU2082" s="13" t="s">
        <v>77</v>
      </c>
      <c r="AY2082" s="13" t="s">
        <v>108</v>
      </c>
      <c r="BE2082" s="144">
        <f>IF(N2082="základní",J2082,0)</f>
        <v>15.1</v>
      </c>
      <c r="BF2082" s="144">
        <f>IF(N2082="snížená",J2082,0)</f>
        <v>0</v>
      </c>
      <c r="BG2082" s="144">
        <f>IF(N2082="zákl. přenesená",J2082,0)</f>
        <v>0</v>
      </c>
      <c r="BH2082" s="144">
        <f>IF(N2082="sníž. přenesená",J2082,0)</f>
        <v>0</v>
      </c>
      <c r="BI2082" s="144">
        <f>IF(N2082="nulová",J2082,0)</f>
        <v>0</v>
      </c>
      <c r="BJ2082" s="13" t="s">
        <v>77</v>
      </c>
      <c r="BK2082" s="144">
        <f>ROUND(I2082*H2082,2)</f>
        <v>15.1</v>
      </c>
      <c r="BL2082" s="13" t="s">
        <v>109</v>
      </c>
      <c r="BM2082" s="13" t="s">
        <v>4209</v>
      </c>
    </row>
    <row r="2083" spans="2:65" s="1" customFormat="1" ht="58.5">
      <c r="B2083" s="27"/>
      <c r="C2083" s="28"/>
      <c r="D2083" s="167" t="s">
        <v>1116</v>
      </c>
      <c r="E2083" s="28"/>
      <c r="F2083" s="168" t="s">
        <v>4107</v>
      </c>
      <c r="G2083" s="28"/>
      <c r="H2083" s="28"/>
      <c r="I2083" s="28"/>
      <c r="J2083" s="28"/>
      <c r="K2083" s="28"/>
      <c r="L2083" s="31"/>
      <c r="M2083" s="169"/>
      <c r="N2083" s="54"/>
      <c r="O2083" s="54"/>
      <c r="P2083" s="54"/>
      <c r="Q2083" s="54"/>
      <c r="R2083" s="54"/>
      <c r="S2083" s="54"/>
      <c r="T2083" s="55"/>
      <c r="AT2083" s="13" t="s">
        <v>1116</v>
      </c>
      <c r="AU2083" s="13" t="s">
        <v>77</v>
      </c>
    </row>
    <row r="2084" spans="2:65" s="1" customFormat="1" ht="19.5">
      <c r="B2084" s="27"/>
      <c r="C2084" s="28"/>
      <c r="D2084" s="167" t="s">
        <v>1172</v>
      </c>
      <c r="E2084" s="28"/>
      <c r="F2084" s="168" t="s">
        <v>4161</v>
      </c>
      <c r="G2084" s="28"/>
      <c r="H2084" s="28"/>
      <c r="I2084" s="28"/>
      <c r="J2084" s="28"/>
      <c r="K2084" s="28"/>
      <c r="L2084" s="31"/>
      <c r="M2084" s="169"/>
      <c r="N2084" s="54"/>
      <c r="O2084" s="54"/>
      <c r="P2084" s="54"/>
      <c r="Q2084" s="54"/>
      <c r="R2084" s="54"/>
      <c r="S2084" s="54"/>
      <c r="T2084" s="55"/>
      <c r="AT2084" s="13" t="s">
        <v>1172</v>
      </c>
      <c r="AU2084" s="13" t="s">
        <v>77</v>
      </c>
    </row>
    <row r="2085" spans="2:65" s="1" customFormat="1" ht="78.75" customHeight="1">
      <c r="B2085" s="27"/>
      <c r="C2085" s="160" t="s">
        <v>4210</v>
      </c>
      <c r="D2085" s="160" t="s">
        <v>1111</v>
      </c>
      <c r="E2085" s="161" t="s">
        <v>4211</v>
      </c>
      <c r="F2085" s="162" t="s">
        <v>4212</v>
      </c>
      <c r="G2085" s="163" t="s">
        <v>120</v>
      </c>
      <c r="H2085" s="164">
        <v>1</v>
      </c>
      <c r="I2085" s="165">
        <v>662</v>
      </c>
      <c r="J2085" s="165">
        <f>ROUND(I2085*H2085,2)</f>
        <v>662</v>
      </c>
      <c r="K2085" s="162" t="s">
        <v>106</v>
      </c>
      <c r="L2085" s="31"/>
      <c r="M2085" s="53" t="s">
        <v>31</v>
      </c>
      <c r="N2085" s="166" t="s">
        <v>43</v>
      </c>
      <c r="O2085" s="142">
        <v>0</v>
      </c>
      <c r="P2085" s="142">
        <f>O2085*H2085</f>
        <v>0</v>
      </c>
      <c r="Q2085" s="142">
        <v>0</v>
      </c>
      <c r="R2085" s="142">
        <f>Q2085*H2085</f>
        <v>0</v>
      </c>
      <c r="S2085" s="142">
        <v>0</v>
      </c>
      <c r="T2085" s="143">
        <f>S2085*H2085</f>
        <v>0</v>
      </c>
      <c r="AR2085" s="13" t="s">
        <v>109</v>
      </c>
      <c r="AT2085" s="13" t="s">
        <v>1111</v>
      </c>
      <c r="AU2085" s="13" t="s">
        <v>77</v>
      </c>
      <c r="AY2085" s="13" t="s">
        <v>108</v>
      </c>
      <c r="BE2085" s="144">
        <f>IF(N2085="základní",J2085,0)</f>
        <v>662</v>
      </c>
      <c r="BF2085" s="144">
        <f>IF(N2085="snížená",J2085,0)</f>
        <v>0</v>
      </c>
      <c r="BG2085" s="144">
        <f>IF(N2085="zákl. přenesená",J2085,0)</f>
        <v>0</v>
      </c>
      <c r="BH2085" s="144">
        <f>IF(N2085="sníž. přenesená",J2085,0)</f>
        <v>0</v>
      </c>
      <c r="BI2085" s="144">
        <f>IF(N2085="nulová",J2085,0)</f>
        <v>0</v>
      </c>
      <c r="BJ2085" s="13" t="s">
        <v>77</v>
      </c>
      <c r="BK2085" s="144">
        <f>ROUND(I2085*H2085,2)</f>
        <v>662</v>
      </c>
      <c r="BL2085" s="13" t="s">
        <v>109</v>
      </c>
      <c r="BM2085" s="13" t="s">
        <v>4213</v>
      </c>
    </row>
    <row r="2086" spans="2:65" s="1" customFormat="1" ht="58.5">
      <c r="B2086" s="27"/>
      <c r="C2086" s="28"/>
      <c r="D2086" s="167" t="s">
        <v>1116</v>
      </c>
      <c r="E2086" s="28"/>
      <c r="F2086" s="168" t="s">
        <v>4107</v>
      </c>
      <c r="G2086" s="28"/>
      <c r="H2086" s="28"/>
      <c r="I2086" s="28"/>
      <c r="J2086" s="28"/>
      <c r="K2086" s="28"/>
      <c r="L2086" s="31"/>
      <c r="M2086" s="169"/>
      <c r="N2086" s="54"/>
      <c r="O2086" s="54"/>
      <c r="P2086" s="54"/>
      <c r="Q2086" s="54"/>
      <c r="R2086" s="54"/>
      <c r="S2086" s="54"/>
      <c r="T2086" s="55"/>
      <c r="AT2086" s="13" t="s">
        <v>1116</v>
      </c>
      <c r="AU2086" s="13" t="s">
        <v>77</v>
      </c>
    </row>
    <row r="2087" spans="2:65" s="1" customFormat="1" ht="19.5">
      <c r="B2087" s="27"/>
      <c r="C2087" s="28"/>
      <c r="D2087" s="167" t="s">
        <v>1172</v>
      </c>
      <c r="E2087" s="28"/>
      <c r="F2087" s="168" t="s">
        <v>4161</v>
      </c>
      <c r="G2087" s="28"/>
      <c r="H2087" s="28"/>
      <c r="I2087" s="28"/>
      <c r="J2087" s="28"/>
      <c r="K2087" s="28"/>
      <c r="L2087" s="31"/>
      <c r="M2087" s="169"/>
      <c r="N2087" s="54"/>
      <c r="O2087" s="54"/>
      <c r="P2087" s="54"/>
      <c r="Q2087" s="54"/>
      <c r="R2087" s="54"/>
      <c r="S2087" s="54"/>
      <c r="T2087" s="55"/>
      <c r="AT2087" s="13" t="s">
        <v>1172</v>
      </c>
      <c r="AU2087" s="13" t="s">
        <v>77</v>
      </c>
    </row>
    <row r="2088" spans="2:65" s="1" customFormat="1" ht="78.75" customHeight="1">
      <c r="B2088" s="27"/>
      <c r="C2088" s="160" t="s">
        <v>4214</v>
      </c>
      <c r="D2088" s="160" t="s">
        <v>1111</v>
      </c>
      <c r="E2088" s="161" t="s">
        <v>4215</v>
      </c>
      <c r="F2088" s="162" t="s">
        <v>4216</v>
      </c>
      <c r="G2088" s="163" t="s">
        <v>120</v>
      </c>
      <c r="H2088" s="164">
        <v>1</v>
      </c>
      <c r="I2088" s="165">
        <v>783</v>
      </c>
      <c r="J2088" s="165">
        <f>ROUND(I2088*H2088,2)</f>
        <v>783</v>
      </c>
      <c r="K2088" s="162" t="s">
        <v>106</v>
      </c>
      <c r="L2088" s="31"/>
      <c r="M2088" s="53" t="s">
        <v>31</v>
      </c>
      <c r="N2088" s="166" t="s">
        <v>43</v>
      </c>
      <c r="O2088" s="142">
        <v>0</v>
      </c>
      <c r="P2088" s="142">
        <f>O2088*H2088</f>
        <v>0</v>
      </c>
      <c r="Q2088" s="142">
        <v>0</v>
      </c>
      <c r="R2088" s="142">
        <f>Q2088*H2088</f>
        <v>0</v>
      </c>
      <c r="S2088" s="142">
        <v>0</v>
      </c>
      <c r="T2088" s="143">
        <f>S2088*H2088</f>
        <v>0</v>
      </c>
      <c r="AR2088" s="13" t="s">
        <v>109</v>
      </c>
      <c r="AT2088" s="13" t="s">
        <v>1111</v>
      </c>
      <c r="AU2088" s="13" t="s">
        <v>77</v>
      </c>
      <c r="AY2088" s="13" t="s">
        <v>108</v>
      </c>
      <c r="BE2088" s="144">
        <f>IF(N2088="základní",J2088,0)</f>
        <v>783</v>
      </c>
      <c r="BF2088" s="144">
        <f>IF(N2088="snížená",J2088,0)</f>
        <v>0</v>
      </c>
      <c r="BG2088" s="144">
        <f>IF(N2088="zákl. přenesená",J2088,0)</f>
        <v>0</v>
      </c>
      <c r="BH2088" s="144">
        <f>IF(N2088="sníž. přenesená",J2088,0)</f>
        <v>0</v>
      </c>
      <c r="BI2088" s="144">
        <f>IF(N2088="nulová",J2088,0)</f>
        <v>0</v>
      </c>
      <c r="BJ2088" s="13" t="s">
        <v>77</v>
      </c>
      <c r="BK2088" s="144">
        <f>ROUND(I2088*H2088,2)</f>
        <v>783</v>
      </c>
      <c r="BL2088" s="13" t="s">
        <v>109</v>
      </c>
      <c r="BM2088" s="13" t="s">
        <v>4217</v>
      </c>
    </row>
    <row r="2089" spans="2:65" s="1" customFormat="1" ht="58.5">
      <c r="B2089" s="27"/>
      <c r="C2089" s="28"/>
      <c r="D2089" s="167" t="s">
        <v>1116</v>
      </c>
      <c r="E2089" s="28"/>
      <c r="F2089" s="168" t="s">
        <v>4107</v>
      </c>
      <c r="G2089" s="28"/>
      <c r="H2089" s="28"/>
      <c r="I2089" s="28"/>
      <c r="J2089" s="28"/>
      <c r="K2089" s="28"/>
      <c r="L2089" s="31"/>
      <c r="M2089" s="169"/>
      <c r="N2089" s="54"/>
      <c r="O2089" s="54"/>
      <c r="P2089" s="54"/>
      <c r="Q2089" s="54"/>
      <c r="R2089" s="54"/>
      <c r="S2089" s="54"/>
      <c r="T2089" s="55"/>
      <c r="AT2089" s="13" t="s">
        <v>1116</v>
      </c>
      <c r="AU2089" s="13" t="s">
        <v>77</v>
      </c>
    </row>
    <row r="2090" spans="2:65" s="1" customFormat="1" ht="19.5">
      <c r="B2090" s="27"/>
      <c r="C2090" s="28"/>
      <c r="D2090" s="167" t="s">
        <v>1172</v>
      </c>
      <c r="E2090" s="28"/>
      <c r="F2090" s="168" t="s">
        <v>4161</v>
      </c>
      <c r="G2090" s="28"/>
      <c r="H2090" s="28"/>
      <c r="I2090" s="28"/>
      <c r="J2090" s="28"/>
      <c r="K2090" s="28"/>
      <c r="L2090" s="31"/>
      <c r="M2090" s="169"/>
      <c r="N2090" s="54"/>
      <c r="O2090" s="54"/>
      <c r="P2090" s="54"/>
      <c r="Q2090" s="54"/>
      <c r="R2090" s="54"/>
      <c r="S2090" s="54"/>
      <c r="T2090" s="55"/>
      <c r="AT2090" s="13" t="s">
        <v>1172</v>
      </c>
      <c r="AU2090" s="13" t="s">
        <v>77</v>
      </c>
    </row>
    <row r="2091" spans="2:65" s="1" customFormat="1" ht="78.75" customHeight="1">
      <c r="B2091" s="27"/>
      <c r="C2091" s="160" t="s">
        <v>4218</v>
      </c>
      <c r="D2091" s="160" t="s">
        <v>1111</v>
      </c>
      <c r="E2091" s="161" t="s">
        <v>4219</v>
      </c>
      <c r="F2091" s="162" t="s">
        <v>4220</v>
      </c>
      <c r="G2091" s="163" t="s">
        <v>120</v>
      </c>
      <c r="H2091" s="164">
        <v>1</v>
      </c>
      <c r="I2091" s="165">
        <v>904</v>
      </c>
      <c r="J2091" s="165">
        <f>ROUND(I2091*H2091,2)</f>
        <v>904</v>
      </c>
      <c r="K2091" s="162" t="s">
        <v>106</v>
      </c>
      <c r="L2091" s="31"/>
      <c r="M2091" s="53" t="s">
        <v>31</v>
      </c>
      <c r="N2091" s="166" t="s">
        <v>43</v>
      </c>
      <c r="O2091" s="142">
        <v>0</v>
      </c>
      <c r="P2091" s="142">
        <f>O2091*H2091</f>
        <v>0</v>
      </c>
      <c r="Q2091" s="142">
        <v>0</v>
      </c>
      <c r="R2091" s="142">
        <f>Q2091*H2091</f>
        <v>0</v>
      </c>
      <c r="S2091" s="142">
        <v>0</v>
      </c>
      <c r="T2091" s="143">
        <f>S2091*H2091</f>
        <v>0</v>
      </c>
      <c r="AR2091" s="13" t="s">
        <v>109</v>
      </c>
      <c r="AT2091" s="13" t="s">
        <v>1111</v>
      </c>
      <c r="AU2091" s="13" t="s">
        <v>77</v>
      </c>
      <c r="AY2091" s="13" t="s">
        <v>108</v>
      </c>
      <c r="BE2091" s="144">
        <f>IF(N2091="základní",J2091,0)</f>
        <v>904</v>
      </c>
      <c r="BF2091" s="144">
        <f>IF(N2091="snížená",J2091,0)</f>
        <v>0</v>
      </c>
      <c r="BG2091" s="144">
        <f>IF(N2091="zákl. přenesená",J2091,0)</f>
        <v>0</v>
      </c>
      <c r="BH2091" s="144">
        <f>IF(N2091="sníž. přenesená",J2091,0)</f>
        <v>0</v>
      </c>
      <c r="BI2091" s="144">
        <f>IF(N2091="nulová",J2091,0)</f>
        <v>0</v>
      </c>
      <c r="BJ2091" s="13" t="s">
        <v>77</v>
      </c>
      <c r="BK2091" s="144">
        <f>ROUND(I2091*H2091,2)</f>
        <v>904</v>
      </c>
      <c r="BL2091" s="13" t="s">
        <v>109</v>
      </c>
      <c r="BM2091" s="13" t="s">
        <v>4221</v>
      </c>
    </row>
    <row r="2092" spans="2:65" s="1" customFormat="1" ht="58.5">
      <c r="B2092" s="27"/>
      <c r="C2092" s="28"/>
      <c r="D2092" s="167" t="s">
        <v>1116</v>
      </c>
      <c r="E2092" s="28"/>
      <c r="F2092" s="168" t="s">
        <v>4107</v>
      </c>
      <c r="G2092" s="28"/>
      <c r="H2092" s="28"/>
      <c r="I2092" s="28"/>
      <c r="J2092" s="28"/>
      <c r="K2092" s="28"/>
      <c r="L2092" s="31"/>
      <c r="M2092" s="169"/>
      <c r="N2092" s="54"/>
      <c r="O2092" s="54"/>
      <c r="P2092" s="54"/>
      <c r="Q2092" s="54"/>
      <c r="R2092" s="54"/>
      <c r="S2092" s="54"/>
      <c r="T2092" s="55"/>
      <c r="AT2092" s="13" t="s">
        <v>1116</v>
      </c>
      <c r="AU2092" s="13" t="s">
        <v>77</v>
      </c>
    </row>
    <row r="2093" spans="2:65" s="1" customFormat="1" ht="19.5">
      <c r="B2093" s="27"/>
      <c r="C2093" s="28"/>
      <c r="D2093" s="167" t="s">
        <v>1172</v>
      </c>
      <c r="E2093" s="28"/>
      <c r="F2093" s="168" t="s">
        <v>4161</v>
      </c>
      <c r="G2093" s="28"/>
      <c r="H2093" s="28"/>
      <c r="I2093" s="28"/>
      <c r="J2093" s="28"/>
      <c r="K2093" s="28"/>
      <c r="L2093" s="31"/>
      <c r="M2093" s="169"/>
      <c r="N2093" s="54"/>
      <c r="O2093" s="54"/>
      <c r="P2093" s="54"/>
      <c r="Q2093" s="54"/>
      <c r="R2093" s="54"/>
      <c r="S2093" s="54"/>
      <c r="T2093" s="55"/>
      <c r="AT2093" s="13" t="s">
        <v>1172</v>
      </c>
      <c r="AU2093" s="13" t="s">
        <v>77</v>
      </c>
    </row>
    <row r="2094" spans="2:65" s="1" customFormat="1" ht="78.75" customHeight="1">
      <c r="B2094" s="27"/>
      <c r="C2094" s="160" t="s">
        <v>4222</v>
      </c>
      <c r="D2094" s="160" t="s">
        <v>1111</v>
      </c>
      <c r="E2094" s="161" t="s">
        <v>4223</v>
      </c>
      <c r="F2094" s="162" t="s">
        <v>4224</v>
      </c>
      <c r="G2094" s="163" t="s">
        <v>120</v>
      </c>
      <c r="H2094" s="164">
        <v>1</v>
      </c>
      <c r="I2094" s="165">
        <v>1030</v>
      </c>
      <c r="J2094" s="165">
        <f>ROUND(I2094*H2094,2)</f>
        <v>1030</v>
      </c>
      <c r="K2094" s="162" t="s">
        <v>106</v>
      </c>
      <c r="L2094" s="31"/>
      <c r="M2094" s="53" t="s">
        <v>31</v>
      </c>
      <c r="N2094" s="166" t="s">
        <v>43</v>
      </c>
      <c r="O2094" s="142">
        <v>0</v>
      </c>
      <c r="P2094" s="142">
        <f>O2094*H2094</f>
        <v>0</v>
      </c>
      <c r="Q2094" s="142">
        <v>0</v>
      </c>
      <c r="R2094" s="142">
        <f>Q2094*H2094</f>
        <v>0</v>
      </c>
      <c r="S2094" s="142">
        <v>0</v>
      </c>
      <c r="T2094" s="143">
        <f>S2094*H2094</f>
        <v>0</v>
      </c>
      <c r="AR2094" s="13" t="s">
        <v>109</v>
      </c>
      <c r="AT2094" s="13" t="s">
        <v>1111</v>
      </c>
      <c r="AU2094" s="13" t="s">
        <v>77</v>
      </c>
      <c r="AY2094" s="13" t="s">
        <v>108</v>
      </c>
      <c r="BE2094" s="144">
        <f>IF(N2094="základní",J2094,0)</f>
        <v>1030</v>
      </c>
      <c r="BF2094" s="144">
        <f>IF(N2094="snížená",J2094,0)</f>
        <v>0</v>
      </c>
      <c r="BG2094" s="144">
        <f>IF(N2094="zákl. přenesená",J2094,0)</f>
        <v>0</v>
      </c>
      <c r="BH2094" s="144">
        <f>IF(N2094="sníž. přenesená",J2094,0)</f>
        <v>0</v>
      </c>
      <c r="BI2094" s="144">
        <f>IF(N2094="nulová",J2094,0)</f>
        <v>0</v>
      </c>
      <c r="BJ2094" s="13" t="s">
        <v>77</v>
      </c>
      <c r="BK2094" s="144">
        <f>ROUND(I2094*H2094,2)</f>
        <v>1030</v>
      </c>
      <c r="BL2094" s="13" t="s">
        <v>109</v>
      </c>
      <c r="BM2094" s="13" t="s">
        <v>4225</v>
      </c>
    </row>
    <row r="2095" spans="2:65" s="1" customFormat="1" ht="58.5">
      <c r="B2095" s="27"/>
      <c r="C2095" s="28"/>
      <c r="D2095" s="167" t="s">
        <v>1116</v>
      </c>
      <c r="E2095" s="28"/>
      <c r="F2095" s="168" t="s">
        <v>4107</v>
      </c>
      <c r="G2095" s="28"/>
      <c r="H2095" s="28"/>
      <c r="I2095" s="28"/>
      <c r="J2095" s="28"/>
      <c r="K2095" s="28"/>
      <c r="L2095" s="31"/>
      <c r="M2095" s="169"/>
      <c r="N2095" s="54"/>
      <c r="O2095" s="54"/>
      <c r="P2095" s="54"/>
      <c r="Q2095" s="54"/>
      <c r="R2095" s="54"/>
      <c r="S2095" s="54"/>
      <c r="T2095" s="55"/>
      <c r="AT2095" s="13" t="s">
        <v>1116</v>
      </c>
      <c r="AU2095" s="13" t="s">
        <v>77</v>
      </c>
    </row>
    <row r="2096" spans="2:65" s="1" customFormat="1" ht="19.5">
      <c r="B2096" s="27"/>
      <c r="C2096" s="28"/>
      <c r="D2096" s="167" t="s">
        <v>1172</v>
      </c>
      <c r="E2096" s="28"/>
      <c r="F2096" s="168" t="s">
        <v>4161</v>
      </c>
      <c r="G2096" s="28"/>
      <c r="H2096" s="28"/>
      <c r="I2096" s="28"/>
      <c r="J2096" s="28"/>
      <c r="K2096" s="28"/>
      <c r="L2096" s="31"/>
      <c r="M2096" s="169"/>
      <c r="N2096" s="54"/>
      <c r="O2096" s="54"/>
      <c r="P2096" s="54"/>
      <c r="Q2096" s="54"/>
      <c r="R2096" s="54"/>
      <c r="S2096" s="54"/>
      <c r="T2096" s="55"/>
      <c r="AT2096" s="13" t="s">
        <v>1172</v>
      </c>
      <c r="AU2096" s="13" t="s">
        <v>77</v>
      </c>
    </row>
    <row r="2097" spans="2:65" s="1" customFormat="1" ht="78.75" customHeight="1">
      <c r="B2097" s="27"/>
      <c r="C2097" s="160" t="s">
        <v>4226</v>
      </c>
      <c r="D2097" s="160" t="s">
        <v>1111</v>
      </c>
      <c r="E2097" s="161" t="s">
        <v>4227</v>
      </c>
      <c r="F2097" s="162" t="s">
        <v>4228</v>
      </c>
      <c r="G2097" s="163" t="s">
        <v>120</v>
      </c>
      <c r="H2097" s="164">
        <v>1</v>
      </c>
      <c r="I2097" s="165">
        <v>1270</v>
      </c>
      <c r="J2097" s="165">
        <f>ROUND(I2097*H2097,2)</f>
        <v>1270</v>
      </c>
      <c r="K2097" s="162" t="s">
        <v>106</v>
      </c>
      <c r="L2097" s="31"/>
      <c r="M2097" s="53" t="s">
        <v>31</v>
      </c>
      <c r="N2097" s="166" t="s">
        <v>43</v>
      </c>
      <c r="O2097" s="142">
        <v>0</v>
      </c>
      <c r="P2097" s="142">
        <f>O2097*H2097</f>
        <v>0</v>
      </c>
      <c r="Q2097" s="142">
        <v>0</v>
      </c>
      <c r="R2097" s="142">
        <f>Q2097*H2097</f>
        <v>0</v>
      </c>
      <c r="S2097" s="142">
        <v>0</v>
      </c>
      <c r="T2097" s="143">
        <f>S2097*H2097</f>
        <v>0</v>
      </c>
      <c r="AR2097" s="13" t="s">
        <v>109</v>
      </c>
      <c r="AT2097" s="13" t="s">
        <v>1111</v>
      </c>
      <c r="AU2097" s="13" t="s">
        <v>77</v>
      </c>
      <c r="AY2097" s="13" t="s">
        <v>108</v>
      </c>
      <c r="BE2097" s="144">
        <f>IF(N2097="základní",J2097,0)</f>
        <v>1270</v>
      </c>
      <c r="BF2097" s="144">
        <f>IF(N2097="snížená",J2097,0)</f>
        <v>0</v>
      </c>
      <c r="BG2097" s="144">
        <f>IF(N2097="zákl. přenesená",J2097,0)</f>
        <v>0</v>
      </c>
      <c r="BH2097" s="144">
        <f>IF(N2097="sníž. přenesená",J2097,0)</f>
        <v>0</v>
      </c>
      <c r="BI2097" s="144">
        <f>IF(N2097="nulová",J2097,0)</f>
        <v>0</v>
      </c>
      <c r="BJ2097" s="13" t="s">
        <v>77</v>
      </c>
      <c r="BK2097" s="144">
        <f>ROUND(I2097*H2097,2)</f>
        <v>1270</v>
      </c>
      <c r="BL2097" s="13" t="s">
        <v>109</v>
      </c>
      <c r="BM2097" s="13" t="s">
        <v>4229</v>
      </c>
    </row>
    <row r="2098" spans="2:65" s="1" customFormat="1" ht="58.5">
      <c r="B2098" s="27"/>
      <c r="C2098" s="28"/>
      <c r="D2098" s="167" t="s">
        <v>1116</v>
      </c>
      <c r="E2098" s="28"/>
      <c r="F2098" s="168" t="s">
        <v>4107</v>
      </c>
      <c r="G2098" s="28"/>
      <c r="H2098" s="28"/>
      <c r="I2098" s="28"/>
      <c r="J2098" s="28"/>
      <c r="K2098" s="28"/>
      <c r="L2098" s="31"/>
      <c r="M2098" s="169"/>
      <c r="N2098" s="54"/>
      <c r="O2098" s="54"/>
      <c r="P2098" s="54"/>
      <c r="Q2098" s="54"/>
      <c r="R2098" s="54"/>
      <c r="S2098" s="54"/>
      <c r="T2098" s="55"/>
      <c r="AT2098" s="13" t="s">
        <v>1116</v>
      </c>
      <c r="AU2098" s="13" t="s">
        <v>77</v>
      </c>
    </row>
    <row r="2099" spans="2:65" s="1" customFormat="1" ht="19.5">
      <c r="B2099" s="27"/>
      <c r="C2099" s="28"/>
      <c r="D2099" s="167" t="s">
        <v>1172</v>
      </c>
      <c r="E2099" s="28"/>
      <c r="F2099" s="168" t="s">
        <v>4161</v>
      </c>
      <c r="G2099" s="28"/>
      <c r="H2099" s="28"/>
      <c r="I2099" s="28"/>
      <c r="J2099" s="28"/>
      <c r="K2099" s="28"/>
      <c r="L2099" s="31"/>
      <c r="M2099" s="169"/>
      <c r="N2099" s="54"/>
      <c r="O2099" s="54"/>
      <c r="P2099" s="54"/>
      <c r="Q2099" s="54"/>
      <c r="R2099" s="54"/>
      <c r="S2099" s="54"/>
      <c r="T2099" s="55"/>
      <c r="AT2099" s="13" t="s">
        <v>1172</v>
      </c>
      <c r="AU2099" s="13" t="s">
        <v>77</v>
      </c>
    </row>
    <row r="2100" spans="2:65" s="1" customFormat="1" ht="78.75" customHeight="1">
      <c r="B2100" s="27"/>
      <c r="C2100" s="160" t="s">
        <v>4230</v>
      </c>
      <c r="D2100" s="160" t="s">
        <v>1111</v>
      </c>
      <c r="E2100" s="161" t="s">
        <v>4231</v>
      </c>
      <c r="F2100" s="162" t="s">
        <v>4232</v>
      </c>
      <c r="G2100" s="163" t="s">
        <v>120</v>
      </c>
      <c r="H2100" s="164">
        <v>1</v>
      </c>
      <c r="I2100" s="165">
        <v>1510</v>
      </c>
      <c r="J2100" s="165">
        <f>ROUND(I2100*H2100,2)</f>
        <v>1510</v>
      </c>
      <c r="K2100" s="162" t="s">
        <v>106</v>
      </c>
      <c r="L2100" s="31"/>
      <c r="M2100" s="53" t="s">
        <v>31</v>
      </c>
      <c r="N2100" s="166" t="s">
        <v>43</v>
      </c>
      <c r="O2100" s="142">
        <v>0</v>
      </c>
      <c r="P2100" s="142">
        <f>O2100*H2100</f>
        <v>0</v>
      </c>
      <c r="Q2100" s="142">
        <v>0</v>
      </c>
      <c r="R2100" s="142">
        <f>Q2100*H2100</f>
        <v>0</v>
      </c>
      <c r="S2100" s="142">
        <v>0</v>
      </c>
      <c r="T2100" s="143">
        <f>S2100*H2100</f>
        <v>0</v>
      </c>
      <c r="AR2100" s="13" t="s">
        <v>109</v>
      </c>
      <c r="AT2100" s="13" t="s">
        <v>1111</v>
      </c>
      <c r="AU2100" s="13" t="s">
        <v>77</v>
      </c>
      <c r="AY2100" s="13" t="s">
        <v>108</v>
      </c>
      <c r="BE2100" s="144">
        <f>IF(N2100="základní",J2100,0)</f>
        <v>1510</v>
      </c>
      <c r="BF2100" s="144">
        <f>IF(N2100="snížená",J2100,0)</f>
        <v>0</v>
      </c>
      <c r="BG2100" s="144">
        <f>IF(N2100="zákl. přenesená",J2100,0)</f>
        <v>0</v>
      </c>
      <c r="BH2100" s="144">
        <f>IF(N2100="sníž. přenesená",J2100,0)</f>
        <v>0</v>
      </c>
      <c r="BI2100" s="144">
        <f>IF(N2100="nulová",J2100,0)</f>
        <v>0</v>
      </c>
      <c r="BJ2100" s="13" t="s">
        <v>77</v>
      </c>
      <c r="BK2100" s="144">
        <f>ROUND(I2100*H2100,2)</f>
        <v>1510</v>
      </c>
      <c r="BL2100" s="13" t="s">
        <v>109</v>
      </c>
      <c r="BM2100" s="13" t="s">
        <v>4233</v>
      </c>
    </row>
    <row r="2101" spans="2:65" s="1" customFormat="1" ht="58.5">
      <c r="B2101" s="27"/>
      <c r="C2101" s="28"/>
      <c r="D2101" s="167" t="s">
        <v>1116</v>
      </c>
      <c r="E2101" s="28"/>
      <c r="F2101" s="168" t="s">
        <v>4107</v>
      </c>
      <c r="G2101" s="28"/>
      <c r="H2101" s="28"/>
      <c r="I2101" s="28"/>
      <c r="J2101" s="28"/>
      <c r="K2101" s="28"/>
      <c r="L2101" s="31"/>
      <c r="M2101" s="169"/>
      <c r="N2101" s="54"/>
      <c r="O2101" s="54"/>
      <c r="P2101" s="54"/>
      <c r="Q2101" s="54"/>
      <c r="R2101" s="54"/>
      <c r="S2101" s="54"/>
      <c r="T2101" s="55"/>
      <c r="AT2101" s="13" t="s">
        <v>1116</v>
      </c>
      <c r="AU2101" s="13" t="s">
        <v>77</v>
      </c>
    </row>
    <row r="2102" spans="2:65" s="1" customFormat="1" ht="19.5">
      <c r="B2102" s="27"/>
      <c r="C2102" s="28"/>
      <c r="D2102" s="167" t="s">
        <v>1172</v>
      </c>
      <c r="E2102" s="28"/>
      <c r="F2102" s="168" t="s">
        <v>4161</v>
      </c>
      <c r="G2102" s="28"/>
      <c r="H2102" s="28"/>
      <c r="I2102" s="28"/>
      <c r="J2102" s="28"/>
      <c r="K2102" s="28"/>
      <c r="L2102" s="31"/>
      <c r="M2102" s="169"/>
      <c r="N2102" s="54"/>
      <c r="O2102" s="54"/>
      <c r="P2102" s="54"/>
      <c r="Q2102" s="54"/>
      <c r="R2102" s="54"/>
      <c r="S2102" s="54"/>
      <c r="T2102" s="55"/>
      <c r="AT2102" s="13" t="s">
        <v>1172</v>
      </c>
      <c r="AU2102" s="13" t="s">
        <v>77</v>
      </c>
    </row>
    <row r="2103" spans="2:65" s="1" customFormat="1" ht="78.75" customHeight="1">
      <c r="B2103" s="27"/>
      <c r="C2103" s="160" t="s">
        <v>4234</v>
      </c>
      <c r="D2103" s="160" t="s">
        <v>1111</v>
      </c>
      <c r="E2103" s="161" t="s">
        <v>4235</v>
      </c>
      <c r="F2103" s="162" t="s">
        <v>4236</v>
      </c>
      <c r="G2103" s="163" t="s">
        <v>120</v>
      </c>
      <c r="H2103" s="164">
        <v>1</v>
      </c>
      <c r="I2103" s="165">
        <v>1750</v>
      </c>
      <c r="J2103" s="165">
        <f>ROUND(I2103*H2103,2)</f>
        <v>1750</v>
      </c>
      <c r="K2103" s="162" t="s">
        <v>106</v>
      </c>
      <c r="L2103" s="31"/>
      <c r="M2103" s="53" t="s">
        <v>31</v>
      </c>
      <c r="N2103" s="166" t="s">
        <v>43</v>
      </c>
      <c r="O2103" s="142">
        <v>0</v>
      </c>
      <c r="P2103" s="142">
        <f>O2103*H2103</f>
        <v>0</v>
      </c>
      <c r="Q2103" s="142">
        <v>0</v>
      </c>
      <c r="R2103" s="142">
        <f>Q2103*H2103</f>
        <v>0</v>
      </c>
      <c r="S2103" s="142">
        <v>0</v>
      </c>
      <c r="T2103" s="143">
        <f>S2103*H2103</f>
        <v>0</v>
      </c>
      <c r="AR2103" s="13" t="s">
        <v>109</v>
      </c>
      <c r="AT2103" s="13" t="s">
        <v>1111</v>
      </c>
      <c r="AU2103" s="13" t="s">
        <v>77</v>
      </c>
      <c r="AY2103" s="13" t="s">
        <v>108</v>
      </c>
      <c r="BE2103" s="144">
        <f>IF(N2103="základní",J2103,0)</f>
        <v>1750</v>
      </c>
      <c r="BF2103" s="144">
        <f>IF(N2103="snížená",J2103,0)</f>
        <v>0</v>
      </c>
      <c r="BG2103" s="144">
        <f>IF(N2103="zákl. přenesená",J2103,0)</f>
        <v>0</v>
      </c>
      <c r="BH2103" s="144">
        <f>IF(N2103="sníž. přenesená",J2103,0)</f>
        <v>0</v>
      </c>
      <c r="BI2103" s="144">
        <f>IF(N2103="nulová",J2103,0)</f>
        <v>0</v>
      </c>
      <c r="BJ2103" s="13" t="s">
        <v>77</v>
      </c>
      <c r="BK2103" s="144">
        <f>ROUND(I2103*H2103,2)</f>
        <v>1750</v>
      </c>
      <c r="BL2103" s="13" t="s">
        <v>109</v>
      </c>
      <c r="BM2103" s="13" t="s">
        <v>4237</v>
      </c>
    </row>
    <row r="2104" spans="2:65" s="1" customFormat="1" ht="58.5">
      <c r="B2104" s="27"/>
      <c r="C2104" s="28"/>
      <c r="D2104" s="167" t="s">
        <v>1116</v>
      </c>
      <c r="E2104" s="28"/>
      <c r="F2104" s="168" t="s">
        <v>4107</v>
      </c>
      <c r="G2104" s="28"/>
      <c r="H2104" s="28"/>
      <c r="I2104" s="28"/>
      <c r="J2104" s="28"/>
      <c r="K2104" s="28"/>
      <c r="L2104" s="31"/>
      <c r="M2104" s="169"/>
      <c r="N2104" s="54"/>
      <c r="O2104" s="54"/>
      <c r="P2104" s="54"/>
      <c r="Q2104" s="54"/>
      <c r="R2104" s="54"/>
      <c r="S2104" s="54"/>
      <c r="T2104" s="55"/>
      <c r="AT2104" s="13" t="s">
        <v>1116</v>
      </c>
      <c r="AU2104" s="13" t="s">
        <v>77</v>
      </c>
    </row>
    <row r="2105" spans="2:65" s="1" customFormat="1" ht="19.5">
      <c r="B2105" s="27"/>
      <c r="C2105" s="28"/>
      <c r="D2105" s="167" t="s">
        <v>1172</v>
      </c>
      <c r="E2105" s="28"/>
      <c r="F2105" s="168" t="s">
        <v>4161</v>
      </c>
      <c r="G2105" s="28"/>
      <c r="H2105" s="28"/>
      <c r="I2105" s="28"/>
      <c r="J2105" s="28"/>
      <c r="K2105" s="28"/>
      <c r="L2105" s="31"/>
      <c r="M2105" s="169"/>
      <c r="N2105" s="54"/>
      <c r="O2105" s="54"/>
      <c r="P2105" s="54"/>
      <c r="Q2105" s="54"/>
      <c r="R2105" s="54"/>
      <c r="S2105" s="54"/>
      <c r="T2105" s="55"/>
      <c r="AT2105" s="13" t="s">
        <v>1172</v>
      </c>
      <c r="AU2105" s="13" t="s">
        <v>77</v>
      </c>
    </row>
    <row r="2106" spans="2:65" s="1" customFormat="1" ht="78.75" customHeight="1">
      <c r="B2106" s="27"/>
      <c r="C2106" s="160" t="s">
        <v>4238</v>
      </c>
      <c r="D2106" s="160" t="s">
        <v>1111</v>
      </c>
      <c r="E2106" s="161" t="s">
        <v>4239</v>
      </c>
      <c r="F2106" s="162" t="s">
        <v>4240</v>
      </c>
      <c r="G2106" s="163" t="s">
        <v>120</v>
      </c>
      <c r="H2106" s="164">
        <v>1</v>
      </c>
      <c r="I2106" s="165">
        <v>2360</v>
      </c>
      <c r="J2106" s="165">
        <f>ROUND(I2106*H2106,2)</f>
        <v>2360</v>
      </c>
      <c r="K2106" s="162" t="s">
        <v>106</v>
      </c>
      <c r="L2106" s="31"/>
      <c r="M2106" s="53" t="s">
        <v>31</v>
      </c>
      <c r="N2106" s="166" t="s">
        <v>43</v>
      </c>
      <c r="O2106" s="142">
        <v>0</v>
      </c>
      <c r="P2106" s="142">
        <f>O2106*H2106</f>
        <v>0</v>
      </c>
      <c r="Q2106" s="142">
        <v>0</v>
      </c>
      <c r="R2106" s="142">
        <f>Q2106*H2106</f>
        <v>0</v>
      </c>
      <c r="S2106" s="142">
        <v>0</v>
      </c>
      <c r="T2106" s="143">
        <f>S2106*H2106</f>
        <v>0</v>
      </c>
      <c r="AR2106" s="13" t="s">
        <v>109</v>
      </c>
      <c r="AT2106" s="13" t="s">
        <v>1111</v>
      </c>
      <c r="AU2106" s="13" t="s">
        <v>77</v>
      </c>
      <c r="AY2106" s="13" t="s">
        <v>108</v>
      </c>
      <c r="BE2106" s="144">
        <f>IF(N2106="základní",J2106,0)</f>
        <v>2360</v>
      </c>
      <c r="BF2106" s="144">
        <f>IF(N2106="snížená",J2106,0)</f>
        <v>0</v>
      </c>
      <c r="BG2106" s="144">
        <f>IF(N2106="zákl. přenesená",J2106,0)</f>
        <v>0</v>
      </c>
      <c r="BH2106" s="144">
        <f>IF(N2106="sníž. přenesená",J2106,0)</f>
        <v>0</v>
      </c>
      <c r="BI2106" s="144">
        <f>IF(N2106="nulová",J2106,0)</f>
        <v>0</v>
      </c>
      <c r="BJ2106" s="13" t="s">
        <v>77</v>
      </c>
      <c r="BK2106" s="144">
        <f>ROUND(I2106*H2106,2)</f>
        <v>2360</v>
      </c>
      <c r="BL2106" s="13" t="s">
        <v>109</v>
      </c>
      <c r="BM2106" s="13" t="s">
        <v>4241</v>
      </c>
    </row>
    <row r="2107" spans="2:65" s="1" customFormat="1" ht="58.5">
      <c r="B2107" s="27"/>
      <c r="C2107" s="28"/>
      <c r="D2107" s="167" t="s">
        <v>1116</v>
      </c>
      <c r="E2107" s="28"/>
      <c r="F2107" s="168" t="s">
        <v>4107</v>
      </c>
      <c r="G2107" s="28"/>
      <c r="H2107" s="28"/>
      <c r="I2107" s="28"/>
      <c r="J2107" s="28"/>
      <c r="K2107" s="28"/>
      <c r="L2107" s="31"/>
      <c r="M2107" s="169"/>
      <c r="N2107" s="54"/>
      <c r="O2107" s="54"/>
      <c r="P2107" s="54"/>
      <c r="Q2107" s="54"/>
      <c r="R2107" s="54"/>
      <c r="S2107" s="54"/>
      <c r="T2107" s="55"/>
      <c r="AT2107" s="13" t="s">
        <v>1116</v>
      </c>
      <c r="AU2107" s="13" t="s">
        <v>77</v>
      </c>
    </row>
    <row r="2108" spans="2:65" s="1" customFormat="1" ht="19.5">
      <c r="B2108" s="27"/>
      <c r="C2108" s="28"/>
      <c r="D2108" s="167" t="s">
        <v>1172</v>
      </c>
      <c r="E2108" s="28"/>
      <c r="F2108" s="168" t="s">
        <v>4161</v>
      </c>
      <c r="G2108" s="28"/>
      <c r="H2108" s="28"/>
      <c r="I2108" s="28"/>
      <c r="J2108" s="28"/>
      <c r="K2108" s="28"/>
      <c r="L2108" s="31"/>
      <c r="M2108" s="169"/>
      <c r="N2108" s="54"/>
      <c r="O2108" s="54"/>
      <c r="P2108" s="54"/>
      <c r="Q2108" s="54"/>
      <c r="R2108" s="54"/>
      <c r="S2108" s="54"/>
      <c r="T2108" s="55"/>
      <c r="AT2108" s="13" t="s">
        <v>1172</v>
      </c>
      <c r="AU2108" s="13" t="s">
        <v>77</v>
      </c>
    </row>
    <row r="2109" spans="2:65" s="1" customFormat="1" ht="78.75" customHeight="1">
      <c r="B2109" s="27"/>
      <c r="C2109" s="160" t="s">
        <v>4242</v>
      </c>
      <c r="D2109" s="160" t="s">
        <v>1111</v>
      </c>
      <c r="E2109" s="161" t="s">
        <v>4243</v>
      </c>
      <c r="F2109" s="162" t="s">
        <v>4244</v>
      </c>
      <c r="G2109" s="163" t="s">
        <v>120</v>
      </c>
      <c r="H2109" s="164">
        <v>1</v>
      </c>
      <c r="I2109" s="165">
        <v>2960</v>
      </c>
      <c r="J2109" s="165">
        <f>ROUND(I2109*H2109,2)</f>
        <v>2960</v>
      </c>
      <c r="K2109" s="162" t="s">
        <v>106</v>
      </c>
      <c r="L2109" s="31"/>
      <c r="M2109" s="53" t="s">
        <v>31</v>
      </c>
      <c r="N2109" s="166" t="s">
        <v>43</v>
      </c>
      <c r="O2109" s="142">
        <v>0</v>
      </c>
      <c r="P2109" s="142">
        <f>O2109*H2109</f>
        <v>0</v>
      </c>
      <c r="Q2109" s="142">
        <v>0</v>
      </c>
      <c r="R2109" s="142">
        <f>Q2109*H2109</f>
        <v>0</v>
      </c>
      <c r="S2109" s="142">
        <v>0</v>
      </c>
      <c r="T2109" s="143">
        <f>S2109*H2109</f>
        <v>0</v>
      </c>
      <c r="AR2109" s="13" t="s">
        <v>109</v>
      </c>
      <c r="AT2109" s="13" t="s">
        <v>1111</v>
      </c>
      <c r="AU2109" s="13" t="s">
        <v>77</v>
      </c>
      <c r="AY2109" s="13" t="s">
        <v>108</v>
      </c>
      <c r="BE2109" s="144">
        <f>IF(N2109="základní",J2109,0)</f>
        <v>2960</v>
      </c>
      <c r="BF2109" s="144">
        <f>IF(N2109="snížená",J2109,0)</f>
        <v>0</v>
      </c>
      <c r="BG2109" s="144">
        <f>IF(N2109="zákl. přenesená",J2109,0)</f>
        <v>0</v>
      </c>
      <c r="BH2109" s="144">
        <f>IF(N2109="sníž. přenesená",J2109,0)</f>
        <v>0</v>
      </c>
      <c r="BI2109" s="144">
        <f>IF(N2109="nulová",J2109,0)</f>
        <v>0</v>
      </c>
      <c r="BJ2109" s="13" t="s">
        <v>77</v>
      </c>
      <c r="BK2109" s="144">
        <f>ROUND(I2109*H2109,2)</f>
        <v>2960</v>
      </c>
      <c r="BL2109" s="13" t="s">
        <v>109</v>
      </c>
      <c r="BM2109" s="13" t="s">
        <v>4245</v>
      </c>
    </row>
    <row r="2110" spans="2:65" s="1" customFormat="1" ht="58.5">
      <c r="B2110" s="27"/>
      <c r="C2110" s="28"/>
      <c r="D2110" s="167" t="s">
        <v>1116</v>
      </c>
      <c r="E2110" s="28"/>
      <c r="F2110" s="168" t="s">
        <v>4107</v>
      </c>
      <c r="G2110" s="28"/>
      <c r="H2110" s="28"/>
      <c r="I2110" s="28"/>
      <c r="J2110" s="28"/>
      <c r="K2110" s="28"/>
      <c r="L2110" s="31"/>
      <c r="M2110" s="169"/>
      <c r="N2110" s="54"/>
      <c r="O2110" s="54"/>
      <c r="P2110" s="54"/>
      <c r="Q2110" s="54"/>
      <c r="R2110" s="54"/>
      <c r="S2110" s="54"/>
      <c r="T2110" s="55"/>
      <c r="AT2110" s="13" t="s">
        <v>1116</v>
      </c>
      <c r="AU2110" s="13" t="s">
        <v>77</v>
      </c>
    </row>
    <row r="2111" spans="2:65" s="1" customFormat="1" ht="19.5">
      <c r="B2111" s="27"/>
      <c r="C2111" s="28"/>
      <c r="D2111" s="167" t="s">
        <v>1172</v>
      </c>
      <c r="E2111" s="28"/>
      <c r="F2111" s="168" t="s">
        <v>4161</v>
      </c>
      <c r="G2111" s="28"/>
      <c r="H2111" s="28"/>
      <c r="I2111" s="28"/>
      <c r="J2111" s="28"/>
      <c r="K2111" s="28"/>
      <c r="L2111" s="31"/>
      <c r="M2111" s="169"/>
      <c r="N2111" s="54"/>
      <c r="O2111" s="54"/>
      <c r="P2111" s="54"/>
      <c r="Q2111" s="54"/>
      <c r="R2111" s="54"/>
      <c r="S2111" s="54"/>
      <c r="T2111" s="55"/>
      <c r="AT2111" s="13" t="s">
        <v>1172</v>
      </c>
      <c r="AU2111" s="13" t="s">
        <v>77</v>
      </c>
    </row>
    <row r="2112" spans="2:65" s="1" customFormat="1" ht="78.75" customHeight="1">
      <c r="B2112" s="27"/>
      <c r="C2112" s="160" t="s">
        <v>4246</v>
      </c>
      <c r="D2112" s="160" t="s">
        <v>1111</v>
      </c>
      <c r="E2112" s="161" t="s">
        <v>4247</v>
      </c>
      <c r="F2112" s="162" t="s">
        <v>4248</v>
      </c>
      <c r="G2112" s="163" t="s">
        <v>120</v>
      </c>
      <c r="H2112" s="164">
        <v>1</v>
      </c>
      <c r="I2112" s="165">
        <v>3570</v>
      </c>
      <c r="J2112" s="165">
        <f>ROUND(I2112*H2112,2)</f>
        <v>3570</v>
      </c>
      <c r="K2112" s="162" t="s">
        <v>106</v>
      </c>
      <c r="L2112" s="31"/>
      <c r="M2112" s="53" t="s">
        <v>31</v>
      </c>
      <c r="N2112" s="166" t="s">
        <v>43</v>
      </c>
      <c r="O2112" s="142">
        <v>0</v>
      </c>
      <c r="P2112" s="142">
        <f>O2112*H2112</f>
        <v>0</v>
      </c>
      <c r="Q2112" s="142">
        <v>0</v>
      </c>
      <c r="R2112" s="142">
        <f>Q2112*H2112</f>
        <v>0</v>
      </c>
      <c r="S2112" s="142">
        <v>0</v>
      </c>
      <c r="T2112" s="143">
        <f>S2112*H2112</f>
        <v>0</v>
      </c>
      <c r="AR2112" s="13" t="s">
        <v>109</v>
      </c>
      <c r="AT2112" s="13" t="s">
        <v>1111</v>
      </c>
      <c r="AU2112" s="13" t="s">
        <v>77</v>
      </c>
      <c r="AY2112" s="13" t="s">
        <v>108</v>
      </c>
      <c r="BE2112" s="144">
        <f>IF(N2112="základní",J2112,0)</f>
        <v>3570</v>
      </c>
      <c r="BF2112" s="144">
        <f>IF(N2112="snížená",J2112,0)</f>
        <v>0</v>
      </c>
      <c r="BG2112" s="144">
        <f>IF(N2112="zákl. přenesená",J2112,0)</f>
        <v>0</v>
      </c>
      <c r="BH2112" s="144">
        <f>IF(N2112="sníž. přenesená",J2112,0)</f>
        <v>0</v>
      </c>
      <c r="BI2112" s="144">
        <f>IF(N2112="nulová",J2112,0)</f>
        <v>0</v>
      </c>
      <c r="BJ2112" s="13" t="s">
        <v>77</v>
      </c>
      <c r="BK2112" s="144">
        <f>ROUND(I2112*H2112,2)</f>
        <v>3570</v>
      </c>
      <c r="BL2112" s="13" t="s">
        <v>109</v>
      </c>
      <c r="BM2112" s="13" t="s">
        <v>4249</v>
      </c>
    </row>
    <row r="2113" spans="2:65" s="1" customFormat="1" ht="58.5">
      <c r="B2113" s="27"/>
      <c r="C2113" s="28"/>
      <c r="D2113" s="167" t="s">
        <v>1116</v>
      </c>
      <c r="E2113" s="28"/>
      <c r="F2113" s="168" t="s">
        <v>4107</v>
      </c>
      <c r="G2113" s="28"/>
      <c r="H2113" s="28"/>
      <c r="I2113" s="28"/>
      <c r="J2113" s="28"/>
      <c r="K2113" s="28"/>
      <c r="L2113" s="31"/>
      <c r="M2113" s="169"/>
      <c r="N2113" s="54"/>
      <c r="O2113" s="54"/>
      <c r="P2113" s="54"/>
      <c r="Q2113" s="54"/>
      <c r="R2113" s="54"/>
      <c r="S2113" s="54"/>
      <c r="T2113" s="55"/>
      <c r="AT2113" s="13" t="s">
        <v>1116</v>
      </c>
      <c r="AU2113" s="13" t="s">
        <v>77</v>
      </c>
    </row>
    <row r="2114" spans="2:65" s="1" customFormat="1" ht="19.5">
      <c r="B2114" s="27"/>
      <c r="C2114" s="28"/>
      <c r="D2114" s="167" t="s">
        <v>1172</v>
      </c>
      <c r="E2114" s="28"/>
      <c r="F2114" s="168" t="s">
        <v>4161</v>
      </c>
      <c r="G2114" s="28"/>
      <c r="H2114" s="28"/>
      <c r="I2114" s="28"/>
      <c r="J2114" s="28"/>
      <c r="K2114" s="28"/>
      <c r="L2114" s="31"/>
      <c r="M2114" s="169"/>
      <c r="N2114" s="54"/>
      <c r="O2114" s="54"/>
      <c r="P2114" s="54"/>
      <c r="Q2114" s="54"/>
      <c r="R2114" s="54"/>
      <c r="S2114" s="54"/>
      <c r="T2114" s="55"/>
      <c r="AT2114" s="13" t="s">
        <v>1172</v>
      </c>
      <c r="AU2114" s="13" t="s">
        <v>77</v>
      </c>
    </row>
    <row r="2115" spans="2:65" s="1" customFormat="1" ht="78.75" customHeight="1">
      <c r="B2115" s="27"/>
      <c r="C2115" s="160" t="s">
        <v>4250</v>
      </c>
      <c r="D2115" s="160" t="s">
        <v>1111</v>
      </c>
      <c r="E2115" s="161" t="s">
        <v>4251</v>
      </c>
      <c r="F2115" s="162" t="s">
        <v>4252</v>
      </c>
      <c r="G2115" s="163" t="s">
        <v>120</v>
      </c>
      <c r="H2115" s="164">
        <v>1</v>
      </c>
      <c r="I2115" s="165">
        <v>4170</v>
      </c>
      <c r="J2115" s="165">
        <f>ROUND(I2115*H2115,2)</f>
        <v>4170</v>
      </c>
      <c r="K2115" s="162" t="s">
        <v>106</v>
      </c>
      <c r="L2115" s="31"/>
      <c r="M2115" s="53" t="s">
        <v>31</v>
      </c>
      <c r="N2115" s="166" t="s">
        <v>43</v>
      </c>
      <c r="O2115" s="142">
        <v>0</v>
      </c>
      <c r="P2115" s="142">
        <f>O2115*H2115</f>
        <v>0</v>
      </c>
      <c r="Q2115" s="142">
        <v>0</v>
      </c>
      <c r="R2115" s="142">
        <f>Q2115*H2115</f>
        <v>0</v>
      </c>
      <c r="S2115" s="142">
        <v>0</v>
      </c>
      <c r="T2115" s="143">
        <f>S2115*H2115</f>
        <v>0</v>
      </c>
      <c r="AR2115" s="13" t="s">
        <v>109</v>
      </c>
      <c r="AT2115" s="13" t="s">
        <v>1111</v>
      </c>
      <c r="AU2115" s="13" t="s">
        <v>77</v>
      </c>
      <c r="AY2115" s="13" t="s">
        <v>108</v>
      </c>
      <c r="BE2115" s="144">
        <f>IF(N2115="základní",J2115,0)</f>
        <v>4170</v>
      </c>
      <c r="BF2115" s="144">
        <f>IF(N2115="snížená",J2115,0)</f>
        <v>0</v>
      </c>
      <c r="BG2115" s="144">
        <f>IF(N2115="zákl. přenesená",J2115,0)</f>
        <v>0</v>
      </c>
      <c r="BH2115" s="144">
        <f>IF(N2115="sníž. přenesená",J2115,0)</f>
        <v>0</v>
      </c>
      <c r="BI2115" s="144">
        <f>IF(N2115="nulová",J2115,0)</f>
        <v>0</v>
      </c>
      <c r="BJ2115" s="13" t="s">
        <v>77</v>
      </c>
      <c r="BK2115" s="144">
        <f>ROUND(I2115*H2115,2)</f>
        <v>4170</v>
      </c>
      <c r="BL2115" s="13" t="s">
        <v>109</v>
      </c>
      <c r="BM2115" s="13" t="s">
        <v>4253</v>
      </c>
    </row>
    <row r="2116" spans="2:65" s="1" customFormat="1" ht="58.5">
      <c r="B2116" s="27"/>
      <c r="C2116" s="28"/>
      <c r="D2116" s="167" t="s">
        <v>1116</v>
      </c>
      <c r="E2116" s="28"/>
      <c r="F2116" s="168" t="s">
        <v>4107</v>
      </c>
      <c r="G2116" s="28"/>
      <c r="H2116" s="28"/>
      <c r="I2116" s="28"/>
      <c r="J2116" s="28"/>
      <c r="K2116" s="28"/>
      <c r="L2116" s="31"/>
      <c r="M2116" s="169"/>
      <c r="N2116" s="54"/>
      <c r="O2116" s="54"/>
      <c r="P2116" s="54"/>
      <c r="Q2116" s="54"/>
      <c r="R2116" s="54"/>
      <c r="S2116" s="54"/>
      <c r="T2116" s="55"/>
      <c r="AT2116" s="13" t="s">
        <v>1116</v>
      </c>
      <c r="AU2116" s="13" t="s">
        <v>77</v>
      </c>
    </row>
    <row r="2117" spans="2:65" s="1" customFormat="1" ht="19.5">
      <c r="B2117" s="27"/>
      <c r="C2117" s="28"/>
      <c r="D2117" s="167" t="s">
        <v>1172</v>
      </c>
      <c r="E2117" s="28"/>
      <c r="F2117" s="168" t="s">
        <v>4161</v>
      </c>
      <c r="G2117" s="28"/>
      <c r="H2117" s="28"/>
      <c r="I2117" s="28"/>
      <c r="J2117" s="28"/>
      <c r="K2117" s="28"/>
      <c r="L2117" s="31"/>
      <c r="M2117" s="169"/>
      <c r="N2117" s="54"/>
      <c r="O2117" s="54"/>
      <c r="P2117" s="54"/>
      <c r="Q2117" s="54"/>
      <c r="R2117" s="54"/>
      <c r="S2117" s="54"/>
      <c r="T2117" s="55"/>
      <c r="AT2117" s="13" t="s">
        <v>1172</v>
      </c>
      <c r="AU2117" s="13" t="s">
        <v>77</v>
      </c>
    </row>
    <row r="2118" spans="2:65" s="1" customFormat="1" ht="78.75" customHeight="1">
      <c r="B2118" s="27"/>
      <c r="C2118" s="160" t="s">
        <v>4254</v>
      </c>
      <c r="D2118" s="160" t="s">
        <v>1111</v>
      </c>
      <c r="E2118" s="161" t="s">
        <v>4255</v>
      </c>
      <c r="F2118" s="162" t="s">
        <v>4256</v>
      </c>
      <c r="G2118" s="163" t="s">
        <v>120</v>
      </c>
      <c r="H2118" s="164">
        <v>1</v>
      </c>
      <c r="I2118" s="165">
        <v>4780</v>
      </c>
      <c r="J2118" s="165">
        <f>ROUND(I2118*H2118,2)</f>
        <v>4780</v>
      </c>
      <c r="K2118" s="162" t="s">
        <v>106</v>
      </c>
      <c r="L2118" s="31"/>
      <c r="M2118" s="53" t="s">
        <v>31</v>
      </c>
      <c r="N2118" s="166" t="s">
        <v>43</v>
      </c>
      <c r="O2118" s="142">
        <v>0</v>
      </c>
      <c r="P2118" s="142">
        <f>O2118*H2118</f>
        <v>0</v>
      </c>
      <c r="Q2118" s="142">
        <v>0</v>
      </c>
      <c r="R2118" s="142">
        <f>Q2118*H2118</f>
        <v>0</v>
      </c>
      <c r="S2118" s="142">
        <v>0</v>
      </c>
      <c r="T2118" s="143">
        <f>S2118*H2118</f>
        <v>0</v>
      </c>
      <c r="AR2118" s="13" t="s">
        <v>109</v>
      </c>
      <c r="AT2118" s="13" t="s">
        <v>1111</v>
      </c>
      <c r="AU2118" s="13" t="s">
        <v>77</v>
      </c>
      <c r="AY2118" s="13" t="s">
        <v>108</v>
      </c>
      <c r="BE2118" s="144">
        <f>IF(N2118="základní",J2118,0)</f>
        <v>4780</v>
      </c>
      <c r="BF2118" s="144">
        <f>IF(N2118="snížená",J2118,0)</f>
        <v>0</v>
      </c>
      <c r="BG2118" s="144">
        <f>IF(N2118="zákl. přenesená",J2118,0)</f>
        <v>0</v>
      </c>
      <c r="BH2118" s="144">
        <f>IF(N2118="sníž. přenesená",J2118,0)</f>
        <v>0</v>
      </c>
      <c r="BI2118" s="144">
        <f>IF(N2118="nulová",J2118,0)</f>
        <v>0</v>
      </c>
      <c r="BJ2118" s="13" t="s">
        <v>77</v>
      </c>
      <c r="BK2118" s="144">
        <f>ROUND(I2118*H2118,2)</f>
        <v>4780</v>
      </c>
      <c r="BL2118" s="13" t="s">
        <v>109</v>
      </c>
      <c r="BM2118" s="13" t="s">
        <v>4257</v>
      </c>
    </row>
    <row r="2119" spans="2:65" s="1" customFormat="1" ht="58.5">
      <c r="B2119" s="27"/>
      <c r="C2119" s="28"/>
      <c r="D2119" s="167" t="s">
        <v>1116</v>
      </c>
      <c r="E2119" s="28"/>
      <c r="F2119" s="168" t="s">
        <v>4107</v>
      </c>
      <c r="G2119" s="28"/>
      <c r="H2119" s="28"/>
      <c r="I2119" s="28"/>
      <c r="J2119" s="28"/>
      <c r="K2119" s="28"/>
      <c r="L2119" s="31"/>
      <c r="M2119" s="169"/>
      <c r="N2119" s="54"/>
      <c r="O2119" s="54"/>
      <c r="P2119" s="54"/>
      <c r="Q2119" s="54"/>
      <c r="R2119" s="54"/>
      <c r="S2119" s="54"/>
      <c r="T2119" s="55"/>
      <c r="AT2119" s="13" t="s">
        <v>1116</v>
      </c>
      <c r="AU2119" s="13" t="s">
        <v>77</v>
      </c>
    </row>
    <row r="2120" spans="2:65" s="1" customFormat="1" ht="19.5">
      <c r="B2120" s="27"/>
      <c r="C2120" s="28"/>
      <c r="D2120" s="167" t="s">
        <v>1172</v>
      </c>
      <c r="E2120" s="28"/>
      <c r="F2120" s="168" t="s">
        <v>4161</v>
      </c>
      <c r="G2120" s="28"/>
      <c r="H2120" s="28"/>
      <c r="I2120" s="28"/>
      <c r="J2120" s="28"/>
      <c r="K2120" s="28"/>
      <c r="L2120" s="31"/>
      <c r="M2120" s="169"/>
      <c r="N2120" s="54"/>
      <c r="O2120" s="54"/>
      <c r="P2120" s="54"/>
      <c r="Q2120" s="54"/>
      <c r="R2120" s="54"/>
      <c r="S2120" s="54"/>
      <c r="T2120" s="55"/>
      <c r="AT2120" s="13" t="s">
        <v>1172</v>
      </c>
      <c r="AU2120" s="13" t="s">
        <v>77</v>
      </c>
    </row>
    <row r="2121" spans="2:65" s="1" customFormat="1" ht="78.75" customHeight="1">
      <c r="B2121" s="27"/>
      <c r="C2121" s="160" t="s">
        <v>4258</v>
      </c>
      <c r="D2121" s="160" t="s">
        <v>1111</v>
      </c>
      <c r="E2121" s="161" t="s">
        <v>4259</v>
      </c>
      <c r="F2121" s="162" t="s">
        <v>4260</v>
      </c>
      <c r="G2121" s="163" t="s">
        <v>120</v>
      </c>
      <c r="H2121" s="164">
        <v>1</v>
      </c>
      <c r="I2121" s="165">
        <v>16.899999999999999</v>
      </c>
      <c r="J2121" s="165">
        <f>ROUND(I2121*H2121,2)</f>
        <v>16.899999999999999</v>
      </c>
      <c r="K2121" s="162" t="s">
        <v>106</v>
      </c>
      <c r="L2121" s="31"/>
      <c r="M2121" s="53" t="s">
        <v>31</v>
      </c>
      <c r="N2121" s="166" t="s">
        <v>43</v>
      </c>
      <c r="O2121" s="142">
        <v>0</v>
      </c>
      <c r="P2121" s="142">
        <f>O2121*H2121</f>
        <v>0</v>
      </c>
      <c r="Q2121" s="142">
        <v>0</v>
      </c>
      <c r="R2121" s="142">
        <f>Q2121*H2121</f>
        <v>0</v>
      </c>
      <c r="S2121" s="142">
        <v>0</v>
      </c>
      <c r="T2121" s="143">
        <f>S2121*H2121</f>
        <v>0</v>
      </c>
      <c r="AR2121" s="13" t="s">
        <v>109</v>
      </c>
      <c r="AT2121" s="13" t="s">
        <v>1111</v>
      </c>
      <c r="AU2121" s="13" t="s">
        <v>77</v>
      </c>
      <c r="AY2121" s="13" t="s">
        <v>108</v>
      </c>
      <c r="BE2121" s="144">
        <f>IF(N2121="základní",J2121,0)</f>
        <v>16.899999999999999</v>
      </c>
      <c r="BF2121" s="144">
        <f>IF(N2121="snížená",J2121,0)</f>
        <v>0</v>
      </c>
      <c r="BG2121" s="144">
        <f>IF(N2121="zákl. přenesená",J2121,0)</f>
        <v>0</v>
      </c>
      <c r="BH2121" s="144">
        <f>IF(N2121="sníž. přenesená",J2121,0)</f>
        <v>0</v>
      </c>
      <c r="BI2121" s="144">
        <f>IF(N2121="nulová",J2121,0)</f>
        <v>0</v>
      </c>
      <c r="BJ2121" s="13" t="s">
        <v>77</v>
      </c>
      <c r="BK2121" s="144">
        <f>ROUND(I2121*H2121,2)</f>
        <v>16.899999999999999</v>
      </c>
      <c r="BL2121" s="13" t="s">
        <v>109</v>
      </c>
      <c r="BM2121" s="13" t="s">
        <v>4261</v>
      </c>
    </row>
    <row r="2122" spans="2:65" s="1" customFormat="1" ht="58.5">
      <c r="B2122" s="27"/>
      <c r="C2122" s="28"/>
      <c r="D2122" s="167" t="s">
        <v>1116</v>
      </c>
      <c r="E2122" s="28"/>
      <c r="F2122" s="168" t="s">
        <v>4107</v>
      </c>
      <c r="G2122" s="28"/>
      <c r="H2122" s="28"/>
      <c r="I2122" s="28"/>
      <c r="J2122" s="28"/>
      <c r="K2122" s="28"/>
      <c r="L2122" s="31"/>
      <c r="M2122" s="169"/>
      <c r="N2122" s="54"/>
      <c r="O2122" s="54"/>
      <c r="P2122" s="54"/>
      <c r="Q2122" s="54"/>
      <c r="R2122" s="54"/>
      <c r="S2122" s="54"/>
      <c r="T2122" s="55"/>
      <c r="AT2122" s="13" t="s">
        <v>1116</v>
      </c>
      <c r="AU2122" s="13" t="s">
        <v>77</v>
      </c>
    </row>
    <row r="2123" spans="2:65" s="1" customFormat="1" ht="19.5">
      <c r="B2123" s="27"/>
      <c r="C2123" s="28"/>
      <c r="D2123" s="167" t="s">
        <v>1172</v>
      </c>
      <c r="E2123" s="28"/>
      <c r="F2123" s="168" t="s">
        <v>4161</v>
      </c>
      <c r="G2123" s="28"/>
      <c r="H2123" s="28"/>
      <c r="I2123" s="28"/>
      <c r="J2123" s="28"/>
      <c r="K2123" s="28"/>
      <c r="L2123" s="31"/>
      <c r="M2123" s="169"/>
      <c r="N2123" s="54"/>
      <c r="O2123" s="54"/>
      <c r="P2123" s="54"/>
      <c r="Q2123" s="54"/>
      <c r="R2123" s="54"/>
      <c r="S2123" s="54"/>
      <c r="T2123" s="55"/>
      <c r="AT2123" s="13" t="s">
        <v>1172</v>
      </c>
      <c r="AU2123" s="13" t="s">
        <v>77</v>
      </c>
    </row>
    <row r="2124" spans="2:65" s="1" customFormat="1" ht="33.75" customHeight="1">
      <c r="B2124" s="27"/>
      <c r="C2124" s="160" t="s">
        <v>4262</v>
      </c>
      <c r="D2124" s="160" t="s">
        <v>1111</v>
      </c>
      <c r="E2124" s="161" t="s">
        <v>4263</v>
      </c>
      <c r="F2124" s="162" t="s">
        <v>4264</v>
      </c>
      <c r="G2124" s="163" t="s">
        <v>120</v>
      </c>
      <c r="H2124" s="164">
        <v>1</v>
      </c>
      <c r="I2124" s="165">
        <v>287</v>
      </c>
      <c r="J2124" s="165">
        <f>ROUND(I2124*H2124,2)</f>
        <v>287</v>
      </c>
      <c r="K2124" s="162" t="s">
        <v>106</v>
      </c>
      <c r="L2124" s="31"/>
      <c r="M2124" s="53" t="s">
        <v>31</v>
      </c>
      <c r="N2124" s="166" t="s">
        <v>43</v>
      </c>
      <c r="O2124" s="142">
        <v>0</v>
      </c>
      <c r="P2124" s="142">
        <f>O2124*H2124</f>
        <v>0</v>
      </c>
      <c r="Q2124" s="142">
        <v>0</v>
      </c>
      <c r="R2124" s="142">
        <f>Q2124*H2124</f>
        <v>0</v>
      </c>
      <c r="S2124" s="142">
        <v>0</v>
      </c>
      <c r="T2124" s="143">
        <f>S2124*H2124</f>
        <v>0</v>
      </c>
      <c r="AR2124" s="13" t="s">
        <v>109</v>
      </c>
      <c r="AT2124" s="13" t="s">
        <v>1111</v>
      </c>
      <c r="AU2124" s="13" t="s">
        <v>77</v>
      </c>
      <c r="AY2124" s="13" t="s">
        <v>108</v>
      </c>
      <c r="BE2124" s="144">
        <f>IF(N2124="základní",J2124,0)</f>
        <v>287</v>
      </c>
      <c r="BF2124" s="144">
        <f>IF(N2124="snížená",J2124,0)</f>
        <v>0</v>
      </c>
      <c r="BG2124" s="144">
        <f>IF(N2124="zákl. přenesená",J2124,0)</f>
        <v>0</v>
      </c>
      <c r="BH2124" s="144">
        <f>IF(N2124="sníž. přenesená",J2124,0)</f>
        <v>0</v>
      </c>
      <c r="BI2124" s="144">
        <f>IF(N2124="nulová",J2124,0)</f>
        <v>0</v>
      </c>
      <c r="BJ2124" s="13" t="s">
        <v>77</v>
      </c>
      <c r="BK2124" s="144">
        <f>ROUND(I2124*H2124,2)</f>
        <v>287</v>
      </c>
      <c r="BL2124" s="13" t="s">
        <v>109</v>
      </c>
      <c r="BM2124" s="13" t="s">
        <v>4265</v>
      </c>
    </row>
    <row r="2125" spans="2:65" s="1" customFormat="1" ht="29.25">
      <c r="B2125" s="27"/>
      <c r="C2125" s="28"/>
      <c r="D2125" s="167" t="s">
        <v>1116</v>
      </c>
      <c r="E2125" s="28"/>
      <c r="F2125" s="168" t="s">
        <v>4266</v>
      </c>
      <c r="G2125" s="28"/>
      <c r="H2125" s="28"/>
      <c r="I2125" s="28"/>
      <c r="J2125" s="28"/>
      <c r="K2125" s="28"/>
      <c r="L2125" s="31"/>
      <c r="M2125" s="169"/>
      <c r="N2125" s="54"/>
      <c r="O2125" s="54"/>
      <c r="P2125" s="54"/>
      <c r="Q2125" s="54"/>
      <c r="R2125" s="54"/>
      <c r="S2125" s="54"/>
      <c r="T2125" s="55"/>
      <c r="AT2125" s="13" t="s">
        <v>1116</v>
      </c>
      <c r="AU2125" s="13" t="s">
        <v>77</v>
      </c>
    </row>
    <row r="2126" spans="2:65" s="1" customFormat="1" ht="33.75" customHeight="1">
      <c r="B2126" s="27"/>
      <c r="C2126" s="160" t="s">
        <v>4267</v>
      </c>
      <c r="D2126" s="160" t="s">
        <v>1111</v>
      </c>
      <c r="E2126" s="161" t="s">
        <v>4268</v>
      </c>
      <c r="F2126" s="162" t="s">
        <v>4269</v>
      </c>
      <c r="G2126" s="163" t="s">
        <v>120</v>
      </c>
      <c r="H2126" s="164">
        <v>1</v>
      </c>
      <c r="I2126" s="165">
        <v>733</v>
      </c>
      <c r="J2126" s="165">
        <f>ROUND(I2126*H2126,2)</f>
        <v>733</v>
      </c>
      <c r="K2126" s="162" t="s">
        <v>106</v>
      </c>
      <c r="L2126" s="31"/>
      <c r="M2126" s="53" t="s">
        <v>31</v>
      </c>
      <c r="N2126" s="166" t="s">
        <v>43</v>
      </c>
      <c r="O2126" s="142">
        <v>0</v>
      </c>
      <c r="P2126" s="142">
        <f>O2126*H2126</f>
        <v>0</v>
      </c>
      <c r="Q2126" s="142">
        <v>0</v>
      </c>
      <c r="R2126" s="142">
        <f>Q2126*H2126</f>
        <v>0</v>
      </c>
      <c r="S2126" s="142">
        <v>0</v>
      </c>
      <c r="T2126" s="143">
        <f>S2126*H2126</f>
        <v>0</v>
      </c>
      <c r="AR2126" s="13" t="s">
        <v>109</v>
      </c>
      <c r="AT2126" s="13" t="s">
        <v>1111</v>
      </c>
      <c r="AU2126" s="13" t="s">
        <v>77</v>
      </c>
      <c r="AY2126" s="13" t="s">
        <v>108</v>
      </c>
      <c r="BE2126" s="144">
        <f>IF(N2126="základní",J2126,0)</f>
        <v>733</v>
      </c>
      <c r="BF2126" s="144">
        <f>IF(N2126="snížená",J2126,0)</f>
        <v>0</v>
      </c>
      <c r="BG2126" s="144">
        <f>IF(N2126="zákl. přenesená",J2126,0)</f>
        <v>0</v>
      </c>
      <c r="BH2126" s="144">
        <f>IF(N2126="sníž. přenesená",J2126,0)</f>
        <v>0</v>
      </c>
      <c r="BI2126" s="144">
        <f>IF(N2126="nulová",J2126,0)</f>
        <v>0</v>
      </c>
      <c r="BJ2126" s="13" t="s">
        <v>77</v>
      </c>
      <c r="BK2126" s="144">
        <f>ROUND(I2126*H2126,2)</f>
        <v>733</v>
      </c>
      <c r="BL2126" s="13" t="s">
        <v>109</v>
      </c>
      <c r="BM2126" s="13" t="s">
        <v>4270</v>
      </c>
    </row>
    <row r="2127" spans="2:65" s="1" customFormat="1" ht="29.25">
      <c r="B2127" s="27"/>
      <c r="C2127" s="28"/>
      <c r="D2127" s="167" t="s">
        <v>1116</v>
      </c>
      <c r="E2127" s="28"/>
      <c r="F2127" s="168" t="s">
        <v>4266</v>
      </c>
      <c r="G2127" s="28"/>
      <c r="H2127" s="28"/>
      <c r="I2127" s="28"/>
      <c r="J2127" s="28"/>
      <c r="K2127" s="28"/>
      <c r="L2127" s="31"/>
      <c r="M2127" s="169"/>
      <c r="N2127" s="54"/>
      <c r="O2127" s="54"/>
      <c r="P2127" s="54"/>
      <c r="Q2127" s="54"/>
      <c r="R2127" s="54"/>
      <c r="S2127" s="54"/>
      <c r="T2127" s="55"/>
      <c r="AT2127" s="13" t="s">
        <v>1116</v>
      </c>
      <c r="AU2127" s="13" t="s">
        <v>77</v>
      </c>
    </row>
    <row r="2128" spans="2:65" s="1" customFormat="1" ht="33.75" customHeight="1">
      <c r="B2128" s="27"/>
      <c r="C2128" s="160" t="s">
        <v>4271</v>
      </c>
      <c r="D2128" s="160" t="s">
        <v>1111</v>
      </c>
      <c r="E2128" s="161" t="s">
        <v>4272</v>
      </c>
      <c r="F2128" s="162" t="s">
        <v>4273</v>
      </c>
      <c r="G2128" s="163" t="s">
        <v>144</v>
      </c>
      <c r="H2128" s="164">
        <v>1</v>
      </c>
      <c r="I2128" s="165">
        <v>3420</v>
      </c>
      <c r="J2128" s="165">
        <f>ROUND(I2128*H2128,2)</f>
        <v>3420</v>
      </c>
      <c r="K2128" s="162" t="s">
        <v>106</v>
      </c>
      <c r="L2128" s="31"/>
      <c r="M2128" s="53" t="s">
        <v>31</v>
      </c>
      <c r="N2128" s="166" t="s">
        <v>43</v>
      </c>
      <c r="O2128" s="142">
        <v>0</v>
      </c>
      <c r="P2128" s="142">
        <f>O2128*H2128</f>
        <v>0</v>
      </c>
      <c r="Q2128" s="142">
        <v>0</v>
      </c>
      <c r="R2128" s="142">
        <f>Q2128*H2128</f>
        <v>0</v>
      </c>
      <c r="S2128" s="142">
        <v>0</v>
      </c>
      <c r="T2128" s="143">
        <f>S2128*H2128</f>
        <v>0</v>
      </c>
      <c r="AR2128" s="13" t="s">
        <v>109</v>
      </c>
      <c r="AT2128" s="13" t="s">
        <v>1111</v>
      </c>
      <c r="AU2128" s="13" t="s">
        <v>77</v>
      </c>
      <c r="AY2128" s="13" t="s">
        <v>108</v>
      </c>
      <c r="BE2128" s="144">
        <f>IF(N2128="základní",J2128,0)</f>
        <v>3420</v>
      </c>
      <c r="BF2128" s="144">
        <f>IF(N2128="snížená",J2128,0)</f>
        <v>0</v>
      </c>
      <c r="BG2128" s="144">
        <f>IF(N2128="zákl. přenesená",J2128,0)</f>
        <v>0</v>
      </c>
      <c r="BH2128" s="144">
        <f>IF(N2128="sníž. přenesená",J2128,0)</f>
        <v>0</v>
      </c>
      <c r="BI2128" s="144">
        <f>IF(N2128="nulová",J2128,0)</f>
        <v>0</v>
      </c>
      <c r="BJ2128" s="13" t="s">
        <v>77</v>
      </c>
      <c r="BK2128" s="144">
        <f>ROUND(I2128*H2128,2)</f>
        <v>3420</v>
      </c>
      <c r="BL2128" s="13" t="s">
        <v>109</v>
      </c>
      <c r="BM2128" s="13" t="s">
        <v>4274</v>
      </c>
    </row>
    <row r="2129" spans="2:65" s="1" customFormat="1" ht="29.25">
      <c r="B2129" s="27"/>
      <c r="C2129" s="28"/>
      <c r="D2129" s="167" t="s">
        <v>1116</v>
      </c>
      <c r="E2129" s="28"/>
      <c r="F2129" s="168" t="s">
        <v>4275</v>
      </c>
      <c r="G2129" s="28"/>
      <c r="H2129" s="28"/>
      <c r="I2129" s="28"/>
      <c r="J2129" s="28"/>
      <c r="K2129" s="28"/>
      <c r="L2129" s="31"/>
      <c r="M2129" s="169"/>
      <c r="N2129" s="54"/>
      <c r="O2129" s="54"/>
      <c r="P2129" s="54"/>
      <c r="Q2129" s="54"/>
      <c r="R2129" s="54"/>
      <c r="S2129" s="54"/>
      <c r="T2129" s="55"/>
      <c r="AT2129" s="13" t="s">
        <v>1116</v>
      </c>
      <c r="AU2129" s="13" t="s">
        <v>77</v>
      </c>
    </row>
    <row r="2130" spans="2:65" s="1" customFormat="1" ht="33.75" customHeight="1">
      <c r="B2130" s="27"/>
      <c r="C2130" s="160" t="s">
        <v>4276</v>
      </c>
      <c r="D2130" s="160" t="s">
        <v>1111</v>
      </c>
      <c r="E2130" s="161" t="s">
        <v>4277</v>
      </c>
      <c r="F2130" s="162" t="s">
        <v>4278</v>
      </c>
      <c r="G2130" s="163" t="s">
        <v>144</v>
      </c>
      <c r="H2130" s="164">
        <v>1</v>
      </c>
      <c r="I2130" s="165">
        <v>7500</v>
      </c>
      <c r="J2130" s="165">
        <f>ROUND(I2130*H2130,2)</f>
        <v>7500</v>
      </c>
      <c r="K2130" s="162" t="s">
        <v>106</v>
      </c>
      <c r="L2130" s="31"/>
      <c r="M2130" s="53" t="s">
        <v>31</v>
      </c>
      <c r="N2130" s="166" t="s">
        <v>43</v>
      </c>
      <c r="O2130" s="142">
        <v>0</v>
      </c>
      <c r="P2130" s="142">
        <f>O2130*H2130</f>
        <v>0</v>
      </c>
      <c r="Q2130" s="142">
        <v>0</v>
      </c>
      <c r="R2130" s="142">
        <f>Q2130*H2130</f>
        <v>0</v>
      </c>
      <c r="S2130" s="142">
        <v>0</v>
      </c>
      <c r="T2130" s="143">
        <f>S2130*H2130</f>
        <v>0</v>
      </c>
      <c r="AR2130" s="13" t="s">
        <v>109</v>
      </c>
      <c r="AT2130" s="13" t="s">
        <v>1111</v>
      </c>
      <c r="AU2130" s="13" t="s">
        <v>77</v>
      </c>
      <c r="AY2130" s="13" t="s">
        <v>108</v>
      </c>
      <c r="BE2130" s="144">
        <f>IF(N2130="základní",J2130,0)</f>
        <v>7500</v>
      </c>
      <c r="BF2130" s="144">
        <f>IF(N2130="snížená",J2130,0)</f>
        <v>0</v>
      </c>
      <c r="BG2130" s="144">
        <f>IF(N2130="zákl. přenesená",J2130,0)</f>
        <v>0</v>
      </c>
      <c r="BH2130" s="144">
        <f>IF(N2130="sníž. přenesená",J2130,0)</f>
        <v>0</v>
      </c>
      <c r="BI2130" s="144">
        <f>IF(N2130="nulová",J2130,0)</f>
        <v>0</v>
      </c>
      <c r="BJ2130" s="13" t="s">
        <v>77</v>
      </c>
      <c r="BK2130" s="144">
        <f>ROUND(I2130*H2130,2)</f>
        <v>7500</v>
      </c>
      <c r="BL2130" s="13" t="s">
        <v>109</v>
      </c>
      <c r="BM2130" s="13" t="s">
        <v>4279</v>
      </c>
    </row>
    <row r="2131" spans="2:65" s="1" customFormat="1" ht="29.25">
      <c r="B2131" s="27"/>
      <c r="C2131" s="28"/>
      <c r="D2131" s="167" t="s">
        <v>1116</v>
      </c>
      <c r="E2131" s="28"/>
      <c r="F2131" s="168" t="s">
        <v>4275</v>
      </c>
      <c r="G2131" s="28"/>
      <c r="H2131" s="28"/>
      <c r="I2131" s="28"/>
      <c r="J2131" s="28"/>
      <c r="K2131" s="28"/>
      <c r="L2131" s="31"/>
      <c r="M2131" s="169"/>
      <c r="N2131" s="54"/>
      <c r="O2131" s="54"/>
      <c r="P2131" s="54"/>
      <c r="Q2131" s="54"/>
      <c r="R2131" s="54"/>
      <c r="S2131" s="54"/>
      <c r="T2131" s="55"/>
      <c r="AT2131" s="13" t="s">
        <v>1116</v>
      </c>
      <c r="AU2131" s="13" t="s">
        <v>77</v>
      </c>
    </row>
    <row r="2132" spans="2:65" s="1" customFormat="1" ht="33.75" customHeight="1">
      <c r="B2132" s="27"/>
      <c r="C2132" s="160" t="s">
        <v>4280</v>
      </c>
      <c r="D2132" s="160" t="s">
        <v>1111</v>
      </c>
      <c r="E2132" s="161" t="s">
        <v>4281</v>
      </c>
      <c r="F2132" s="162" t="s">
        <v>4282</v>
      </c>
      <c r="G2132" s="163" t="s">
        <v>144</v>
      </c>
      <c r="H2132" s="164">
        <v>1</v>
      </c>
      <c r="I2132" s="165">
        <v>11600</v>
      </c>
      <c r="J2132" s="165">
        <f>ROUND(I2132*H2132,2)</f>
        <v>11600</v>
      </c>
      <c r="K2132" s="162" t="s">
        <v>106</v>
      </c>
      <c r="L2132" s="31"/>
      <c r="M2132" s="53" t="s">
        <v>31</v>
      </c>
      <c r="N2132" s="166" t="s">
        <v>43</v>
      </c>
      <c r="O2132" s="142">
        <v>0</v>
      </c>
      <c r="P2132" s="142">
        <f>O2132*H2132</f>
        <v>0</v>
      </c>
      <c r="Q2132" s="142">
        <v>0</v>
      </c>
      <c r="R2132" s="142">
        <f>Q2132*H2132</f>
        <v>0</v>
      </c>
      <c r="S2132" s="142">
        <v>0</v>
      </c>
      <c r="T2132" s="143">
        <f>S2132*H2132</f>
        <v>0</v>
      </c>
      <c r="AR2132" s="13" t="s">
        <v>109</v>
      </c>
      <c r="AT2132" s="13" t="s">
        <v>1111</v>
      </c>
      <c r="AU2132" s="13" t="s">
        <v>77</v>
      </c>
      <c r="AY2132" s="13" t="s">
        <v>108</v>
      </c>
      <c r="BE2132" s="144">
        <f>IF(N2132="základní",J2132,0)</f>
        <v>11600</v>
      </c>
      <c r="BF2132" s="144">
        <f>IF(N2132="snížená",J2132,0)</f>
        <v>0</v>
      </c>
      <c r="BG2132" s="144">
        <f>IF(N2132="zákl. přenesená",J2132,0)</f>
        <v>0</v>
      </c>
      <c r="BH2132" s="144">
        <f>IF(N2132="sníž. přenesená",J2132,0)</f>
        <v>0</v>
      </c>
      <c r="BI2132" s="144">
        <f>IF(N2132="nulová",J2132,0)</f>
        <v>0</v>
      </c>
      <c r="BJ2132" s="13" t="s">
        <v>77</v>
      </c>
      <c r="BK2132" s="144">
        <f>ROUND(I2132*H2132,2)</f>
        <v>11600</v>
      </c>
      <c r="BL2132" s="13" t="s">
        <v>109</v>
      </c>
      <c r="BM2132" s="13" t="s">
        <v>4283</v>
      </c>
    </row>
    <row r="2133" spans="2:65" s="1" customFormat="1" ht="29.25">
      <c r="B2133" s="27"/>
      <c r="C2133" s="28"/>
      <c r="D2133" s="167" t="s">
        <v>1116</v>
      </c>
      <c r="E2133" s="28"/>
      <c r="F2133" s="168" t="s">
        <v>4275</v>
      </c>
      <c r="G2133" s="28"/>
      <c r="H2133" s="28"/>
      <c r="I2133" s="28"/>
      <c r="J2133" s="28"/>
      <c r="K2133" s="28"/>
      <c r="L2133" s="31"/>
      <c r="M2133" s="169"/>
      <c r="N2133" s="54"/>
      <c r="O2133" s="54"/>
      <c r="P2133" s="54"/>
      <c r="Q2133" s="54"/>
      <c r="R2133" s="54"/>
      <c r="S2133" s="54"/>
      <c r="T2133" s="55"/>
      <c r="AT2133" s="13" t="s">
        <v>1116</v>
      </c>
      <c r="AU2133" s="13" t="s">
        <v>77</v>
      </c>
    </row>
    <row r="2134" spans="2:65" s="1" customFormat="1" ht="33.75" customHeight="1">
      <c r="B2134" s="27"/>
      <c r="C2134" s="160" t="s">
        <v>4284</v>
      </c>
      <c r="D2134" s="160" t="s">
        <v>1111</v>
      </c>
      <c r="E2134" s="161" t="s">
        <v>4285</v>
      </c>
      <c r="F2134" s="162" t="s">
        <v>4286</v>
      </c>
      <c r="G2134" s="163" t="s">
        <v>144</v>
      </c>
      <c r="H2134" s="164">
        <v>1</v>
      </c>
      <c r="I2134" s="165">
        <v>15700</v>
      </c>
      <c r="J2134" s="165">
        <f>ROUND(I2134*H2134,2)</f>
        <v>15700</v>
      </c>
      <c r="K2134" s="162" t="s">
        <v>106</v>
      </c>
      <c r="L2134" s="31"/>
      <c r="M2134" s="53" t="s">
        <v>31</v>
      </c>
      <c r="N2134" s="166" t="s">
        <v>43</v>
      </c>
      <c r="O2134" s="142">
        <v>0</v>
      </c>
      <c r="P2134" s="142">
        <f>O2134*H2134</f>
        <v>0</v>
      </c>
      <c r="Q2134" s="142">
        <v>0</v>
      </c>
      <c r="R2134" s="142">
        <f>Q2134*H2134</f>
        <v>0</v>
      </c>
      <c r="S2134" s="142">
        <v>0</v>
      </c>
      <c r="T2134" s="143">
        <f>S2134*H2134</f>
        <v>0</v>
      </c>
      <c r="AR2134" s="13" t="s">
        <v>109</v>
      </c>
      <c r="AT2134" s="13" t="s">
        <v>1111</v>
      </c>
      <c r="AU2134" s="13" t="s">
        <v>77</v>
      </c>
      <c r="AY2134" s="13" t="s">
        <v>108</v>
      </c>
      <c r="BE2134" s="144">
        <f>IF(N2134="základní",J2134,0)</f>
        <v>15700</v>
      </c>
      <c r="BF2134" s="144">
        <f>IF(N2134="snížená",J2134,0)</f>
        <v>0</v>
      </c>
      <c r="BG2134" s="144">
        <f>IF(N2134="zákl. přenesená",J2134,0)</f>
        <v>0</v>
      </c>
      <c r="BH2134" s="144">
        <f>IF(N2134="sníž. přenesená",J2134,0)</f>
        <v>0</v>
      </c>
      <c r="BI2134" s="144">
        <f>IF(N2134="nulová",J2134,0)</f>
        <v>0</v>
      </c>
      <c r="BJ2134" s="13" t="s">
        <v>77</v>
      </c>
      <c r="BK2134" s="144">
        <f>ROUND(I2134*H2134,2)</f>
        <v>15700</v>
      </c>
      <c r="BL2134" s="13" t="s">
        <v>109</v>
      </c>
      <c r="BM2134" s="13" t="s">
        <v>4287</v>
      </c>
    </row>
    <row r="2135" spans="2:65" s="1" customFormat="1" ht="29.25">
      <c r="B2135" s="27"/>
      <c r="C2135" s="28"/>
      <c r="D2135" s="167" t="s">
        <v>1116</v>
      </c>
      <c r="E2135" s="28"/>
      <c r="F2135" s="168" t="s">
        <v>4275</v>
      </c>
      <c r="G2135" s="28"/>
      <c r="H2135" s="28"/>
      <c r="I2135" s="28"/>
      <c r="J2135" s="28"/>
      <c r="K2135" s="28"/>
      <c r="L2135" s="31"/>
      <c r="M2135" s="169"/>
      <c r="N2135" s="54"/>
      <c r="O2135" s="54"/>
      <c r="P2135" s="54"/>
      <c r="Q2135" s="54"/>
      <c r="R2135" s="54"/>
      <c r="S2135" s="54"/>
      <c r="T2135" s="55"/>
      <c r="AT2135" s="13" t="s">
        <v>1116</v>
      </c>
      <c r="AU2135" s="13" t="s">
        <v>77</v>
      </c>
    </row>
    <row r="2136" spans="2:65" s="1" customFormat="1" ht="33.75" customHeight="1">
      <c r="B2136" s="27"/>
      <c r="C2136" s="160" t="s">
        <v>4288</v>
      </c>
      <c r="D2136" s="160" t="s">
        <v>1111</v>
      </c>
      <c r="E2136" s="161" t="s">
        <v>4289</v>
      </c>
      <c r="F2136" s="162" t="s">
        <v>4290</v>
      </c>
      <c r="G2136" s="163" t="s">
        <v>144</v>
      </c>
      <c r="H2136" s="164">
        <v>1</v>
      </c>
      <c r="I2136" s="165">
        <v>29600</v>
      </c>
      <c r="J2136" s="165">
        <f>ROUND(I2136*H2136,2)</f>
        <v>29600</v>
      </c>
      <c r="K2136" s="162" t="s">
        <v>106</v>
      </c>
      <c r="L2136" s="31"/>
      <c r="M2136" s="53" t="s">
        <v>31</v>
      </c>
      <c r="N2136" s="166" t="s">
        <v>43</v>
      </c>
      <c r="O2136" s="142">
        <v>0</v>
      </c>
      <c r="P2136" s="142">
        <f>O2136*H2136</f>
        <v>0</v>
      </c>
      <c r="Q2136" s="142">
        <v>0</v>
      </c>
      <c r="R2136" s="142">
        <f>Q2136*H2136</f>
        <v>0</v>
      </c>
      <c r="S2136" s="142">
        <v>0</v>
      </c>
      <c r="T2136" s="143">
        <f>S2136*H2136</f>
        <v>0</v>
      </c>
      <c r="AR2136" s="13" t="s">
        <v>109</v>
      </c>
      <c r="AT2136" s="13" t="s">
        <v>1111</v>
      </c>
      <c r="AU2136" s="13" t="s">
        <v>77</v>
      </c>
      <c r="AY2136" s="13" t="s">
        <v>108</v>
      </c>
      <c r="BE2136" s="144">
        <f>IF(N2136="základní",J2136,0)</f>
        <v>29600</v>
      </c>
      <c r="BF2136" s="144">
        <f>IF(N2136="snížená",J2136,0)</f>
        <v>0</v>
      </c>
      <c r="BG2136" s="144">
        <f>IF(N2136="zákl. přenesená",J2136,0)</f>
        <v>0</v>
      </c>
      <c r="BH2136" s="144">
        <f>IF(N2136="sníž. přenesená",J2136,0)</f>
        <v>0</v>
      </c>
      <c r="BI2136" s="144">
        <f>IF(N2136="nulová",J2136,0)</f>
        <v>0</v>
      </c>
      <c r="BJ2136" s="13" t="s">
        <v>77</v>
      </c>
      <c r="BK2136" s="144">
        <f>ROUND(I2136*H2136,2)</f>
        <v>29600</v>
      </c>
      <c r="BL2136" s="13" t="s">
        <v>109</v>
      </c>
      <c r="BM2136" s="13" t="s">
        <v>4291</v>
      </c>
    </row>
    <row r="2137" spans="2:65" s="1" customFormat="1" ht="29.25">
      <c r="B2137" s="27"/>
      <c r="C2137" s="28"/>
      <c r="D2137" s="167" t="s">
        <v>1116</v>
      </c>
      <c r="E2137" s="28"/>
      <c r="F2137" s="168" t="s">
        <v>4275</v>
      </c>
      <c r="G2137" s="28"/>
      <c r="H2137" s="28"/>
      <c r="I2137" s="28"/>
      <c r="J2137" s="28"/>
      <c r="K2137" s="28"/>
      <c r="L2137" s="31"/>
      <c r="M2137" s="169"/>
      <c r="N2137" s="54"/>
      <c r="O2137" s="54"/>
      <c r="P2137" s="54"/>
      <c r="Q2137" s="54"/>
      <c r="R2137" s="54"/>
      <c r="S2137" s="54"/>
      <c r="T2137" s="55"/>
      <c r="AT2137" s="13" t="s">
        <v>1116</v>
      </c>
      <c r="AU2137" s="13" t="s">
        <v>77</v>
      </c>
    </row>
    <row r="2138" spans="2:65" s="1" customFormat="1" ht="33.75" customHeight="1">
      <c r="B2138" s="27"/>
      <c r="C2138" s="160" t="s">
        <v>4292</v>
      </c>
      <c r="D2138" s="160" t="s">
        <v>1111</v>
      </c>
      <c r="E2138" s="161" t="s">
        <v>4293</v>
      </c>
      <c r="F2138" s="162" t="s">
        <v>4294</v>
      </c>
      <c r="G2138" s="163" t="s">
        <v>144</v>
      </c>
      <c r="H2138" s="164">
        <v>1</v>
      </c>
      <c r="I2138" s="165">
        <v>65900</v>
      </c>
      <c r="J2138" s="165">
        <f>ROUND(I2138*H2138,2)</f>
        <v>65900</v>
      </c>
      <c r="K2138" s="162" t="s">
        <v>106</v>
      </c>
      <c r="L2138" s="31"/>
      <c r="M2138" s="53" t="s">
        <v>31</v>
      </c>
      <c r="N2138" s="166" t="s">
        <v>43</v>
      </c>
      <c r="O2138" s="142">
        <v>0</v>
      </c>
      <c r="P2138" s="142">
        <f>O2138*H2138</f>
        <v>0</v>
      </c>
      <c r="Q2138" s="142">
        <v>0</v>
      </c>
      <c r="R2138" s="142">
        <f>Q2138*H2138</f>
        <v>0</v>
      </c>
      <c r="S2138" s="142">
        <v>0</v>
      </c>
      <c r="T2138" s="143">
        <f>S2138*H2138</f>
        <v>0</v>
      </c>
      <c r="AR2138" s="13" t="s">
        <v>109</v>
      </c>
      <c r="AT2138" s="13" t="s">
        <v>1111</v>
      </c>
      <c r="AU2138" s="13" t="s">
        <v>77</v>
      </c>
      <c r="AY2138" s="13" t="s">
        <v>108</v>
      </c>
      <c r="BE2138" s="144">
        <f>IF(N2138="základní",J2138,0)</f>
        <v>65900</v>
      </c>
      <c r="BF2138" s="144">
        <f>IF(N2138="snížená",J2138,0)</f>
        <v>0</v>
      </c>
      <c r="BG2138" s="144">
        <f>IF(N2138="zákl. přenesená",J2138,0)</f>
        <v>0</v>
      </c>
      <c r="BH2138" s="144">
        <f>IF(N2138="sníž. přenesená",J2138,0)</f>
        <v>0</v>
      </c>
      <c r="BI2138" s="144">
        <f>IF(N2138="nulová",J2138,0)</f>
        <v>0</v>
      </c>
      <c r="BJ2138" s="13" t="s">
        <v>77</v>
      </c>
      <c r="BK2138" s="144">
        <f>ROUND(I2138*H2138,2)</f>
        <v>65900</v>
      </c>
      <c r="BL2138" s="13" t="s">
        <v>109</v>
      </c>
      <c r="BM2138" s="13" t="s">
        <v>4295</v>
      </c>
    </row>
    <row r="2139" spans="2:65" s="1" customFormat="1" ht="29.25">
      <c r="B2139" s="27"/>
      <c r="C2139" s="28"/>
      <c r="D2139" s="167" t="s">
        <v>1116</v>
      </c>
      <c r="E2139" s="28"/>
      <c r="F2139" s="168" t="s">
        <v>4275</v>
      </c>
      <c r="G2139" s="28"/>
      <c r="H2139" s="28"/>
      <c r="I2139" s="28"/>
      <c r="J2139" s="28"/>
      <c r="K2139" s="28"/>
      <c r="L2139" s="31"/>
      <c r="M2139" s="169"/>
      <c r="N2139" s="54"/>
      <c r="O2139" s="54"/>
      <c r="P2139" s="54"/>
      <c r="Q2139" s="54"/>
      <c r="R2139" s="54"/>
      <c r="S2139" s="54"/>
      <c r="T2139" s="55"/>
      <c r="AT2139" s="13" t="s">
        <v>1116</v>
      </c>
      <c r="AU2139" s="13" t="s">
        <v>77</v>
      </c>
    </row>
    <row r="2140" spans="2:65" s="1" customFormat="1" ht="33.75" customHeight="1">
      <c r="B2140" s="27"/>
      <c r="C2140" s="160" t="s">
        <v>4296</v>
      </c>
      <c r="D2140" s="160" t="s">
        <v>1111</v>
      </c>
      <c r="E2140" s="161" t="s">
        <v>4297</v>
      </c>
      <c r="F2140" s="162" t="s">
        <v>4298</v>
      </c>
      <c r="G2140" s="163" t="s">
        <v>144</v>
      </c>
      <c r="H2140" s="164">
        <v>1</v>
      </c>
      <c r="I2140" s="165">
        <v>102200</v>
      </c>
      <c r="J2140" s="165">
        <f>ROUND(I2140*H2140,2)</f>
        <v>102200</v>
      </c>
      <c r="K2140" s="162" t="s">
        <v>106</v>
      </c>
      <c r="L2140" s="31"/>
      <c r="M2140" s="53" t="s">
        <v>31</v>
      </c>
      <c r="N2140" s="166" t="s">
        <v>43</v>
      </c>
      <c r="O2140" s="142">
        <v>0</v>
      </c>
      <c r="P2140" s="142">
        <f>O2140*H2140</f>
        <v>0</v>
      </c>
      <c r="Q2140" s="142">
        <v>0</v>
      </c>
      <c r="R2140" s="142">
        <f>Q2140*H2140</f>
        <v>0</v>
      </c>
      <c r="S2140" s="142">
        <v>0</v>
      </c>
      <c r="T2140" s="143">
        <f>S2140*H2140</f>
        <v>0</v>
      </c>
      <c r="AR2140" s="13" t="s">
        <v>109</v>
      </c>
      <c r="AT2140" s="13" t="s">
        <v>1111</v>
      </c>
      <c r="AU2140" s="13" t="s">
        <v>77</v>
      </c>
      <c r="AY2140" s="13" t="s">
        <v>108</v>
      </c>
      <c r="BE2140" s="144">
        <f>IF(N2140="základní",J2140,0)</f>
        <v>102200</v>
      </c>
      <c r="BF2140" s="144">
        <f>IF(N2140="snížená",J2140,0)</f>
        <v>0</v>
      </c>
      <c r="BG2140" s="144">
        <f>IF(N2140="zákl. přenesená",J2140,0)</f>
        <v>0</v>
      </c>
      <c r="BH2140" s="144">
        <f>IF(N2140="sníž. přenesená",J2140,0)</f>
        <v>0</v>
      </c>
      <c r="BI2140" s="144">
        <f>IF(N2140="nulová",J2140,0)</f>
        <v>0</v>
      </c>
      <c r="BJ2140" s="13" t="s">
        <v>77</v>
      </c>
      <c r="BK2140" s="144">
        <f>ROUND(I2140*H2140,2)</f>
        <v>102200</v>
      </c>
      <c r="BL2140" s="13" t="s">
        <v>109</v>
      </c>
      <c r="BM2140" s="13" t="s">
        <v>4299</v>
      </c>
    </row>
    <row r="2141" spans="2:65" s="1" customFormat="1" ht="29.25">
      <c r="B2141" s="27"/>
      <c r="C2141" s="28"/>
      <c r="D2141" s="167" t="s">
        <v>1116</v>
      </c>
      <c r="E2141" s="28"/>
      <c r="F2141" s="168" t="s">
        <v>4275</v>
      </c>
      <c r="G2141" s="28"/>
      <c r="H2141" s="28"/>
      <c r="I2141" s="28"/>
      <c r="J2141" s="28"/>
      <c r="K2141" s="28"/>
      <c r="L2141" s="31"/>
      <c r="M2141" s="169"/>
      <c r="N2141" s="54"/>
      <c r="O2141" s="54"/>
      <c r="P2141" s="54"/>
      <c r="Q2141" s="54"/>
      <c r="R2141" s="54"/>
      <c r="S2141" s="54"/>
      <c r="T2141" s="55"/>
      <c r="AT2141" s="13" t="s">
        <v>1116</v>
      </c>
      <c r="AU2141" s="13" t="s">
        <v>77</v>
      </c>
    </row>
    <row r="2142" spans="2:65" s="1" customFormat="1" ht="33.75" customHeight="1">
      <c r="B2142" s="27"/>
      <c r="C2142" s="160" t="s">
        <v>4300</v>
      </c>
      <c r="D2142" s="160" t="s">
        <v>1111</v>
      </c>
      <c r="E2142" s="161" t="s">
        <v>4301</v>
      </c>
      <c r="F2142" s="162" t="s">
        <v>4302</v>
      </c>
      <c r="G2142" s="163" t="s">
        <v>144</v>
      </c>
      <c r="H2142" s="164">
        <v>1</v>
      </c>
      <c r="I2142" s="165">
        <v>145800</v>
      </c>
      <c r="J2142" s="165">
        <f>ROUND(I2142*H2142,2)</f>
        <v>145800</v>
      </c>
      <c r="K2142" s="162" t="s">
        <v>106</v>
      </c>
      <c r="L2142" s="31"/>
      <c r="M2142" s="53" t="s">
        <v>31</v>
      </c>
      <c r="N2142" s="166" t="s">
        <v>43</v>
      </c>
      <c r="O2142" s="142">
        <v>0</v>
      </c>
      <c r="P2142" s="142">
        <f>O2142*H2142</f>
        <v>0</v>
      </c>
      <c r="Q2142" s="142">
        <v>0</v>
      </c>
      <c r="R2142" s="142">
        <f>Q2142*H2142</f>
        <v>0</v>
      </c>
      <c r="S2142" s="142">
        <v>0</v>
      </c>
      <c r="T2142" s="143">
        <f>S2142*H2142</f>
        <v>0</v>
      </c>
      <c r="AR2142" s="13" t="s">
        <v>109</v>
      </c>
      <c r="AT2142" s="13" t="s">
        <v>1111</v>
      </c>
      <c r="AU2142" s="13" t="s">
        <v>77</v>
      </c>
      <c r="AY2142" s="13" t="s">
        <v>108</v>
      </c>
      <c r="BE2142" s="144">
        <f>IF(N2142="základní",J2142,0)</f>
        <v>145800</v>
      </c>
      <c r="BF2142" s="144">
        <f>IF(N2142="snížená",J2142,0)</f>
        <v>0</v>
      </c>
      <c r="BG2142" s="144">
        <f>IF(N2142="zákl. přenesená",J2142,0)</f>
        <v>0</v>
      </c>
      <c r="BH2142" s="144">
        <f>IF(N2142="sníž. přenesená",J2142,0)</f>
        <v>0</v>
      </c>
      <c r="BI2142" s="144">
        <f>IF(N2142="nulová",J2142,0)</f>
        <v>0</v>
      </c>
      <c r="BJ2142" s="13" t="s">
        <v>77</v>
      </c>
      <c r="BK2142" s="144">
        <f>ROUND(I2142*H2142,2)</f>
        <v>145800</v>
      </c>
      <c r="BL2142" s="13" t="s">
        <v>109</v>
      </c>
      <c r="BM2142" s="13" t="s">
        <v>4303</v>
      </c>
    </row>
    <row r="2143" spans="2:65" s="1" customFormat="1" ht="29.25">
      <c r="B2143" s="27"/>
      <c r="C2143" s="28"/>
      <c r="D2143" s="167" t="s">
        <v>1116</v>
      </c>
      <c r="E2143" s="28"/>
      <c r="F2143" s="168" t="s">
        <v>4275</v>
      </c>
      <c r="G2143" s="28"/>
      <c r="H2143" s="28"/>
      <c r="I2143" s="28"/>
      <c r="J2143" s="28"/>
      <c r="K2143" s="28"/>
      <c r="L2143" s="31"/>
      <c r="M2143" s="169"/>
      <c r="N2143" s="54"/>
      <c r="O2143" s="54"/>
      <c r="P2143" s="54"/>
      <c r="Q2143" s="54"/>
      <c r="R2143" s="54"/>
      <c r="S2143" s="54"/>
      <c r="T2143" s="55"/>
      <c r="AT2143" s="13" t="s">
        <v>1116</v>
      </c>
      <c r="AU2143" s="13" t="s">
        <v>77</v>
      </c>
    </row>
    <row r="2144" spans="2:65" s="1" customFormat="1" ht="33.75" customHeight="1">
      <c r="B2144" s="27"/>
      <c r="C2144" s="160" t="s">
        <v>4304</v>
      </c>
      <c r="D2144" s="160" t="s">
        <v>1111</v>
      </c>
      <c r="E2144" s="161" t="s">
        <v>4305</v>
      </c>
      <c r="F2144" s="162" t="s">
        <v>4306</v>
      </c>
      <c r="G2144" s="163" t="s">
        <v>120</v>
      </c>
      <c r="H2144" s="164">
        <v>1</v>
      </c>
      <c r="I2144" s="165">
        <v>1140</v>
      </c>
      <c r="J2144" s="165">
        <f>ROUND(I2144*H2144,2)</f>
        <v>1140</v>
      </c>
      <c r="K2144" s="162" t="s">
        <v>106</v>
      </c>
      <c r="L2144" s="31"/>
      <c r="M2144" s="53" t="s">
        <v>31</v>
      </c>
      <c r="N2144" s="166" t="s">
        <v>43</v>
      </c>
      <c r="O2144" s="142">
        <v>0</v>
      </c>
      <c r="P2144" s="142">
        <f>O2144*H2144</f>
        <v>0</v>
      </c>
      <c r="Q2144" s="142">
        <v>0</v>
      </c>
      <c r="R2144" s="142">
        <f>Q2144*H2144</f>
        <v>0</v>
      </c>
      <c r="S2144" s="142">
        <v>0</v>
      </c>
      <c r="T2144" s="143">
        <f>S2144*H2144</f>
        <v>0</v>
      </c>
      <c r="AR2144" s="13" t="s">
        <v>109</v>
      </c>
      <c r="AT2144" s="13" t="s">
        <v>1111</v>
      </c>
      <c r="AU2144" s="13" t="s">
        <v>77</v>
      </c>
      <c r="AY2144" s="13" t="s">
        <v>108</v>
      </c>
      <c r="BE2144" s="144">
        <f>IF(N2144="základní",J2144,0)</f>
        <v>1140</v>
      </c>
      <c r="BF2144" s="144">
        <f>IF(N2144="snížená",J2144,0)</f>
        <v>0</v>
      </c>
      <c r="BG2144" s="144">
        <f>IF(N2144="zákl. přenesená",J2144,0)</f>
        <v>0</v>
      </c>
      <c r="BH2144" s="144">
        <f>IF(N2144="sníž. přenesená",J2144,0)</f>
        <v>0</v>
      </c>
      <c r="BI2144" s="144">
        <f>IF(N2144="nulová",J2144,0)</f>
        <v>0</v>
      </c>
      <c r="BJ2144" s="13" t="s">
        <v>77</v>
      </c>
      <c r="BK2144" s="144">
        <f>ROUND(I2144*H2144,2)</f>
        <v>1140</v>
      </c>
      <c r="BL2144" s="13" t="s">
        <v>109</v>
      </c>
      <c r="BM2144" s="13" t="s">
        <v>4307</v>
      </c>
    </row>
    <row r="2145" spans="2:65" s="1" customFormat="1" ht="29.25">
      <c r="B2145" s="27"/>
      <c r="C2145" s="28"/>
      <c r="D2145" s="167" t="s">
        <v>1116</v>
      </c>
      <c r="E2145" s="28"/>
      <c r="F2145" s="168" t="s">
        <v>4308</v>
      </c>
      <c r="G2145" s="28"/>
      <c r="H2145" s="28"/>
      <c r="I2145" s="28"/>
      <c r="J2145" s="28"/>
      <c r="K2145" s="28"/>
      <c r="L2145" s="31"/>
      <c r="M2145" s="169"/>
      <c r="N2145" s="54"/>
      <c r="O2145" s="54"/>
      <c r="P2145" s="54"/>
      <c r="Q2145" s="54"/>
      <c r="R2145" s="54"/>
      <c r="S2145" s="54"/>
      <c r="T2145" s="55"/>
      <c r="AT2145" s="13" t="s">
        <v>1116</v>
      </c>
      <c r="AU2145" s="13" t="s">
        <v>77</v>
      </c>
    </row>
    <row r="2146" spans="2:65" s="1" customFormat="1" ht="33.75" customHeight="1">
      <c r="B2146" s="27"/>
      <c r="C2146" s="160" t="s">
        <v>4309</v>
      </c>
      <c r="D2146" s="160" t="s">
        <v>1111</v>
      </c>
      <c r="E2146" s="161" t="s">
        <v>4310</v>
      </c>
      <c r="F2146" s="162" t="s">
        <v>4311</v>
      </c>
      <c r="G2146" s="163" t="s">
        <v>120</v>
      </c>
      <c r="H2146" s="164">
        <v>1</v>
      </c>
      <c r="I2146" s="165">
        <v>2250</v>
      </c>
      <c r="J2146" s="165">
        <f>ROUND(I2146*H2146,2)</f>
        <v>2250</v>
      </c>
      <c r="K2146" s="162" t="s">
        <v>106</v>
      </c>
      <c r="L2146" s="31"/>
      <c r="M2146" s="53" t="s">
        <v>31</v>
      </c>
      <c r="N2146" s="166" t="s">
        <v>43</v>
      </c>
      <c r="O2146" s="142">
        <v>0</v>
      </c>
      <c r="P2146" s="142">
        <f>O2146*H2146</f>
        <v>0</v>
      </c>
      <c r="Q2146" s="142">
        <v>0</v>
      </c>
      <c r="R2146" s="142">
        <f>Q2146*H2146</f>
        <v>0</v>
      </c>
      <c r="S2146" s="142">
        <v>0</v>
      </c>
      <c r="T2146" s="143">
        <f>S2146*H2146</f>
        <v>0</v>
      </c>
      <c r="AR2146" s="13" t="s">
        <v>109</v>
      </c>
      <c r="AT2146" s="13" t="s">
        <v>1111</v>
      </c>
      <c r="AU2146" s="13" t="s">
        <v>77</v>
      </c>
      <c r="AY2146" s="13" t="s">
        <v>108</v>
      </c>
      <c r="BE2146" s="144">
        <f>IF(N2146="základní",J2146,0)</f>
        <v>2250</v>
      </c>
      <c r="BF2146" s="144">
        <f>IF(N2146="snížená",J2146,0)</f>
        <v>0</v>
      </c>
      <c r="BG2146" s="144">
        <f>IF(N2146="zákl. přenesená",J2146,0)</f>
        <v>0</v>
      </c>
      <c r="BH2146" s="144">
        <f>IF(N2146="sníž. přenesená",J2146,0)</f>
        <v>0</v>
      </c>
      <c r="BI2146" s="144">
        <f>IF(N2146="nulová",J2146,0)</f>
        <v>0</v>
      </c>
      <c r="BJ2146" s="13" t="s">
        <v>77</v>
      </c>
      <c r="BK2146" s="144">
        <f>ROUND(I2146*H2146,2)</f>
        <v>2250</v>
      </c>
      <c r="BL2146" s="13" t="s">
        <v>109</v>
      </c>
      <c r="BM2146" s="13" t="s">
        <v>4312</v>
      </c>
    </row>
    <row r="2147" spans="2:65" s="1" customFormat="1" ht="29.25">
      <c r="B2147" s="27"/>
      <c r="C2147" s="28"/>
      <c r="D2147" s="167" t="s">
        <v>1116</v>
      </c>
      <c r="E2147" s="28"/>
      <c r="F2147" s="168" t="s">
        <v>4308</v>
      </c>
      <c r="G2147" s="28"/>
      <c r="H2147" s="28"/>
      <c r="I2147" s="28"/>
      <c r="J2147" s="28"/>
      <c r="K2147" s="28"/>
      <c r="L2147" s="31"/>
      <c r="M2147" s="169"/>
      <c r="N2147" s="54"/>
      <c r="O2147" s="54"/>
      <c r="P2147" s="54"/>
      <c r="Q2147" s="54"/>
      <c r="R2147" s="54"/>
      <c r="S2147" s="54"/>
      <c r="T2147" s="55"/>
      <c r="AT2147" s="13" t="s">
        <v>1116</v>
      </c>
      <c r="AU2147" s="13" t="s">
        <v>77</v>
      </c>
    </row>
    <row r="2148" spans="2:65" s="1" customFormat="1" ht="33.75" customHeight="1">
      <c r="B2148" s="27"/>
      <c r="C2148" s="160" t="s">
        <v>4313</v>
      </c>
      <c r="D2148" s="160" t="s">
        <v>1111</v>
      </c>
      <c r="E2148" s="161" t="s">
        <v>4314</v>
      </c>
      <c r="F2148" s="162" t="s">
        <v>4315</v>
      </c>
      <c r="G2148" s="163" t="s">
        <v>120</v>
      </c>
      <c r="H2148" s="164">
        <v>1</v>
      </c>
      <c r="I2148" s="165">
        <v>1750</v>
      </c>
      <c r="J2148" s="165">
        <f>ROUND(I2148*H2148,2)</f>
        <v>1750</v>
      </c>
      <c r="K2148" s="162" t="s">
        <v>106</v>
      </c>
      <c r="L2148" s="31"/>
      <c r="M2148" s="53" t="s">
        <v>31</v>
      </c>
      <c r="N2148" s="166" t="s">
        <v>43</v>
      </c>
      <c r="O2148" s="142">
        <v>0</v>
      </c>
      <c r="P2148" s="142">
        <f>O2148*H2148</f>
        <v>0</v>
      </c>
      <c r="Q2148" s="142">
        <v>0</v>
      </c>
      <c r="R2148" s="142">
        <f>Q2148*H2148</f>
        <v>0</v>
      </c>
      <c r="S2148" s="142">
        <v>0</v>
      </c>
      <c r="T2148" s="143">
        <f>S2148*H2148</f>
        <v>0</v>
      </c>
      <c r="AR2148" s="13" t="s">
        <v>109</v>
      </c>
      <c r="AT2148" s="13" t="s">
        <v>1111</v>
      </c>
      <c r="AU2148" s="13" t="s">
        <v>77</v>
      </c>
      <c r="AY2148" s="13" t="s">
        <v>108</v>
      </c>
      <c r="BE2148" s="144">
        <f>IF(N2148="základní",J2148,0)</f>
        <v>1750</v>
      </c>
      <c r="BF2148" s="144">
        <f>IF(N2148="snížená",J2148,0)</f>
        <v>0</v>
      </c>
      <c r="BG2148" s="144">
        <f>IF(N2148="zákl. přenesená",J2148,0)</f>
        <v>0</v>
      </c>
      <c r="BH2148" s="144">
        <f>IF(N2148="sníž. přenesená",J2148,0)</f>
        <v>0</v>
      </c>
      <c r="BI2148" s="144">
        <f>IF(N2148="nulová",J2148,0)</f>
        <v>0</v>
      </c>
      <c r="BJ2148" s="13" t="s">
        <v>77</v>
      </c>
      <c r="BK2148" s="144">
        <f>ROUND(I2148*H2148,2)</f>
        <v>1750</v>
      </c>
      <c r="BL2148" s="13" t="s">
        <v>109</v>
      </c>
      <c r="BM2148" s="13" t="s">
        <v>4316</v>
      </c>
    </row>
    <row r="2149" spans="2:65" s="1" customFormat="1" ht="29.25">
      <c r="B2149" s="27"/>
      <c r="C2149" s="28"/>
      <c r="D2149" s="167" t="s">
        <v>1116</v>
      </c>
      <c r="E2149" s="28"/>
      <c r="F2149" s="168" t="s">
        <v>4308</v>
      </c>
      <c r="G2149" s="28"/>
      <c r="H2149" s="28"/>
      <c r="I2149" s="28"/>
      <c r="J2149" s="28"/>
      <c r="K2149" s="28"/>
      <c r="L2149" s="31"/>
      <c r="M2149" s="169"/>
      <c r="N2149" s="54"/>
      <c r="O2149" s="54"/>
      <c r="P2149" s="54"/>
      <c r="Q2149" s="54"/>
      <c r="R2149" s="54"/>
      <c r="S2149" s="54"/>
      <c r="T2149" s="55"/>
      <c r="AT2149" s="13" t="s">
        <v>1116</v>
      </c>
      <c r="AU2149" s="13" t="s">
        <v>77</v>
      </c>
    </row>
    <row r="2150" spans="2:65" s="1" customFormat="1" ht="33.75" customHeight="1">
      <c r="B2150" s="27"/>
      <c r="C2150" s="160" t="s">
        <v>4317</v>
      </c>
      <c r="D2150" s="160" t="s">
        <v>1111</v>
      </c>
      <c r="E2150" s="161" t="s">
        <v>4318</v>
      </c>
      <c r="F2150" s="162" t="s">
        <v>4319</v>
      </c>
      <c r="G2150" s="163" t="s">
        <v>120</v>
      </c>
      <c r="H2150" s="164">
        <v>1</v>
      </c>
      <c r="I2150" s="165">
        <v>935</v>
      </c>
      <c r="J2150" s="165">
        <f>ROUND(I2150*H2150,2)</f>
        <v>935</v>
      </c>
      <c r="K2150" s="162" t="s">
        <v>106</v>
      </c>
      <c r="L2150" s="31"/>
      <c r="M2150" s="53" t="s">
        <v>31</v>
      </c>
      <c r="N2150" s="166" t="s">
        <v>43</v>
      </c>
      <c r="O2150" s="142">
        <v>0</v>
      </c>
      <c r="P2150" s="142">
        <f>O2150*H2150</f>
        <v>0</v>
      </c>
      <c r="Q2150" s="142">
        <v>0</v>
      </c>
      <c r="R2150" s="142">
        <f>Q2150*H2150</f>
        <v>0</v>
      </c>
      <c r="S2150" s="142">
        <v>0</v>
      </c>
      <c r="T2150" s="143">
        <f>S2150*H2150</f>
        <v>0</v>
      </c>
      <c r="AR2150" s="13" t="s">
        <v>109</v>
      </c>
      <c r="AT2150" s="13" t="s">
        <v>1111</v>
      </c>
      <c r="AU2150" s="13" t="s">
        <v>77</v>
      </c>
      <c r="AY2150" s="13" t="s">
        <v>108</v>
      </c>
      <c r="BE2150" s="144">
        <f>IF(N2150="základní",J2150,0)</f>
        <v>935</v>
      </c>
      <c r="BF2150" s="144">
        <f>IF(N2150="snížená",J2150,0)</f>
        <v>0</v>
      </c>
      <c r="BG2150" s="144">
        <f>IF(N2150="zákl. přenesená",J2150,0)</f>
        <v>0</v>
      </c>
      <c r="BH2150" s="144">
        <f>IF(N2150="sníž. přenesená",J2150,0)</f>
        <v>0</v>
      </c>
      <c r="BI2150" s="144">
        <f>IF(N2150="nulová",J2150,0)</f>
        <v>0</v>
      </c>
      <c r="BJ2150" s="13" t="s">
        <v>77</v>
      </c>
      <c r="BK2150" s="144">
        <f>ROUND(I2150*H2150,2)</f>
        <v>935</v>
      </c>
      <c r="BL2150" s="13" t="s">
        <v>109</v>
      </c>
      <c r="BM2150" s="13" t="s">
        <v>4320</v>
      </c>
    </row>
    <row r="2151" spans="2:65" s="1" customFormat="1" ht="29.25">
      <c r="B2151" s="27"/>
      <c r="C2151" s="28"/>
      <c r="D2151" s="167" t="s">
        <v>1116</v>
      </c>
      <c r="E2151" s="28"/>
      <c r="F2151" s="168" t="s">
        <v>4308</v>
      </c>
      <c r="G2151" s="28"/>
      <c r="H2151" s="28"/>
      <c r="I2151" s="28"/>
      <c r="J2151" s="28"/>
      <c r="K2151" s="28"/>
      <c r="L2151" s="31"/>
      <c r="M2151" s="169"/>
      <c r="N2151" s="54"/>
      <c r="O2151" s="54"/>
      <c r="P2151" s="54"/>
      <c r="Q2151" s="54"/>
      <c r="R2151" s="54"/>
      <c r="S2151" s="54"/>
      <c r="T2151" s="55"/>
      <c r="AT2151" s="13" t="s">
        <v>1116</v>
      </c>
      <c r="AU2151" s="13" t="s">
        <v>77</v>
      </c>
    </row>
    <row r="2152" spans="2:65" s="1" customFormat="1" ht="33.75" customHeight="1">
      <c r="B2152" s="27"/>
      <c r="C2152" s="160" t="s">
        <v>4321</v>
      </c>
      <c r="D2152" s="160" t="s">
        <v>1111</v>
      </c>
      <c r="E2152" s="161" t="s">
        <v>4322</v>
      </c>
      <c r="F2152" s="162" t="s">
        <v>4323</v>
      </c>
      <c r="G2152" s="163" t="s">
        <v>120</v>
      </c>
      <c r="H2152" s="164">
        <v>1</v>
      </c>
      <c r="I2152" s="165">
        <v>650</v>
      </c>
      <c r="J2152" s="165">
        <f>ROUND(I2152*H2152,2)</f>
        <v>650</v>
      </c>
      <c r="K2152" s="162" t="s">
        <v>106</v>
      </c>
      <c r="L2152" s="31"/>
      <c r="M2152" s="53" t="s">
        <v>31</v>
      </c>
      <c r="N2152" s="166" t="s">
        <v>43</v>
      </c>
      <c r="O2152" s="142">
        <v>0</v>
      </c>
      <c r="P2152" s="142">
        <f>O2152*H2152</f>
        <v>0</v>
      </c>
      <c r="Q2152" s="142">
        <v>0</v>
      </c>
      <c r="R2152" s="142">
        <f>Q2152*H2152</f>
        <v>0</v>
      </c>
      <c r="S2152" s="142">
        <v>0</v>
      </c>
      <c r="T2152" s="143">
        <f>S2152*H2152</f>
        <v>0</v>
      </c>
      <c r="AR2152" s="13" t="s">
        <v>109</v>
      </c>
      <c r="AT2152" s="13" t="s">
        <v>1111</v>
      </c>
      <c r="AU2152" s="13" t="s">
        <v>77</v>
      </c>
      <c r="AY2152" s="13" t="s">
        <v>108</v>
      </c>
      <c r="BE2152" s="144">
        <f>IF(N2152="základní",J2152,0)</f>
        <v>650</v>
      </c>
      <c r="BF2152" s="144">
        <f>IF(N2152="snížená",J2152,0)</f>
        <v>0</v>
      </c>
      <c r="BG2152" s="144">
        <f>IF(N2152="zákl. přenesená",J2152,0)</f>
        <v>0</v>
      </c>
      <c r="BH2152" s="144">
        <f>IF(N2152="sníž. přenesená",J2152,0)</f>
        <v>0</v>
      </c>
      <c r="BI2152" s="144">
        <f>IF(N2152="nulová",J2152,0)</f>
        <v>0</v>
      </c>
      <c r="BJ2152" s="13" t="s">
        <v>77</v>
      </c>
      <c r="BK2152" s="144">
        <f>ROUND(I2152*H2152,2)</f>
        <v>650</v>
      </c>
      <c r="BL2152" s="13" t="s">
        <v>109</v>
      </c>
      <c r="BM2152" s="13" t="s">
        <v>4324</v>
      </c>
    </row>
    <row r="2153" spans="2:65" s="1" customFormat="1" ht="29.25">
      <c r="B2153" s="27"/>
      <c r="C2153" s="28"/>
      <c r="D2153" s="167" t="s">
        <v>1116</v>
      </c>
      <c r="E2153" s="28"/>
      <c r="F2153" s="168" t="s">
        <v>4308</v>
      </c>
      <c r="G2153" s="28"/>
      <c r="H2153" s="28"/>
      <c r="I2153" s="28"/>
      <c r="J2153" s="28"/>
      <c r="K2153" s="28"/>
      <c r="L2153" s="31"/>
      <c r="M2153" s="169"/>
      <c r="N2153" s="54"/>
      <c r="O2153" s="54"/>
      <c r="P2153" s="54"/>
      <c r="Q2153" s="54"/>
      <c r="R2153" s="54"/>
      <c r="S2153" s="54"/>
      <c r="T2153" s="55"/>
      <c r="AT2153" s="13" t="s">
        <v>1116</v>
      </c>
      <c r="AU2153" s="13" t="s">
        <v>77</v>
      </c>
    </row>
    <row r="2154" spans="2:65" s="1" customFormat="1" ht="33.75" customHeight="1">
      <c r="B2154" s="27"/>
      <c r="C2154" s="160" t="s">
        <v>4325</v>
      </c>
      <c r="D2154" s="160" t="s">
        <v>1111</v>
      </c>
      <c r="E2154" s="161" t="s">
        <v>4326</v>
      </c>
      <c r="F2154" s="162" t="s">
        <v>4327</v>
      </c>
      <c r="G2154" s="163" t="s">
        <v>120</v>
      </c>
      <c r="H2154" s="164">
        <v>1</v>
      </c>
      <c r="I2154" s="165">
        <v>138</v>
      </c>
      <c r="J2154" s="165">
        <f>ROUND(I2154*H2154,2)</f>
        <v>138</v>
      </c>
      <c r="K2154" s="162" t="s">
        <v>106</v>
      </c>
      <c r="L2154" s="31"/>
      <c r="M2154" s="53" t="s">
        <v>31</v>
      </c>
      <c r="N2154" s="166" t="s">
        <v>43</v>
      </c>
      <c r="O2154" s="142">
        <v>0</v>
      </c>
      <c r="P2154" s="142">
        <f>O2154*H2154</f>
        <v>0</v>
      </c>
      <c r="Q2154" s="142">
        <v>0</v>
      </c>
      <c r="R2154" s="142">
        <f>Q2154*H2154</f>
        <v>0</v>
      </c>
      <c r="S2154" s="142">
        <v>0</v>
      </c>
      <c r="T2154" s="143">
        <f>S2154*H2154</f>
        <v>0</v>
      </c>
      <c r="AR2154" s="13" t="s">
        <v>109</v>
      </c>
      <c r="AT2154" s="13" t="s">
        <v>1111</v>
      </c>
      <c r="AU2154" s="13" t="s">
        <v>77</v>
      </c>
      <c r="AY2154" s="13" t="s">
        <v>108</v>
      </c>
      <c r="BE2154" s="144">
        <f>IF(N2154="základní",J2154,0)</f>
        <v>138</v>
      </c>
      <c r="BF2154" s="144">
        <f>IF(N2154="snížená",J2154,0)</f>
        <v>0</v>
      </c>
      <c r="BG2154" s="144">
        <f>IF(N2154="zákl. přenesená",J2154,0)</f>
        <v>0</v>
      </c>
      <c r="BH2154" s="144">
        <f>IF(N2154="sníž. přenesená",J2154,0)</f>
        <v>0</v>
      </c>
      <c r="BI2154" s="144">
        <f>IF(N2154="nulová",J2154,0)</f>
        <v>0</v>
      </c>
      <c r="BJ2154" s="13" t="s">
        <v>77</v>
      </c>
      <c r="BK2154" s="144">
        <f>ROUND(I2154*H2154,2)</f>
        <v>138</v>
      </c>
      <c r="BL2154" s="13" t="s">
        <v>109</v>
      </c>
      <c r="BM2154" s="13" t="s">
        <v>4328</v>
      </c>
    </row>
    <row r="2155" spans="2:65" s="1" customFormat="1" ht="29.25">
      <c r="B2155" s="27"/>
      <c r="C2155" s="28"/>
      <c r="D2155" s="167" t="s">
        <v>1116</v>
      </c>
      <c r="E2155" s="28"/>
      <c r="F2155" s="168" t="s">
        <v>4308</v>
      </c>
      <c r="G2155" s="28"/>
      <c r="H2155" s="28"/>
      <c r="I2155" s="28"/>
      <c r="J2155" s="28"/>
      <c r="K2155" s="28"/>
      <c r="L2155" s="31"/>
      <c r="M2155" s="169"/>
      <c r="N2155" s="54"/>
      <c r="O2155" s="54"/>
      <c r="P2155" s="54"/>
      <c r="Q2155" s="54"/>
      <c r="R2155" s="54"/>
      <c r="S2155" s="54"/>
      <c r="T2155" s="55"/>
      <c r="AT2155" s="13" t="s">
        <v>1116</v>
      </c>
      <c r="AU2155" s="13" t="s">
        <v>77</v>
      </c>
    </row>
    <row r="2156" spans="2:65" s="1" customFormat="1" ht="33.75" customHeight="1">
      <c r="B2156" s="27"/>
      <c r="C2156" s="160" t="s">
        <v>4329</v>
      </c>
      <c r="D2156" s="160" t="s">
        <v>1111</v>
      </c>
      <c r="E2156" s="161" t="s">
        <v>4330</v>
      </c>
      <c r="F2156" s="162" t="s">
        <v>4331</v>
      </c>
      <c r="G2156" s="163" t="s">
        <v>120</v>
      </c>
      <c r="H2156" s="164">
        <v>1</v>
      </c>
      <c r="I2156" s="165">
        <v>174</v>
      </c>
      <c r="J2156" s="165">
        <f>ROUND(I2156*H2156,2)</f>
        <v>174</v>
      </c>
      <c r="K2156" s="162" t="s">
        <v>106</v>
      </c>
      <c r="L2156" s="31"/>
      <c r="M2156" s="53" t="s">
        <v>31</v>
      </c>
      <c r="N2156" s="166" t="s">
        <v>43</v>
      </c>
      <c r="O2156" s="142">
        <v>0</v>
      </c>
      <c r="P2156" s="142">
        <f>O2156*H2156</f>
        <v>0</v>
      </c>
      <c r="Q2156" s="142">
        <v>0</v>
      </c>
      <c r="R2156" s="142">
        <f>Q2156*H2156</f>
        <v>0</v>
      </c>
      <c r="S2156" s="142">
        <v>0</v>
      </c>
      <c r="T2156" s="143">
        <f>S2156*H2156</f>
        <v>0</v>
      </c>
      <c r="AR2156" s="13" t="s">
        <v>109</v>
      </c>
      <c r="AT2156" s="13" t="s">
        <v>1111</v>
      </c>
      <c r="AU2156" s="13" t="s">
        <v>77</v>
      </c>
      <c r="AY2156" s="13" t="s">
        <v>108</v>
      </c>
      <c r="BE2156" s="144">
        <f>IF(N2156="základní",J2156,0)</f>
        <v>174</v>
      </c>
      <c r="BF2156" s="144">
        <f>IF(N2156="snížená",J2156,0)</f>
        <v>0</v>
      </c>
      <c r="BG2156" s="144">
        <f>IF(N2156="zákl. přenesená",J2156,0)</f>
        <v>0</v>
      </c>
      <c r="BH2156" s="144">
        <f>IF(N2156="sníž. přenesená",J2156,0)</f>
        <v>0</v>
      </c>
      <c r="BI2156" s="144">
        <f>IF(N2156="nulová",J2156,0)</f>
        <v>0</v>
      </c>
      <c r="BJ2156" s="13" t="s">
        <v>77</v>
      </c>
      <c r="BK2156" s="144">
        <f>ROUND(I2156*H2156,2)</f>
        <v>174</v>
      </c>
      <c r="BL2156" s="13" t="s">
        <v>109</v>
      </c>
      <c r="BM2156" s="13" t="s">
        <v>4332</v>
      </c>
    </row>
    <row r="2157" spans="2:65" s="1" customFormat="1" ht="29.25">
      <c r="B2157" s="27"/>
      <c r="C2157" s="28"/>
      <c r="D2157" s="167" t="s">
        <v>1116</v>
      </c>
      <c r="E2157" s="28"/>
      <c r="F2157" s="168" t="s">
        <v>4308</v>
      </c>
      <c r="G2157" s="28"/>
      <c r="H2157" s="28"/>
      <c r="I2157" s="28"/>
      <c r="J2157" s="28"/>
      <c r="K2157" s="28"/>
      <c r="L2157" s="31"/>
      <c r="M2157" s="170"/>
      <c r="N2157" s="171"/>
      <c r="O2157" s="171"/>
      <c r="P2157" s="171"/>
      <c r="Q2157" s="171"/>
      <c r="R2157" s="171"/>
      <c r="S2157" s="171"/>
      <c r="T2157" s="172"/>
      <c r="AT2157" s="13" t="s">
        <v>1116</v>
      </c>
      <c r="AU2157" s="13" t="s">
        <v>77</v>
      </c>
    </row>
    <row r="2158" spans="2:65" s="1" customFormat="1" ht="6.95" customHeight="1">
      <c r="B2158" s="39"/>
      <c r="C2158" s="40"/>
      <c r="D2158" s="40"/>
      <c r="E2158" s="40"/>
      <c r="F2158" s="40"/>
      <c r="G2158" s="40"/>
      <c r="H2158" s="40"/>
      <c r="I2158" s="40"/>
      <c r="J2158" s="40"/>
      <c r="K2158" s="40"/>
      <c r="L2158" s="31"/>
    </row>
  </sheetData>
  <sheetProtection algorithmName="SHA-512" hashValue="YKamO6z/rkCP3fe0dYl7Cc2AKPERaQE/B6XvFGALZGHTvvTN8IdHtnqjZOOcSATYR7rKrN9sP+XguKuHVK8u1Q==" saltValue="SEsUXKlGgzyzL+JJK1PvE3tV0Fux/BcZMLFOq8sKqIznSQoNQiIKhovqf93z1q5QX5UD9JRRDU1iy49jsh3frQ==" spinCount="100000" sheet="1" objects="1" scenarios="1" formatColumns="0" formatRows="0" autoFilter="0"/>
  <autoFilter ref="C76:K2157"/>
  <mergeCells count="5">
    <mergeCell ref="E7:H7"/>
    <mergeCell ref="E25:H25"/>
    <mergeCell ref="E46:H46"/>
    <mergeCell ref="E69:H69"/>
    <mergeCell ref="L2:V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Normal="100" workbookViewId="0"/>
  </sheetViews>
  <sheetFormatPr defaultRowHeight="11.25"/>
  <cols>
    <col min="1" max="1" width="8.33203125" style="173" customWidth="1"/>
    <col min="2" max="2" width="1.6640625" style="173" customWidth="1"/>
    <col min="3" max="4" width="5" style="173" customWidth="1"/>
    <col min="5" max="5" width="11.6640625" style="173" customWidth="1"/>
    <col min="6" max="6" width="9.1640625" style="173" customWidth="1"/>
    <col min="7" max="7" width="5" style="173" customWidth="1"/>
    <col min="8" max="8" width="77.83203125" style="173" customWidth="1"/>
    <col min="9" max="10" width="20" style="173" customWidth="1"/>
    <col min="11" max="11" width="1.6640625" style="173" customWidth="1"/>
  </cols>
  <sheetData>
    <row r="1" spans="2:11" ht="37.5" customHeight="1"/>
    <row r="2" spans="2:11" ht="7.5" customHeight="1">
      <c r="B2" s="174"/>
      <c r="C2" s="175"/>
      <c r="D2" s="175"/>
      <c r="E2" s="175"/>
      <c r="F2" s="175"/>
      <c r="G2" s="175"/>
      <c r="H2" s="175"/>
      <c r="I2" s="175"/>
      <c r="J2" s="175"/>
      <c r="K2" s="176"/>
    </row>
    <row r="3" spans="2:11" s="11" customFormat="1" ht="45" customHeight="1">
      <c r="B3" s="177"/>
      <c r="C3" s="292" t="s">
        <v>4333</v>
      </c>
      <c r="D3" s="292"/>
      <c r="E3" s="292"/>
      <c r="F3" s="292"/>
      <c r="G3" s="292"/>
      <c r="H3" s="292"/>
      <c r="I3" s="292"/>
      <c r="J3" s="292"/>
      <c r="K3" s="178"/>
    </row>
    <row r="4" spans="2:11" ht="25.5" customHeight="1">
      <c r="B4" s="179"/>
      <c r="C4" s="295" t="s">
        <v>4334</v>
      </c>
      <c r="D4" s="295"/>
      <c r="E4" s="295"/>
      <c r="F4" s="295"/>
      <c r="G4" s="295"/>
      <c r="H4" s="295"/>
      <c r="I4" s="295"/>
      <c r="J4" s="295"/>
      <c r="K4" s="180"/>
    </row>
    <row r="5" spans="2:11" ht="5.25" customHeight="1">
      <c r="B5" s="179"/>
      <c r="C5" s="181"/>
      <c r="D5" s="181"/>
      <c r="E5" s="181"/>
      <c r="F5" s="181"/>
      <c r="G5" s="181"/>
      <c r="H5" s="181"/>
      <c r="I5" s="181"/>
      <c r="J5" s="181"/>
      <c r="K5" s="180"/>
    </row>
    <row r="6" spans="2:11" ht="15" customHeight="1">
      <c r="B6" s="179"/>
      <c r="C6" s="293" t="s">
        <v>4335</v>
      </c>
      <c r="D6" s="293"/>
      <c r="E6" s="293"/>
      <c r="F6" s="293"/>
      <c r="G6" s="293"/>
      <c r="H6" s="293"/>
      <c r="I6" s="293"/>
      <c r="J6" s="293"/>
      <c r="K6" s="180"/>
    </row>
    <row r="7" spans="2:11" ht="15" customHeight="1">
      <c r="B7" s="183"/>
      <c r="C7" s="293" t="s">
        <v>4336</v>
      </c>
      <c r="D7" s="293"/>
      <c r="E7" s="293"/>
      <c r="F7" s="293"/>
      <c r="G7" s="293"/>
      <c r="H7" s="293"/>
      <c r="I7" s="293"/>
      <c r="J7" s="293"/>
      <c r="K7" s="180"/>
    </row>
    <row r="8" spans="2:11" ht="12.75" customHeight="1">
      <c r="B8" s="183"/>
      <c r="C8" s="182"/>
      <c r="D8" s="182"/>
      <c r="E8" s="182"/>
      <c r="F8" s="182"/>
      <c r="G8" s="182"/>
      <c r="H8" s="182"/>
      <c r="I8" s="182"/>
      <c r="J8" s="182"/>
      <c r="K8" s="180"/>
    </row>
    <row r="9" spans="2:11" ht="15" customHeight="1">
      <c r="B9" s="183"/>
      <c r="C9" s="293" t="s">
        <v>4337</v>
      </c>
      <c r="D9" s="293"/>
      <c r="E9" s="293"/>
      <c r="F9" s="293"/>
      <c r="G9" s="293"/>
      <c r="H9" s="293"/>
      <c r="I9" s="293"/>
      <c r="J9" s="293"/>
      <c r="K9" s="180"/>
    </row>
    <row r="10" spans="2:11" ht="15" customHeight="1">
      <c r="B10" s="183"/>
      <c r="C10" s="182"/>
      <c r="D10" s="293" t="s">
        <v>4338</v>
      </c>
      <c r="E10" s="293"/>
      <c r="F10" s="293"/>
      <c r="G10" s="293"/>
      <c r="H10" s="293"/>
      <c r="I10" s="293"/>
      <c r="J10" s="293"/>
      <c r="K10" s="180"/>
    </row>
    <row r="11" spans="2:11" ht="15" customHeight="1">
      <c r="B11" s="183"/>
      <c r="C11" s="184"/>
      <c r="D11" s="293" t="s">
        <v>4339</v>
      </c>
      <c r="E11" s="293"/>
      <c r="F11" s="293"/>
      <c r="G11" s="293"/>
      <c r="H11" s="293"/>
      <c r="I11" s="293"/>
      <c r="J11" s="293"/>
      <c r="K11" s="180"/>
    </row>
    <row r="12" spans="2:11" ht="15" customHeight="1">
      <c r="B12" s="183"/>
      <c r="C12" s="184"/>
      <c r="D12" s="182"/>
      <c r="E12" s="182"/>
      <c r="F12" s="182"/>
      <c r="G12" s="182"/>
      <c r="H12" s="182"/>
      <c r="I12" s="182"/>
      <c r="J12" s="182"/>
      <c r="K12" s="180"/>
    </row>
    <row r="13" spans="2:11" ht="15" customHeight="1">
      <c r="B13" s="183"/>
      <c r="C13" s="184"/>
      <c r="D13" s="185" t="s">
        <v>4340</v>
      </c>
      <c r="E13" s="182"/>
      <c r="F13" s="182"/>
      <c r="G13" s="182"/>
      <c r="H13" s="182"/>
      <c r="I13" s="182"/>
      <c r="J13" s="182"/>
      <c r="K13" s="180"/>
    </row>
    <row r="14" spans="2:11" ht="12.75" customHeight="1">
      <c r="B14" s="183"/>
      <c r="C14" s="184"/>
      <c r="D14" s="184"/>
      <c r="E14" s="184"/>
      <c r="F14" s="184"/>
      <c r="G14" s="184"/>
      <c r="H14" s="184"/>
      <c r="I14" s="184"/>
      <c r="J14" s="184"/>
      <c r="K14" s="180"/>
    </row>
    <row r="15" spans="2:11" ht="15" customHeight="1">
      <c r="B15" s="183"/>
      <c r="C15" s="184"/>
      <c r="D15" s="293" t="s">
        <v>4341</v>
      </c>
      <c r="E15" s="293"/>
      <c r="F15" s="293"/>
      <c r="G15" s="293"/>
      <c r="H15" s="293"/>
      <c r="I15" s="293"/>
      <c r="J15" s="293"/>
      <c r="K15" s="180"/>
    </row>
    <row r="16" spans="2:11" ht="15" customHeight="1">
      <c r="B16" s="183"/>
      <c r="C16" s="184"/>
      <c r="D16" s="293" t="s">
        <v>4342</v>
      </c>
      <c r="E16" s="293"/>
      <c r="F16" s="293"/>
      <c r="G16" s="293"/>
      <c r="H16" s="293"/>
      <c r="I16" s="293"/>
      <c r="J16" s="293"/>
      <c r="K16" s="180"/>
    </row>
    <row r="17" spans="2:11" ht="15" customHeight="1">
      <c r="B17" s="183"/>
      <c r="C17" s="184"/>
      <c r="D17" s="293" t="s">
        <v>4343</v>
      </c>
      <c r="E17" s="293"/>
      <c r="F17" s="293"/>
      <c r="G17" s="293"/>
      <c r="H17" s="293"/>
      <c r="I17" s="293"/>
      <c r="J17" s="293"/>
      <c r="K17" s="180"/>
    </row>
    <row r="18" spans="2:11" ht="15" customHeight="1">
      <c r="B18" s="183"/>
      <c r="C18" s="184"/>
      <c r="D18" s="184"/>
      <c r="E18" s="186" t="s">
        <v>76</v>
      </c>
      <c r="F18" s="293" t="s">
        <v>4344</v>
      </c>
      <c r="G18" s="293"/>
      <c r="H18" s="293"/>
      <c r="I18" s="293"/>
      <c r="J18" s="293"/>
      <c r="K18" s="180"/>
    </row>
    <row r="19" spans="2:11" ht="15" customHeight="1">
      <c r="B19" s="183"/>
      <c r="C19" s="184"/>
      <c r="D19" s="184"/>
      <c r="E19" s="186" t="s">
        <v>4345</v>
      </c>
      <c r="F19" s="293" t="s">
        <v>4346</v>
      </c>
      <c r="G19" s="293"/>
      <c r="H19" s="293"/>
      <c r="I19" s="293"/>
      <c r="J19" s="293"/>
      <c r="K19" s="180"/>
    </row>
    <row r="20" spans="2:11" ht="15" customHeight="1">
      <c r="B20" s="183"/>
      <c r="C20" s="184"/>
      <c r="D20" s="184"/>
      <c r="E20" s="186" t="s">
        <v>4347</v>
      </c>
      <c r="F20" s="293" t="s">
        <v>4348</v>
      </c>
      <c r="G20" s="293"/>
      <c r="H20" s="293"/>
      <c r="I20" s="293"/>
      <c r="J20" s="293"/>
      <c r="K20" s="180"/>
    </row>
    <row r="21" spans="2:11" ht="15" customHeight="1">
      <c r="B21" s="183"/>
      <c r="C21" s="184"/>
      <c r="D21" s="184"/>
      <c r="E21" s="186" t="s">
        <v>4349</v>
      </c>
      <c r="F21" s="293" t="s">
        <v>4350</v>
      </c>
      <c r="G21" s="293"/>
      <c r="H21" s="293"/>
      <c r="I21" s="293"/>
      <c r="J21" s="293"/>
      <c r="K21" s="180"/>
    </row>
    <row r="22" spans="2:11" ht="15" customHeight="1">
      <c r="B22" s="183"/>
      <c r="C22" s="184"/>
      <c r="D22" s="184"/>
      <c r="E22" s="186" t="s">
        <v>3875</v>
      </c>
      <c r="F22" s="293" t="s">
        <v>3876</v>
      </c>
      <c r="G22" s="293"/>
      <c r="H22" s="293"/>
      <c r="I22" s="293"/>
      <c r="J22" s="293"/>
      <c r="K22" s="180"/>
    </row>
    <row r="23" spans="2:11" ht="15" customHeight="1">
      <c r="B23" s="183"/>
      <c r="C23" s="184"/>
      <c r="D23" s="184"/>
      <c r="E23" s="186" t="s">
        <v>4351</v>
      </c>
      <c r="F23" s="293" t="s">
        <v>4352</v>
      </c>
      <c r="G23" s="293"/>
      <c r="H23" s="293"/>
      <c r="I23" s="293"/>
      <c r="J23" s="293"/>
      <c r="K23" s="180"/>
    </row>
    <row r="24" spans="2:11" ht="12.75" customHeight="1">
      <c r="B24" s="183"/>
      <c r="C24" s="184"/>
      <c r="D24" s="184"/>
      <c r="E24" s="184"/>
      <c r="F24" s="184"/>
      <c r="G24" s="184"/>
      <c r="H24" s="184"/>
      <c r="I24" s="184"/>
      <c r="J24" s="184"/>
      <c r="K24" s="180"/>
    </row>
    <row r="25" spans="2:11" ht="15" customHeight="1">
      <c r="B25" s="183"/>
      <c r="C25" s="293" t="s">
        <v>4353</v>
      </c>
      <c r="D25" s="293"/>
      <c r="E25" s="293"/>
      <c r="F25" s="293"/>
      <c r="G25" s="293"/>
      <c r="H25" s="293"/>
      <c r="I25" s="293"/>
      <c r="J25" s="293"/>
      <c r="K25" s="180"/>
    </row>
    <row r="26" spans="2:11" ht="15" customHeight="1">
      <c r="B26" s="183"/>
      <c r="C26" s="293" t="s">
        <v>4354</v>
      </c>
      <c r="D26" s="293"/>
      <c r="E26" s="293"/>
      <c r="F26" s="293"/>
      <c r="G26" s="293"/>
      <c r="H26" s="293"/>
      <c r="I26" s="293"/>
      <c r="J26" s="293"/>
      <c r="K26" s="180"/>
    </row>
    <row r="27" spans="2:11" ht="15" customHeight="1">
      <c r="B27" s="183"/>
      <c r="C27" s="182"/>
      <c r="D27" s="293" t="s">
        <v>4355</v>
      </c>
      <c r="E27" s="293"/>
      <c r="F27" s="293"/>
      <c r="G27" s="293"/>
      <c r="H27" s="293"/>
      <c r="I27" s="293"/>
      <c r="J27" s="293"/>
      <c r="K27" s="180"/>
    </row>
    <row r="28" spans="2:11" ht="15" customHeight="1">
      <c r="B28" s="183"/>
      <c r="C28" s="184"/>
      <c r="D28" s="293" t="s">
        <v>4356</v>
      </c>
      <c r="E28" s="293"/>
      <c r="F28" s="293"/>
      <c r="G28" s="293"/>
      <c r="H28" s="293"/>
      <c r="I28" s="293"/>
      <c r="J28" s="293"/>
      <c r="K28" s="180"/>
    </row>
    <row r="29" spans="2:11" ht="12.75" customHeight="1">
      <c r="B29" s="183"/>
      <c r="C29" s="184"/>
      <c r="D29" s="184"/>
      <c r="E29" s="184"/>
      <c r="F29" s="184"/>
      <c r="G29" s="184"/>
      <c r="H29" s="184"/>
      <c r="I29" s="184"/>
      <c r="J29" s="184"/>
      <c r="K29" s="180"/>
    </row>
    <row r="30" spans="2:11" ht="15" customHeight="1">
      <c r="B30" s="183"/>
      <c r="C30" s="184"/>
      <c r="D30" s="293" t="s">
        <v>4357</v>
      </c>
      <c r="E30" s="293"/>
      <c r="F30" s="293"/>
      <c r="G30" s="293"/>
      <c r="H30" s="293"/>
      <c r="I30" s="293"/>
      <c r="J30" s="293"/>
      <c r="K30" s="180"/>
    </row>
    <row r="31" spans="2:11" ht="15" customHeight="1">
      <c r="B31" s="183"/>
      <c r="C31" s="184"/>
      <c r="D31" s="293" t="s">
        <v>4358</v>
      </c>
      <c r="E31" s="293"/>
      <c r="F31" s="293"/>
      <c r="G31" s="293"/>
      <c r="H31" s="293"/>
      <c r="I31" s="293"/>
      <c r="J31" s="293"/>
      <c r="K31" s="180"/>
    </row>
    <row r="32" spans="2:11" ht="12.75" customHeight="1">
      <c r="B32" s="183"/>
      <c r="C32" s="184"/>
      <c r="D32" s="184"/>
      <c r="E32" s="184"/>
      <c r="F32" s="184"/>
      <c r="G32" s="184"/>
      <c r="H32" s="184"/>
      <c r="I32" s="184"/>
      <c r="J32" s="184"/>
      <c r="K32" s="180"/>
    </row>
    <row r="33" spans="2:11" ht="15" customHeight="1">
      <c r="B33" s="183"/>
      <c r="C33" s="184"/>
      <c r="D33" s="293" t="s">
        <v>4359</v>
      </c>
      <c r="E33" s="293"/>
      <c r="F33" s="293"/>
      <c r="G33" s="293"/>
      <c r="H33" s="293"/>
      <c r="I33" s="293"/>
      <c r="J33" s="293"/>
      <c r="K33" s="180"/>
    </row>
    <row r="34" spans="2:11" ht="15" customHeight="1">
      <c r="B34" s="183"/>
      <c r="C34" s="184"/>
      <c r="D34" s="293" t="s">
        <v>4360</v>
      </c>
      <c r="E34" s="293"/>
      <c r="F34" s="293"/>
      <c r="G34" s="293"/>
      <c r="H34" s="293"/>
      <c r="I34" s="293"/>
      <c r="J34" s="293"/>
      <c r="K34" s="180"/>
    </row>
    <row r="35" spans="2:11" ht="15" customHeight="1">
      <c r="B35" s="183"/>
      <c r="C35" s="184"/>
      <c r="D35" s="293" t="s">
        <v>4361</v>
      </c>
      <c r="E35" s="293"/>
      <c r="F35" s="293"/>
      <c r="G35" s="293"/>
      <c r="H35" s="293"/>
      <c r="I35" s="293"/>
      <c r="J35" s="293"/>
      <c r="K35" s="180"/>
    </row>
    <row r="36" spans="2:11" ht="15" customHeight="1">
      <c r="B36" s="183"/>
      <c r="C36" s="184"/>
      <c r="D36" s="182"/>
      <c r="E36" s="185" t="s">
        <v>90</v>
      </c>
      <c r="F36" s="182"/>
      <c r="G36" s="293" t="s">
        <v>4362</v>
      </c>
      <c r="H36" s="293"/>
      <c r="I36" s="293"/>
      <c r="J36" s="293"/>
      <c r="K36" s="180"/>
    </row>
    <row r="37" spans="2:11" ht="30.75" customHeight="1">
      <c r="B37" s="183"/>
      <c r="C37" s="184"/>
      <c r="D37" s="182"/>
      <c r="E37" s="185" t="s">
        <v>4363</v>
      </c>
      <c r="F37" s="182"/>
      <c r="G37" s="293" t="s">
        <v>4364</v>
      </c>
      <c r="H37" s="293"/>
      <c r="I37" s="293"/>
      <c r="J37" s="293"/>
      <c r="K37" s="180"/>
    </row>
    <row r="38" spans="2:11" ht="15" customHeight="1">
      <c r="B38" s="183"/>
      <c r="C38" s="184"/>
      <c r="D38" s="182"/>
      <c r="E38" s="185" t="s">
        <v>53</v>
      </c>
      <c r="F38" s="182"/>
      <c r="G38" s="293" t="s">
        <v>4365</v>
      </c>
      <c r="H38" s="293"/>
      <c r="I38" s="293"/>
      <c r="J38" s="293"/>
      <c r="K38" s="180"/>
    </row>
    <row r="39" spans="2:11" ht="15" customHeight="1">
      <c r="B39" s="183"/>
      <c r="C39" s="184"/>
      <c r="D39" s="182"/>
      <c r="E39" s="185" t="s">
        <v>54</v>
      </c>
      <c r="F39" s="182"/>
      <c r="G39" s="293" t="s">
        <v>4366</v>
      </c>
      <c r="H39" s="293"/>
      <c r="I39" s="293"/>
      <c r="J39" s="293"/>
      <c r="K39" s="180"/>
    </row>
    <row r="40" spans="2:11" ht="15" customHeight="1">
      <c r="B40" s="183"/>
      <c r="C40" s="184"/>
      <c r="D40" s="182"/>
      <c r="E40" s="185" t="s">
        <v>91</v>
      </c>
      <c r="F40" s="182"/>
      <c r="G40" s="293" t="s">
        <v>4367</v>
      </c>
      <c r="H40" s="293"/>
      <c r="I40" s="293"/>
      <c r="J40" s="293"/>
      <c r="K40" s="180"/>
    </row>
    <row r="41" spans="2:11" ht="15" customHeight="1">
      <c r="B41" s="183"/>
      <c r="C41" s="184"/>
      <c r="D41" s="182"/>
      <c r="E41" s="185" t="s">
        <v>92</v>
      </c>
      <c r="F41" s="182"/>
      <c r="G41" s="293" t="s">
        <v>4368</v>
      </c>
      <c r="H41" s="293"/>
      <c r="I41" s="293"/>
      <c r="J41" s="293"/>
      <c r="K41" s="180"/>
    </row>
    <row r="42" spans="2:11" ht="15" customHeight="1">
      <c r="B42" s="183"/>
      <c r="C42" s="184"/>
      <c r="D42" s="182"/>
      <c r="E42" s="185" t="s">
        <v>4369</v>
      </c>
      <c r="F42" s="182"/>
      <c r="G42" s="293" t="s">
        <v>4370</v>
      </c>
      <c r="H42" s="293"/>
      <c r="I42" s="293"/>
      <c r="J42" s="293"/>
      <c r="K42" s="180"/>
    </row>
    <row r="43" spans="2:11" ht="15" customHeight="1">
      <c r="B43" s="183"/>
      <c r="C43" s="184"/>
      <c r="D43" s="182"/>
      <c r="E43" s="185"/>
      <c r="F43" s="182"/>
      <c r="G43" s="293" t="s">
        <v>4371</v>
      </c>
      <c r="H43" s="293"/>
      <c r="I43" s="293"/>
      <c r="J43" s="293"/>
      <c r="K43" s="180"/>
    </row>
    <row r="44" spans="2:11" ht="15" customHeight="1">
      <c r="B44" s="183"/>
      <c r="C44" s="184"/>
      <c r="D44" s="182"/>
      <c r="E44" s="185" t="s">
        <v>4372</v>
      </c>
      <c r="F44" s="182"/>
      <c r="G44" s="293" t="s">
        <v>4373</v>
      </c>
      <c r="H44" s="293"/>
      <c r="I44" s="293"/>
      <c r="J44" s="293"/>
      <c r="K44" s="180"/>
    </row>
    <row r="45" spans="2:11" ht="15" customHeight="1">
      <c r="B45" s="183"/>
      <c r="C45" s="184"/>
      <c r="D45" s="182"/>
      <c r="E45" s="185" t="s">
        <v>94</v>
      </c>
      <c r="F45" s="182"/>
      <c r="G45" s="293" t="s">
        <v>4374</v>
      </c>
      <c r="H45" s="293"/>
      <c r="I45" s="293"/>
      <c r="J45" s="293"/>
      <c r="K45" s="180"/>
    </row>
    <row r="46" spans="2:11" ht="12.75" customHeight="1">
      <c r="B46" s="183"/>
      <c r="C46" s="184"/>
      <c r="D46" s="182"/>
      <c r="E46" s="182"/>
      <c r="F46" s="182"/>
      <c r="G46" s="182"/>
      <c r="H46" s="182"/>
      <c r="I46" s="182"/>
      <c r="J46" s="182"/>
      <c r="K46" s="180"/>
    </row>
    <row r="47" spans="2:11" ht="15" customHeight="1">
      <c r="B47" s="183"/>
      <c r="C47" s="184"/>
      <c r="D47" s="293" t="s">
        <v>4375</v>
      </c>
      <c r="E47" s="293"/>
      <c r="F47" s="293"/>
      <c r="G47" s="293"/>
      <c r="H47" s="293"/>
      <c r="I47" s="293"/>
      <c r="J47" s="293"/>
      <c r="K47" s="180"/>
    </row>
    <row r="48" spans="2:11" ht="15" customHeight="1">
      <c r="B48" s="183"/>
      <c r="C48" s="184"/>
      <c r="D48" s="184"/>
      <c r="E48" s="293" t="s">
        <v>4376</v>
      </c>
      <c r="F48" s="293"/>
      <c r="G48" s="293"/>
      <c r="H48" s="293"/>
      <c r="I48" s="293"/>
      <c r="J48" s="293"/>
      <c r="K48" s="180"/>
    </row>
    <row r="49" spans="2:11" ht="15" customHeight="1">
      <c r="B49" s="183"/>
      <c r="C49" s="184"/>
      <c r="D49" s="184"/>
      <c r="E49" s="293" t="s">
        <v>4377</v>
      </c>
      <c r="F49" s="293"/>
      <c r="G49" s="293"/>
      <c r="H49" s="293"/>
      <c r="I49" s="293"/>
      <c r="J49" s="293"/>
      <c r="K49" s="180"/>
    </row>
    <row r="50" spans="2:11" ht="15" customHeight="1">
      <c r="B50" s="183"/>
      <c r="C50" s="184"/>
      <c r="D50" s="184"/>
      <c r="E50" s="293" t="s">
        <v>4378</v>
      </c>
      <c r="F50" s="293"/>
      <c r="G50" s="293"/>
      <c r="H50" s="293"/>
      <c r="I50" s="293"/>
      <c r="J50" s="293"/>
      <c r="K50" s="180"/>
    </row>
    <row r="51" spans="2:11" ht="15" customHeight="1">
      <c r="B51" s="183"/>
      <c r="C51" s="184"/>
      <c r="D51" s="293" t="s">
        <v>4379</v>
      </c>
      <c r="E51" s="293"/>
      <c r="F51" s="293"/>
      <c r="G51" s="293"/>
      <c r="H51" s="293"/>
      <c r="I51" s="293"/>
      <c r="J51" s="293"/>
      <c r="K51" s="180"/>
    </row>
    <row r="52" spans="2:11" ht="25.5" customHeight="1">
      <c r="B52" s="179"/>
      <c r="C52" s="295" t="s">
        <v>4380</v>
      </c>
      <c r="D52" s="295"/>
      <c r="E52" s="295"/>
      <c r="F52" s="295"/>
      <c r="G52" s="295"/>
      <c r="H52" s="295"/>
      <c r="I52" s="295"/>
      <c r="J52" s="295"/>
      <c r="K52" s="180"/>
    </row>
    <row r="53" spans="2:11" ht="5.25" customHeight="1">
      <c r="B53" s="179"/>
      <c r="C53" s="181"/>
      <c r="D53" s="181"/>
      <c r="E53" s="181"/>
      <c r="F53" s="181"/>
      <c r="G53" s="181"/>
      <c r="H53" s="181"/>
      <c r="I53" s="181"/>
      <c r="J53" s="181"/>
      <c r="K53" s="180"/>
    </row>
    <row r="54" spans="2:11" ht="15" customHeight="1">
      <c r="B54" s="179"/>
      <c r="C54" s="293" t="s">
        <v>4381</v>
      </c>
      <c r="D54" s="293"/>
      <c r="E54" s="293"/>
      <c r="F54" s="293"/>
      <c r="G54" s="293"/>
      <c r="H54" s="293"/>
      <c r="I54" s="293"/>
      <c r="J54" s="293"/>
      <c r="K54" s="180"/>
    </row>
    <row r="55" spans="2:11" ht="15" customHeight="1">
      <c r="B55" s="179"/>
      <c r="C55" s="293" t="s">
        <v>4382</v>
      </c>
      <c r="D55" s="293"/>
      <c r="E55" s="293"/>
      <c r="F55" s="293"/>
      <c r="G55" s="293"/>
      <c r="H55" s="293"/>
      <c r="I55" s="293"/>
      <c r="J55" s="293"/>
      <c r="K55" s="180"/>
    </row>
    <row r="56" spans="2:11" ht="12.75" customHeight="1">
      <c r="B56" s="179"/>
      <c r="C56" s="182"/>
      <c r="D56" s="182"/>
      <c r="E56" s="182"/>
      <c r="F56" s="182"/>
      <c r="G56" s="182"/>
      <c r="H56" s="182"/>
      <c r="I56" s="182"/>
      <c r="J56" s="182"/>
      <c r="K56" s="180"/>
    </row>
    <row r="57" spans="2:11" ht="15" customHeight="1">
      <c r="B57" s="179"/>
      <c r="C57" s="293" t="s">
        <v>4383</v>
      </c>
      <c r="D57" s="293"/>
      <c r="E57" s="293"/>
      <c r="F57" s="293"/>
      <c r="G57" s="293"/>
      <c r="H57" s="293"/>
      <c r="I57" s="293"/>
      <c r="J57" s="293"/>
      <c r="K57" s="180"/>
    </row>
    <row r="58" spans="2:11" ht="15" customHeight="1">
      <c r="B58" s="179"/>
      <c r="C58" s="184"/>
      <c r="D58" s="293" t="s">
        <v>4384</v>
      </c>
      <c r="E58" s="293"/>
      <c r="F58" s="293"/>
      <c r="G58" s="293"/>
      <c r="H58" s="293"/>
      <c r="I58" s="293"/>
      <c r="J58" s="293"/>
      <c r="K58" s="180"/>
    </row>
    <row r="59" spans="2:11" ht="15" customHeight="1">
      <c r="B59" s="179"/>
      <c r="C59" s="184"/>
      <c r="D59" s="293" t="s">
        <v>4385</v>
      </c>
      <c r="E59" s="293"/>
      <c r="F59" s="293"/>
      <c r="G59" s="293"/>
      <c r="H59" s="293"/>
      <c r="I59" s="293"/>
      <c r="J59" s="293"/>
      <c r="K59" s="180"/>
    </row>
    <row r="60" spans="2:11" ht="15" customHeight="1">
      <c r="B60" s="179"/>
      <c r="C60" s="184"/>
      <c r="D60" s="293" t="s">
        <v>4386</v>
      </c>
      <c r="E60" s="293"/>
      <c r="F60" s="293"/>
      <c r="G60" s="293"/>
      <c r="H60" s="293"/>
      <c r="I60" s="293"/>
      <c r="J60" s="293"/>
      <c r="K60" s="180"/>
    </row>
    <row r="61" spans="2:11" ht="15" customHeight="1">
      <c r="B61" s="179"/>
      <c r="C61" s="184"/>
      <c r="D61" s="293" t="s">
        <v>4387</v>
      </c>
      <c r="E61" s="293"/>
      <c r="F61" s="293"/>
      <c r="G61" s="293"/>
      <c r="H61" s="293"/>
      <c r="I61" s="293"/>
      <c r="J61" s="293"/>
      <c r="K61" s="180"/>
    </row>
    <row r="62" spans="2:11" ht="15" customHeight="1">
      <c r="B62" s="179"/>
      <c r="C62" s="184"/>
      <c r="D62" s="296" t="s">
        <v>4388</v>
      </c>
      <c r="E62" s="296"/>
      <c r="F62" s="296"/>
      <c r="G62" s="296"/>
      <c r="H62" s="296"/>
      <c r="I62" s="296"/>
      <c r="J62" s="296"/>
      <c r="K62" s="180"/>
    </row>
    <row r="63" spans="2:11" ht="15" customHeight="1">
      <c r="B63" s="179"/>
      <c r="C63" s="184"/>
      <c r="D63" s="293" t="s">
        <v>4389</v>
      </c>
      <c r="E63" s="293"/>
      <c r="F63" s="293"/>
      <c r="G63" s="293"/>
      <c r="H63" s="293"/>
      <c r="I63" s="293"/>
      <c r="J63" s="293"/>
      <c r="K63" s="180"/>
    </row>
    <row r="64" spans="2:11" ht="12.75" customHeight="1">
      <c r="B64" s="179"/>
      <c r="C64" s="184"/>
      <c r="D64" s="184"/>
      <c r="E64" s="187"/>
      <c r="F64" s="184"/>
      <c r="G64" s="184"/>
      <c r="H64" s="184"/>
      <c r="I64" s="184"/>
      <c r="J64" s="184"/>
      <c r="K64" s="180"/>
    </row>
    <row r="65" spans="2:11" ht="15" customHeight="1">
      <c r="B65" s="179"/>
      <c r="C65" s="184"/>
      <c r="D65" s="293" t="s">
        <v>4390</v>
      </c>
      <c r="E65" s="293"/>
      <c r="F65" s="293"/>
      <c r="G65" s="293"/>
      <c r="H65" s="293"/>
      <c r="I65" s="293"/>
      <c r="J65" s="293"/>
      <c r="K65" s="180"/>
    </row>
    <row r="66" spans="2:11" ht="15" customHeight="1">
      <c r="B66" s="179"/>
      <c r="C66" s="184"/>
      <c r="D66" s="296" t="s">
        <v>4391</v>
      </c>
      <c r="E66" s="296"/>
      <c r="F66" s="296"/>
      <c r="G66" s="296"/>
      <c r="H66" s="296"/>
      <c r="I66" s="296"/>
      <c r="J66" s="296"/>
      <c r="K66" s="180"/>
    </row>
    <row r="67" spans="2:11" ht="15" customHeight="1">
      <c r="B67" s="179"/>
      <c r="C67" s="184"/>
      <c r="D67" s="293" t="s">
        <v>4392</v>
      </c>
      <c r="E67" s="293"/>
      <c r="F67" s="293"/>
      <c r="G67" s="293"/>
      <c r="H67" s="293"/>
      <c r="I67" s="293"/>
      <c r="J67" s="293"/>
      <c r="K67" s="180"/>
    </row>
    <row r="68" spans="2:11" ht="15" customHeight="1">
      <c r="B68" s="179"/>
      <c r="C68" s="184"/>
      <c r="D68" s="293" t="s">
        <v>4393</v>
      </c>
      <c r="E68" s="293"/>
      <c r="F68" s="293"/>
      <c r="G68" s="293"/>
      <c r="H68" s="293"/>
      <c r="I68" s="293"/>
      <c r="J68" s="293"/>
      <c r="K68" s="180"/>
    </row>
    <row r="69" spans="2:11" ht="15" customHeight="1">
      <c r="B69" s="179"/>
      <c r="C69" s="184"/>
      <c r="D69" s="293" t="s">
        <v>4394</v>
      </c>
      <c r="E69" s="293"/>
      <c r="F69" s="293"/>
      <c r="G69" s="293"/>
      <c r="H69" s="293"/>
      <c r="I69" s="293"/>
      <c r="J69" s="293"/>
      <c r="K69" s="180"/>
    </row>
    <row r="70" spans="2:11" ht="15" customHeight="1">
      <c r="B70" s="179"/>
      <c r="C70" s="184"/>
      <c r="D70" s="293" t="s">
        <v>4395</v>
      </c>
      <c r="E70" s="293"/>
      <c r="F70" s="293"/>
      <c r="G70" s="293"/>
      <c r="H70" s="293"/>
      <c r="I70" s="293"/>
      <c r="J70" s="293"/>
      <c r="K70" s="180"/>
    </row>
    <row r="71" spans="2:11" ht="12.75" customHeight="1">
      <c r="B71" s="188"/>
      <c r="C71" s="189"/>
      <c r="D71" s="189"/>
      <c r="E71" s="189"/>
      <c r="F71" s="189"/>
      <c r="G71" s="189"/>
      <c r="H71" s="189"/>
      <c r="I71" s="189"/>
      <c r="J71" s="189"/>
      <c r="K71" s="190"/>
    </row>
    <row r="72" spans="2:11" ht="18.75" customHeight="1">
      <c r="B72" s="191"/>
      <c r="C72" s="191"/>
      <c r="D72" s="191"/>
      <c r="E72" s="191"/>
      <c r="F72" s="191"/>
      <c r="G72" s="191"/>
      <c r="H72" s="191"/>
      <c r="I72" s="191"/>
      <c r="J72" s="191"/>
      <c r="K72" s="192"/>
    </row>
    <row r="73" spans="2:11" ht="18.75" customHeight="1">
      <c r="B73" s="192"/>
      <c r="C73" s="192"/>
      <c r="D73" s="192"/>
      <c r="E73" s="192"/>
      <c r="F73" s="192"/>
      <c r="G73" s="192"/>
      <c r="H73" s="192"/>
      <c r="I73" s="192"/>
      <c r="J73" s="192"/>
      <c r="K73" s="192"/>
    </row>
    <row r="74" spans="2:11" ht="7.5" customHeight="1">
      <c r="B74" s="193"/>
      <c r="C74" s="194"/>
      <c r="D74" s="194"/>
      <c r="E74" s="194"/>
      <c r="F74" s="194"/>
      <c r="G74" s="194"/>
      <c r="H74" s="194"/>
      <c r="I74" s="194"/>
      <c r="J74" s="194"/>
      <c r="K74" s="195"/>
    </row>
    <row r="75" spans="2:11" ht="45" customHeight="1">
      <c r="B75" s="196"/>
      <c r="C75" s="294" t="s">
        <v>4396</v>
      </c>
      <c r="D75" s="294"/>
      <c r="E75" s="294"/>
      <c r="F75" s="294"/>
      <c r="G75" s="294"/>
      <c r="H75" s="294"/>
      <c r="I75" s="294"/>
      <c r="J75" s="294"/>
      <c r="K75" s="197"/>
    </row>
    <row r="76" spans="2:11" ht="17.25" customHeight="1">
      <c r="B76" s="196"/>
      <c r="C76" s="198" t="s">
        <v>4397</v>
      </c>
      <c r="D76" s="198"/>
      <c r="E76" s="198"/>
      <c r="F76" s="198" t="s">
        <v>4398</v>
      </c>
      <c r="G76" s="199"/>
      <c r="H76" s="198" t="s">
        <v>54</v>
      </c>
      <c r="I76" s="198" t="s">
        <v>57</v>
      </c>
      <c r="J76" s="198" t="s">
        <v>4399</v>
      </c>
      <c r="K76" s="197"/>
    </row>
    <row r="77" spans="2:11" ht="17.25" customHeight="1">
      <c r="B77" s="196"/>
      <c r="C77" s="200" t="s">
        <v>4400</v>
      </c>
      <c r="D77" s="200"/>
      <c r="E77" s="200"/>
      <c r="F77" s="201" t="s">
        <v>4401</v>
      </c>
      <c r="G77" s="202"/>
      <c r="H77" s="200"/>
      <c r="I77" s="200"/>
      <c r="J77" s="200" t="s">
        <v>4402</v>
      </c>
      <c r="K77" s="197"/>
    </row>
    <row r="78" spans="2:11" ht="5.25" customHeight="1">
      <c r="B78" s="196"/>
      <c r="C78" s="203"/>
      <c r="D78" s="203"/>
      <c r="E78" s="203"/>
      <c r="F78" s="203"/>
      <c r="G78" s="204"/>
      <c r="H78" s="203"/>
      <c r="I78" s="203"/>
      <c r="J78" s="203"/>
      <c r="K78" s="197"/>
    </row>
    <row r="79" spans="2:11" ht="15" customHeight="1">
      <c r="B79" s="196"/>
      <c r="C79" s="185" t="s">
        <v>53</v>
      </c>
      <c r="D79" s="203"/>
      <c r="E79" s="203"/>
      <c r="F79" s="205" t="s">
        <v>4403</v>
      </c>
      <c r="G79" s="204"/>
      <c r="H79" s="185" t="s">
        <v>4404</v>
      </c>
      <c r="I79" s="185" t="s">
        <v>4405</v>
      </c>
      <c r="J79" s="185">
        <v>20</v>
      </c>
      <c r="K79" s="197"/>
    </row>
    <row r="80" spans="2:11" ht="15" customHeight="1">
      <c r="B80" s="196"/>
      <c r="C80" s="185" t="s">
        <v>4406</v>
      </c>
      <c r="D80" s="185"/>
      <c r="E80" s="185"/>
      <c r="F80" s="205" t="s">
        <v>4403</v>
      </c>
      <c r="G80" s="204"/>
      <c r="H80" s="185" t="s">
        <v>4407</v>
      </c>
      <c r="I80" s="185" t="s">
        <v>4405</v>
      </c>
      <c r="J80" s="185">
        <v>120</v>
      </c>
      <c r="K80" s="197"/>
    </row>
    <row r="81" spans="2:11" ht="15" customHeight="1">
      <c r="B81" s="206"/>
      <c r="C81" s="185" t="s">
        <v>4408</v>
      </c>
      <c r="D81" s="185"/>
      <c r="E81" s="185"/>
      <c r="F81" s="205" t="s">
        <v>4409</v>
      </c>
      <c r="G81" s="204"/>
      <c r="H81" s="185" t="s">
        <v>4410</v>
      </c>
      <c r="I81" s="185" t="s">
        <v>4405</v>
      </c>
      <c r="J81" s="185">
        <v>50</v>
      </c>
      <c r="K81" s="197"/>
    </row>
    <row r="82" spans="2:11" ht="15" customHeight="1">
      <c r="B82" s="206"/>
      <c r="C82" s="185" t="s">
        <v>4411</v>
      </c>
      <c r="D82" s="185"/>
      <c r="E82" s="185"/>
      <c r="F82" s="205" t="s">
        <v>4403</v>
      </c>
      <c r="G82" s="204"/>
      <c r="H82" s="185" t="s">
        <v>4412</v>
      </c>
      <c r="I82" s="185" t="s">
        <v>4413</v>
      </c>
      <c r="J82" s="185"/>
      <c r="K82" s="197"/>
    </row>
    <row r="83" spans="2:11" ht="15" customHeight="1">
      <c r="B83" s="206"/>
      <c r="C83" s="207" t="s">
        <v>4414</v>
      </c>
      <c r="D83" s="207"/>
      <c r="E83" s="207"/>
      <c r="F83" s="208" t="s">
        <v>4409</v>
      </c>
      <c r="G83" s="207"/>
      <c r="H83" s="207" t="s">
        <v>4415</v>
      </c>
      <c r="I83" s="207" t="s">
        <v>4405</v>
      </c>
      <c r="J83" s="207">
        <v>15</v>
      </c>
      <c r="K83" s="197"/>
    </row>
    <row r="84" spans="2:11" ht="15" customHeight="1">
      <c r="B84" s="206"/>
      <c r="C84" s="207" t="s">
        <v>4416</v>
      </c>
      <c r="D84" s="207"/>
      <c r="E84" s="207"/>
      <c r="F84" s="208" t="s">
        <v>4409</v>
      </c>
      <c r="G84" s="207"/>
      <c r="H84" s="207" t="s">
        <v>4417</v>
      </c>
      <c r="I84" s="207" t="s">
        <v>4405</v>
      </c>
      <c r="J84" s="207">
        <v>15</v>
      </c>
      <c r="K84" s="197"/>
    </row>
    <row r="85" spans="2:11" ht="15" customHeight="1">
      <c r="B85" s="206"/>
      <c r="C85" s="207" t="s">
        <v>4418</v>
      </c>
      <c r="D85" s="207"/>
      <c r="E85" s="207"/>
      <c r="F85" s="208" t="s">
        <v>4409</v>
      </c>
      <c r="G85" s="207"/>
      <c r="H85" s="207" t="s">
        <v>4419</v>
      </c>
      <c r="I85" s="207" t="s">
        <v>4405</v>
      </c>
      <c r="J85" s="207">
        <v>20</v>
      </c>
      <c r="K85" s="197"/>
    </row>
    <row r="86" spans="2:11" ht="15" customHeight="1">
      <c r="B86" s="206"/>
      <c r="C86" s="207" t="s">
        <v>4420</v>
      </c>
      <c r="D86" s="207"/>
      <c r="E86" s="207"/>
      <c r="F86" s="208" t="s">
        <v>4409</v>
      </c>
      <c r="G86" s="207"/>
      <c r="H86" s="207" t="s">
        <v>4421</v>
      </c>
      <c r="I86" s="207" t="s">
        <v>4405</v>
      </c>
      <c r="J86" s="207">
        <v>20</v>
      </c>
      <c r="K86" s="197"/>
    </row>
    <row r="87" spans="2:11" ht="15" customHeight="1">
      <c r="B87" s="206"/>
      <c r="C87" s="185" t="s">
        <v>4422</v>
      </c>
      <c r="D87" s="185"/>
      <c r="E87" s="185"/>
      <c r="F87" s="205" t="s">
        <v>4409</v>
      </c>
      <c r="G87" s="204"/>
      <c r="H87" s="185" t="s">
        <v>4423</v>
      </c>
      <c r="I87" s="185" t="s">
        <v>4405</v>
      </c>
      <c r="J87" s="185">
        <v>50</v>
      </c>
      <c r="K87" s="197"/>
    </row>
    <row r="88" spans="2:11" ht="15" customHeight="1">
      <c r="B88" s="206"/>
      <c r="C88" s="185" t="s">
        <v>4424</v>
      </c>
      <c r="D88" s="185"/>
      <c r="E88" s="185"/>
      <c r="F88" s="205" t="s">
        <v>4409</v>
      </c>
      <c r="G88" s="204"/>
      <c r="H88" s="185" t="s">
        <v>4425</v>
      </c>
      <c r="I88" s="185" t="s">
        <v>4405</v>
      </c>
      <c r="J88" s="185">
        <v>20</v>
      </c>
      <c r="K88" s="197"/>
    </row>
    <row r="89" spans="2:11" ht="15" customHeight="1">
      <c r="B89" s="206"/>
      <c r="C89" s="185" t="s">
        <v>4426</v>
      </c>
      <c r="D89" s="185"/>
      <c r="E89" s="185"/>
      <c r="F89" s="205" t="s">
        <v>4409</v>
      </c>
      <c r="G89" s="204"/>
      <c r="H89" s="185" t="s">
        <v>4427</v>
      </c>
      <c r="I89" s="185" t="s">
        <v>4405</v>
      </c>
      <c r="J89" s="185">
        <v>20</v>
      </c>
      <c r="K89" s="197"/>
    </row>
    <row r="90" spans="2:11" ht="15" customHeight="1">
      <c r="B90" s="206"/>
      <c r="C90" s="185" t="s">
        <v>4428</v>
      </c>
      <c r="D90" s="185"/>
      <c r="E90" s="185"/>
      <c r="F90" s="205" t="s">
        <v>4409</v>
      </c>
      <c r="G90" s="204"/>
      <c r="H90" s="185" t="s">
        <v>4429</v>
      </c>
      <c r="I90" s="185" t="s">
        <v>4405</v>
      </c>
      <c r="J90" s="185">
        <v>50</v>
      </c>
      <c r="K90" s="197"/>
    </row>
    <row r="91" spans="2:11" ht="15" customHeight="1">
      <c r="B91" s="206"/>
      <c r="C91" s="185" t="s">
        <v>4430</v>
      </c>
      <c r="D91" s="185"/>
      <c r="E91" s="185"/>
      <c r="F91" s="205" t="s">
        <v>4409</v>
      </c>
      <c r="G91" s="204"/>
      <c r="H91" s="185" t="s">
        <v>4430</v>
      </c>
      <c r="I91" s="185" t="s">
        <v>4405</v>
      </c>
      <c r="J91" s="185">
        <v>50</v>
      </c>
      <c r="K91" s="197"/>
    </row>
    <row r="92" spans="2:11" ht="15" customHeight="1">
      <c r="B92" s="206"/>
      <c r="C92" s="185" t="s">
        <v>4431</v>
      </c>
      <c r="D92" s="185"/>
      <c r="E92" s="185"/>
      <c r="F92" s="205" t="s">
        <v>4409</v>
      </c>
      <c r="G92" s="204"/>
      <c r="H92" s="185" t="s">
        <v>4432</v>
      </c>
      <c r="I92" s="185" t="s">
        <v>4405</v>
      </c>
      <c r="J92" s="185">
        <v>255</v>
      </c>
      <c r="K92" s="197"/>
    </row>
    <row r="93" spans="2:11" ht="15" customHeight="1">
      <c r="B93" s="206"/>
      <c r="C93" s="185" t="s">
        <v>4433</v>
      </c>
      <c r="D93" s="185"/>
      <c r="E93" s="185"/>
      <c r="F93" s="205" t="s">
        <v>4403</v>
      </c>
      <c r="G93" s="204"/>
      <c r="H93" s="185" t="s">
        <v>4434</v>
      </c>
      <c r="I93" s="185" t="s">
        <v>4435</v>
      </c>
      <c r="J93" s="185"/>
      <c r="K93" s="197"/>
    </row>
    <row r="94" spans="2:11" ht="15" customHeight="1">
      <c r="B94" s="206"/>
      <c r="C94" s="185" t="s">
        <v>4436</v>
      </c>
      <c r="D94" s="185"/>
      <c r="E94" s="185"/>
      <c r="F94" s="205" t="s">
        <v>4403</v>
      </c>
      <c r="G94" s="204"/>
      <c r="H94" s="185" t="s">
        <v>4437</v>
      </c>
      <c r="I94" s="185" t="s">
        <v>4438</v>
      </c>
      <c r="J94" s="185"/>
      <c r="K94" s="197"/>
    </row>
    <row r="95" spans="2:11" ht="15" customHeight="1">
      <c r="B95" s="206"/>
      <c r="C95" s="185" t="s">
        <v>4439</v>
      </c>
      <c r="D95" s="185"/>
      <c r="E95" s="185"/>
      <c r="F95" s="205" t="s">
        <v>4403</v>
      </c>
      <c r="G95" s="204"/>
      <c r="H95" s="185" t="s">
        <v>4439</v>
      </c>
      <c r="I95" s="185" t="s">
        <v>4438</v>
      </c>
      <c r="J95" s="185"/>
      <c r="K95" s="197"/>
    </row>
    <row r="96" spans="2:11" ht="15" customHeight="1">
      <c r="B96" s="206"/>
      <c r="C96" s="185" t="s">
        <v>38</v>
      </c>
      <c r="D96" s="185"/>
      <c r="E96" s="185"/>
      <c r="F96" s="205" t="s">
        <v>4403</v>
      </c>
      <c r="G96" s="204"/>
      <c r="H96" s="185" t="s">
        <v>4440</v>
      </c>
      <c r="I96" s="185" t="s">
        <v>4438</v>
      </c>
      <c r="J96" s="185"/>
      <c r="K96" s="197"/>
    </row>
    <row r="97" spans="2:11" ht="15" customHeight="1">
      <c r="B97" s="206"/>
      <c r="C97" s="185" t="s">
        <v>48</v>
      </c>
      <c r="D97" s="185"/>
      <c r="E97" s="185"/>
      <c r="F97" s="205" t="s">
        <v>4403</v>
      </c>
      <c r="G97" s="204"/>
      <c r="H97" s="185" t="s">
        <v>4441</v>
      </c>
      <c r="I97" s="185" t="s">
        <v>4438</v>
      </c>
      <c r="J97" s="185"/>
      <c r="K97" s="197"/>
    </row>
    <row r="98" spans="2:11" ht="15" customHeight="1">
      <c r="B98" s="209"/>
      <c r="C98" s="210"/>
      <c r="D98" s="210"/>
      <c r="E98" s="210"/>
      <c r="F98" s="210"/>
      <c r="G98" s="210"/>
      <c r="H98" s="210"/>
      <c r="I98" s="210"/>
      <c r="J98" s="210"/>
      <c r="K98" s="211"/>
    </row>
    <row r="99" spans="2:11" ht="18.75" customHeight="1">
      <c r="B99" s="212"/>
      <c r="C99" s="213"/>
      <c r="D99" s="213"/>
      <c r="E99" s="213"/>
      <c r="F99" s="213"/>
      <c r="G99" s="213"/>
      <c r="H99" s="213"/>
      <c r="I99" s="213"/>
      <c r="J99" s="213"/>
      <c r="K99" s="212"/>
    </row>
    <row r="100" spans="2:11" ht="18.75" customHeight="1">
      <c r="B100" s="192"/>
      <c r="C100" s="192"/>
      <c r="D100" s="192"/>
      <c r="E100" s="192"/>
      <c r="F100" s="192"/>
      <c r="G100" s="192"/>
      <c r="H100" s="192"/>
      <c r="I100" s="192"/>
      <c r="J100" s="192"/>
      <c r="K100" s="192"/>
    </row>
    <row r="101" spans="2:11" ht="7.5" customHeight="1">
      <c r="B101" s="193"/>
      <c r="C101" s="194"/>
      <c r="D101" s="194"/>
      <c r="E101" s="194"/>
      <c r="F101" s="194"/>
      <c r="G101" s="194"/>
      <c r="H101" s="194"/>
      <c r="I101" s="194"/>
      <c r="J101" s="194"/>
      <c r="K101" s="195"/>
    </row>
    <row r="102" spans="2:11" ht="45" customHeight="1">
      <c r="B102" s="196"/>
      <c r="C102" s="294" t="s">
        <v>4442</v>
      </c>
      <c r="D102" s="294"/>
      <c r="E102" s="294"/>
      <c r="F102" s="294"/>
      <c r="G102" s="294"/>
      <c r="H102" s="294"/>
      <c r="I102" s="294"/>
      <c r="J102" s="294"/>
      <c r="K102" s="197"/>
    </row>
    <row r="103" spans="2:11" ht="17.25" customHeight="1">
      <c r="B103" s="196"/>
      <c r="C103" s="198" t="s">
        <v>4397</v>
      </c>
      <c r="D103" s="198"/>
      <c r="E103" s="198"/>
      <c r="F103" s="198" t="s">
        <v>4398</v>
      </c>
      <c r="G103" s="199"/>
      <c r="H103" s="198" t="s">
        <v>54</v>
      </c>
      <c r="I103" s="198" t="s">
        <v>57</v>
      </c>
      <c r="J103" s="198" t="s">
        <v>4399</v>
      </c>
      <c r="K103" s="197"/>
    </row>
    <row r="104" spans="2:11" ht="17.25" customHeight="1">
      <c r="B104" s="196"/>
      <c r="C104" s="200" t="s">
        <v>4400</v>
      </c>
      <c r="D104" s="200"/>
      <c r="E104" s="200"/>
      <c r="F104" s="201" t="s">
        <v>4401</v>
      </c>
      <c r="G104" s="202"/>
      <c r="H104" s="200"/>
      <c r="I104" s="200"/>
      <c r="J104" s="200" t="s">
        <v>4402</v>
      </c>
      <c r="K104" s="197"/>
    </row>
    <row r="105" spans="2:11" ht="5.25" customHeight="1">
      <c r="B105" s="196"/>
      <c r="C105" s="198"/>
      <c r="D105" s="198"/>
      <c r="E105" s="198"/>
      <c r="F105" s="198"/>
      <c r="G105" s="214"/>
      <c r="H105" s="198"/>
      <c r="I105" s="198"/>
      <c r="J105" s="198"/>
      <c r="K105" s="197"/>
    </row>
    <row r="106" spans="2:11" ht="15" customHeight="1">
      <c r="B106" s="196"/>
      <c r="C106" s="185" t="s">
        <v>53</v>
      </c>
      <c r="D106" s="203"/>
      <c r="E106" s="203"/>
      <c r="F106" s="205" t="s">
        <v>4403</v>
      </c>
      <c r="G106" s="214"/>
      <c r="H106" s="185" t="s">
        <v>4443</v>
      </c>
      <c r="I106" s="185" t="s">
        <v>4405</v>
      </c>
      <c r="J106" s="185">
        <v>20</v>
      </c>
      <c r="K106" s="197"/>
    </row>
    <row r="107" spans="2:11" ht="15" customHeight="1">
      <c r="B107" s="196"/>
      <c r="C107" s="185" t="s">
        <v>4406</v>
      </c>
      <c r="D107" s="185"/>
      <c r="E107" s="185"/>
      <c r="F107" s="205" t="s">
        <v>4403</v>
      </c>
      <c r="G107" s="185"/>
      <c r="H107" s="185" t="s">
        <v>4443</v>
      </c>
      <c r="I107" s="185" t="s">
        <v>4405</v>
      </c>
      <c r="J107" s="185">
        <v>120</v>
      </c>
      <c r="K107" s="197"/>
    </row>
    <row r="108" spans="2:11" ht="15" customHeight="1">
      <c r="B108" s="206"/>
      <c r="C108" s="185" t="s">
        <v>4408</v>
      </c>
      <c r="D108" s="185"/>
      <c r="E108" s="185"/>
      <c r="F108" s="205" t="s">
        <v>4409</v>
      </c>
      <c r="G108" s="185"/>
      <c r="H108" s="185" t="s">
        <v>4443</v>
      </c>
      <c r="I108" s="185" t="s">
        <v>4405</v>
      </c>
      <c r="J108" s="185">
        <v>50</v>
      </c>
      <c r="K108" s="197"/>
    </row>
    <row r="109" spans="2:11" ht="15" customHeight="1">
      <c r="B109" s="206"/>
      <c r="C109" s="185" t="s">
        <v>4411</v>
      </c>
      <c r="D109" s="185"/>
      <c r="E109" s="185"/>
      <c r="F109" s="205" t="s">
        <v>4403</v>
      </c>
      <c r="G109" s="185"/>
      <c r="H109" s="185" t="s">
        <v>4443</v>
      </c>
      <c r="I109" s="185" t="s">
        <v>4413</v>
      </c>
      <c r="J109" s="185"/>
      <c r="K109" s="197"/>
    </row>
    <row r="110" spans="2:11" ht="15" customHeight="1">
      <c r="B110" s="206"/>
      <c r="C110" s="185" t="s">
        <v>4422</v>
      </c>
      <c r="D110" s="185"/>
      <c r="E110" s="185"/>
      <c r="F110" s="205" t="s">
        <v>4409</v>
      </c>
      <c r="G110" s="185"/>
      <c r="H110" s="185" t="s">
        <v>4443</v>
      </c>
      <c r="I110" s="185" t="s">
        <v>4405</v>
      </c>
      <c r="J110" s="185">
        <v>50</v>
      </c>
      <c r="K110" s="197"/>
    </row>
    <row r="111" spans="2:11" ht="15" customHeight="1">
      <c r="B111" s="206"/>
      <c r="C111" s="185" t="s">
        <v>4430</v>
      </c>
      <c r="D111" s="185"/>
      <c r="E111" s="185"/>
      <c r="F111" s="205" t="s">
        <v>4409</v>
      </c>
      <c r="G111" s="185"/>
      <c r="H111" s="185" t="s">
        <v>4443</v>
      </c>
      <c r="I111" s="185" t="s">
        <v>4405</v>
      </c>
      <c r="J111" s="185">
        <v>50</v>
      </c>
      <c r="K111" s="197"/>
    </row>
    <row r="112" spans="2:11" ht="15" customHeight="1">
      <c r="B112" s="206"/>
      <c r="C112" s="185" t="s">
        <v>4428</v>
      </c>
      <c r="D112" s="185"/>
      <c r="E112" s="185"/>
      <c r="F112" s="205" t="s">
        <v>4409</v>
      </c>
      <c r="G112" s="185"/>
      <c r="H112" s="185" t="s">
        <v>4443</v>
      </c>
      <c r="I112" s="185" t="s">
        <v>4405</v>
      </c>
      <c r="J112" s="185">
        <v>50</v>
      </c>
      <c r="K112" s="197"/>
    </row>
    <row r="113" spans="2:11" ht="15" customHeight="1">
      <c r="B113" s="206"/>
      <c r="C113" s="185" t="s">
        <v>53</v>
      </c>
      <c r="D113" s="185"/>
      <c r="E113" s="185"/>
      <c r="F113" s="205" t="s">
        <v>4403</v>
      </c>
      <c r="G113" s="185"/>
      <c r="H113" s="185" t="s">
        <v>4444</v>
      </c>
      <c r="I113" s="185" t="s">
        <v>4405</v>
      </c>
      <c r="J113" s="185">
        <v>20</v>
      </c>
      <c r="K113" s="197"/>
    </row>
    <row r="114" spans="2:11" ht="15" customHeight="1">
      <c r="B114" s="206"/>
      <c r="C114" s="185" t="s">
        <v>4445</v>
      </c>
      <c r="D114" s="185"/>
      <c r="E114" s="185"/>
      <c r="F114" s="205" t="s">
        <v>4403</v>
      </c>
      <c r="G114" s="185"/>
      <c r="H114" s="185" t="s">
        <v>4446</v>
      </c>
      <c r="I114" s="185" t="s">
        <v>4405</v>
      </c>
      <c r="J114" s="185">
        <v>120</v>
      </c>
      <c r="K114" s="197"/>
    </row>
    <row r="115" spans="2:11" ht="15" customHeight="1">
      <c r="B115" s="206"/>
      <c r="C115" s="185" t="s">
        <v>38</v>
      </c>
      <c r="D115" s="185"/>
      <c r="E115" s="185"/>
      <c r="F115" s="205" t="s">
        <v>4403</v>
      </c>
      <c r="G115" s="185"/>
      <c r="H115" s="185" t="s">
        <v>4447</v>
      </c>
      <c r="I115" s="185" t="s">
        <v>4438</v>
      </c>
      <c r="J115" s="185"/>
      <c r="K115" s="197"/>
    </row>
    <row r="116" spans="2:11" ht="15" customHeight="1">
      <c r="B116" s="206"/>
      <c r="C116" s="185" t="s">
        <v>48</v>
      </c>
      <c r="D116" s="185"/>
      <c r="E116" s="185"/>
      <c r="F116" s="205" t="s">
        <v>4403</v>
      </c>
      <c r="G116" s="185"/>
      <c r="H116" s="185" t="s">
        <v>4448</v>
      </c>
      <c r="I116" s="185" t="s">
        <v>4438</v>
      </c>
      <c r="J116" s="185"/>
      <c r="K116" s="197"/>
    </row>
    <row r="117" spans="2:11" ht="15" customHeight="1">
      <c r="B117" s="206"/>
      <c r="C117" s="185" t="s">
        <v>57</v>
      </c>
      <c r="D117" s="185"/>
      <c r="E117" s="185"/>
      <c r="F117" s="205" t="s">
        <v>4403</v>
      </c>
      <c r="G117" s="185"/>
      <c r="H117" s="185" t="s">
        <v>4449</v>
      </c>
      <c r="I117" s="185" t="s">
        <v>4450</v>
      </c>
      <c r="J117" s="185"/>
      <c r="K117" s="197"/>
    </row>
    <row r="118" spans="2:11" ht="15" customHeight="1">
      <c r="B118" s="209"/>
      <c r="C118" s="215"/>
      <c r="D118" s="215"/>
      <c r="E118" s="215"/>
      <c r="F118" s="215"/>
      <c r="G118" s="215"/>
      <c r="H118" s="215"/>
      <c r="I118" s="215"/>
      <c r="J118" s="215"/>
      <c r="K118" s="211"/>
    </row>
    <row r="119" spans="2:11" ht="18.75" customHeight="1">
      <c r="B119" s="216"/>
      <c r="C119" s="182"/>
      <c r="D119" s="182"/>
      <c r="E119" s="182"/>
      <c r="F119" s="217"/>
      <c r="G119" s="182"/>
      <c r="H119" s="182"/>
      <c r="I119" s="182"/>
      <c r="J119" s="182"/>
      <c r="K119" s="216"/>
    </row>
    <row r="120" spans="2:11" ht="18.75" customHeight="1">
      <c r="B120" s="192"/>
      <c r="C120" s="192"/>
      <c r="D120" s="192"/>
      <c r="E120" s="192"/>
      <c r="F120" s="192"/>
      <c r="G120" s="192"/>
      <c r="H120" s="192"/>
      <c r="I120" s="192"/>
      <c r="J120" s="192"/>
      <c r="K120" s="192"/>
    </row>
    <row r="121" spans="2:11" ht="7.5" customHeight="1">
      <c r="B121" s="218"/>
      <c r="C121" s="219"/>
      <c r="D121" s="219"/>
      <c r="E121" s="219"/>
      <c r="F121" s="219"/>
      <c r="G121" s="219"/>
      <c r="H121" s="219"/>
      <c r="I121" s="219"/>
      <c r="J121" s="219"/>
      <c r="K121" s="220"/>
    </row>
    <row r="122" spans="2:11" ht="45" customHeight="1">
      <c r="B122" s="221"/>
      <c r="C122" s="292" t="s">
        <v>4451</v>
      </c>
      <c r="D122" s="292"/>
      <c r="E122" s="292"/>
      <c r="F122" s="292"/>
      <c r="G122" s="292"/>
      <c r="H122" s="292"/>
      <c r="I122" s="292"/>
      <c r="J122" s="292"/>
      <c r="K122" s="222"/>
    </row>
    <row r="123" spans="2:11" ht="17.25" customHeight="1">
      <c r="B123" s="223"/>
      <c r="C123" s="198" t="s">
        <v>4397</v>
      </c>
      <c r="D123" s="198"/>
      <c r="E123" s="198"/>
      <c r="F123" s="198" t="s">
        <v>4398</v>
      </c>
      <c r="G123" s="199"/>
      <c r="H123" s="198" t="s">
        <v>54</v>
      </c>
      <c r="I123" s="198" t="s">
        <v>57</v>
      </c>
      <c r="J123" s="198" t="s">
        <v>4399</v>
      </c>
      <c r="K123" s="224"/>
    </row>
    <row r="124" spans="2:11" ht="17.25" customHeight="1">
      <c r="B124" s="223"/>
      <c r="C124" s="200" t="s">
        <v>4400</v>
      </c>
      <c r="D124" s="200"/>
      <c r="E124" s="200"/>
      <c r="F124" s="201" t="s">
        <v>4401</v>
      </c>
      <c r="G124" s="202"/>
      <c r="H124" s="200"/>
      <c r="I124" s="200"/>
      <c r="J124" s="200" t="s">
        <v>4402</v>
      </c>
      <c r="K124" s="224"/>
    </row>
    <row r="125" spans="2:11" ht="5.25" customHeight="1">
      <c r="B125" s="225"/>
      <c r="C125" s="203"/>
      <c r="D125" s="203"/>
      <c r="E125" s="203"/>
      <c r="F125" s="203"/>
      <c r="G125" s="185"/>
      <c r="H125" s="203"/>
      <c r="I125" s="203"/>
      <c r="J125" s="203"/>
      <c r="K125" s="226"/>
    </row>
    <row r="126" spans="2:11" ht="15" customHeight="1">
      <c r="B126" s="225"/>
      <c r="C126" s="185" t="s">
        <v>4406</v>
      </c>
      <c r="D126" s="203"/>
      <c r="E126" s="203"/>
      <c r="F126" s="205" t="s">
        <v>4403</v>
      </c>
      <c r="G126" s="185"/>
      <c r="H126" s="185" t="s">
        <v>4443</v>
      </c>
      <c r="I126" s="185" t="s">
        <v>4405</v>
      </c>
      <c r="J126" s="185">
        <v>120</v>
      </c>
      <c r="K126" s="227"/>
    </row>
    <row r="127" spans="2:11" ht="15" customHeight="1">
      <c r="B127" s="225"/>
      <c r="C127" s="185" t="s">
        <v>4452</v>
      </c>
      <c r="D127" s="185"/>
      <c r="E127" s="185"/>
      <c r="F127" s="205" t="s">
        <v>4403</v>
      </c>
      <c r="G127" s="185"/>
      <c r="H127" s="185" t="s">
        <v>4453</v>
      </c>
      <c r="I127" s="185" t="s">
        <v>4405</v>
      </c>
      <c r="J127" s="185" t="s">
        <v>4454</v>
      </c>
      <c r="K127" s="227"/>
    </row>
    <row r="128" spans="2:11" ht="15" customHeight="1">
      <c r="B128" s="225"/>
      <c r="C128" s="185" t="s">
        <v>4351</v>
      </c>
      <c r="D128" s="185"/>
      <c r="E128" s="185"/>
      <c r="F128" s="205" t="s">
        <v>4403</v>
      </c>
      <c r="G128" s="185"/>
      <c r="H128" s="185" t="s">
        <v>4455</v>
      </c>
      <c r="I128" s="185" t="s">
        <v>4405</v>
      </c>
      <c r="J128" s="185" t="s">
        <v>4454</v>
      </c>
      <c r="K128" s="227"/>
    </row>
    <row r="129" spans="2:11" ht="15" customHeight="1">
      <c r="B129" s="225"/>
      <c r="C129" s="185" t="s">
        <v>4414</v>
      </c>
      <c r="D129" s="185"/>
      <c r="E129" s="185"/>
      <c r="F129" s="205" t="s">
        <v>4409</v>
      </c>
      <c r="G129" s="185"/>
      <c r="H129" s="185" t="s">
        <v>4415</v>
      </c>
      <c r="I129" s="185" t="s">
        <v>4405</v>
      </c>
      <c r="J129" s="185">
        <v>15</v>
      </c>
      <c r="K129" s="227"/>
    </row>
    <row r="130" spans="2:11" ht="15" customHeight="1">
      <c r="B130" s="225"/>
      <c r="C130" s="207" t="s">
        <v>4416</v>
      </c>
      <c r="D130" s="207"/>
      <c r="E130" s="207"/>
      <c r="F130" s="208" t="s">
        <v>4409</v>
      </c>
      <c r="G130" s="207"/>
      <c r="H130" s="207" t="s">
        <v>4417</v>
      </c>
      <c r="I130" s="207" t="s">
        <v>4405</v>
      </c>
      <c r="J130" s="207">
        <v>15</v>
      </c>
      <c r="K130" s="227"/>
    </row>
    <row r="131" spans="2:11" ht="15" customHeight="1">
      <c r="B131" s="225"/>
      <c r="C131" s="207" t="s">
        <v>4418</v>
      </c>
      <c r="D131" s="207"/>
      <c r="E131" s="207"/>
      <c r="F131" s="208" t="s">
        <v>4409</v>
      </c>
      <c r="G131" s="207"/>
      <c r="H131" s="207" t="s">
        <v>4419</v>
      </c>
      <c r="I131" s="207" t="s">
        <v>4405</v>
      </c>
      <c r="J131" s="207">
        <v>20</v>
      </c>
      <c r="K131" s="227"/>
    </row>
    <row r="132" spans="2:11" ht="15" customHeight="1">
      <c r="B132" s="225"/>
      <c r="C132" s="207" t="s">
        <v>4420</v>
      </c>
      <c r="D132" s="207"/>
      <c r="E132" s="207"/>
      <c r="F132" s="208" t="s">
        <v>4409</v>
      </c>
      <c r="G132" s="207"/>
      <c r="H132" s="207" t="s">
        <v>4421</v>
      </c>
      <c r="I132" s="207" t="s">
        <v>4405</v>
      </c>
      <c r="J132" s="207">
        <v>20</v>
      </c>
      <c r="K132" s="227"/>
    </row>
    <row r="133" spans="2:11" ht="15" customHeight="1">
      <c r="B133" s="225"/>
      <c r="C133" s="185" t="s">
        <v>4408</v>
      </c>
      <c r="D133" s="185"/>
      <c r="E133" s="185"/>
      <c r="F133" s="205" t="s">
        <v>4409</v>
      </c>
      <c r="G133" s="185"/>
      <c r="H133" s="185" t="s">
        <v>4443</v>
      </c>
      <c r="I133" s="185" t="s">
        <v>4405</v>
      </c>
      <c r="J133" s="185">
        <v>50</v>
      </c>
      <c r="K133" s="227"/>
    </row>
    <row r="134" spans="2:11" ht="15" customHeight="1">
      <c r="B134" s="225"/>
      <c r="C134" s="185" t="s">
        <v>4422</v>
      </c>
      <c r="D134" s="185"/>
      <c r="E134" s="185"/>
      <c r="F134" s="205" t="s">
        <v>4409</v>
      </c>
      <c r="G134" s="185"/>
      <c r="H134" s="185" t="s">
        <v>4443</v>
      </c>
      <c r="I134" s="185" t="s">
        <v>4405</v>
      </c>
      <c r="J134" s="185">
        <v>50</v>
      </c>
      <c r="K134" s="227"/>
    </row>
    <row r="135" spans="2:11" ht="15" customHeight="1">
      <c r="B135" s="225"/>
      <c r="C135" s="185" t="s">
        <v>4428</v>
      </c>
      <c r="D135" s="185"/>
      <c r="E135" s="185"/>
      <c r="F135" s="205" t="s">
        <v>4409</v>
      </c>
      <c r="G135" s="185"/>
      <c r="H135" s="185" t="s">
        <v>4443</v>
      </c>
      <c r="I135" s="185" t="s">
        <v>4405</v>
      </c>
      <c r="J135" s="185">
        <v>50</v>
      </c>
      <c r="K135" s="227"/>
    </row>
    <row r="136" spans="2:11" ht="15" customHeight="1">
      <c r="B136" s="225"/>
      <c r="C136" s="185" t="s">
        <v>4430</v>
      </c>
      <c r="D136" s="185"/>
      <c r="E136" s="185"/>
      <c r="F136" s="205" t="s">
        <v>4409</v>
      </c>
      <c r="G136" s="185"/>
      <c r="H136" s="185" t="s">
        <v>4443</v>
      </c>
      <c r="I136" s="185" t="s">
        <v>4405</v>
      </c>
      <c r="J136" s="185">
        <v>50</v>
      </c>
      <c r="K136" s="227"/>
    </row>
    <row r="137" spans="2:11" ht="15" customHeight="1">
      <c r="B137" s="225"/>
      <c r="C137" s="185" t="s">
        <v>4431</v>
      </c>
      <c r="D137" s="185"/>
      <c r="E137" s="185"/>
      <c r="F137" s="205" t="s">
        <v>4409</v>
      </c>
      <c r="G137" s="185"/>
      <c r="H137" s="185" t="s">
        <v>4456</v>
      </c>
      <c r="I137" s="185" t="s">
        <v>4405</v>
      </c>
      <c r="J137" s="185">
        <v>255</v>
      </c>
      <c r="K137" s="227"/>
    </row>
    <row r="138" spans="2:11" ht="15" customHeight="1">
      <c r="B138" s="225"/>
      <c r="C138" s="185" t="s">
        <v>4433</v>
      </c>
      <c r="D138" s="185"/>
      <c r="E138" s="185"/>
      <c r="F138" s="205" t="s">
        <v>4403</v>
      </c>
      <c r="G138" s="185"/>
      <c r="H138" s="185" t="s">
        <v>4457</v>
      </c>
      <c r="I138" s="185" t="s">
        <v>4435</v>
      </c>
      <c r="J138" s="185"/>
      <c r="K138" s="227"/>
    </row>
    <row r="139" spans="2:11" ht="15" customHeight="1">
      <c r="B139" s="225"/>
      <c r="C139" s="185" t="s">
        <v>4436</v>
      </c>
      <c r="D139" s="185"/>
      <c r="E139" s="185"/>
      <c r="F139" s="205" t="s">
        <v>4403</v>
      </c>
      <c r="G139" s="185"/>
      <c r="H139" s="185" t="s">
        <v>4458</v>
      </c>
      <c r="I139" s="185" t="s">
        <v>4438</v>
      </c>
      <c r="J139" s="185"/>
      <c r="K139" s="227"/>
    </row>
    <row r="140" spans="2:11" ht="15" customHeight="1">
      <c r="B140" s="225"/>
      <c r="C140" s="185" t="s">
        <v>4439</v>
      </c>
      <c r="D140" s="185"/>
      <c r="E140" s="185"/>
      <c r="F140" s="205" t="s">
        <v>4403</v>
      </c>
      <c r="G140" s="185"/>
      <c r="H140" s="185" t="s">
        <v>4439</v>
      </c>
      <c r="I140" s="185" t="s">
        <v>4438</v>
      </c>
      <c r="J140" s="185"/>
      <c r="K140" s="227"/>
    </row>
    <row r="141" spans="2:11" ht="15" customHeight="1">
      <c r="B141" s="225"/>
      <c r="C141" s="185" t="s">
        <v>38</v>
      </c>
      <c r="D141" s="185"/>
      <c r="E141" s="185"/>
      <c r="F141" s="205" t="s">
        <v>4403</v>
      </c>
      <c r="G141" s="185"/>
      <c r="H141" s="185" t="s">
        <v>4459</v>
      </c>
      <c r="I141" s="185" t="s">
        <v>4438</v>
      </c>
      <c r="J141" s="185"/>
      <c r="K141" s="227"/>
    </row>
    <row r="142" spans="2:11" ht="15" customHeight="1">
      <c r="B142" s="225"/>
      <c r="C142" s="185" t="s">
        <v>4460</v>
      </c>
      <c r="D142" s="185"/>
      <c r="E142" s="185"/>
      <c r="F142" s="205" t="s">
        <v>4403</v>
      </c>
      <c r="G142" s="185"/>
      <c r="H142" s="185" t="s">
        <v>4461</v>
      </c>
      <c r="I142" s="185" t="s">
        <v>4438</v>
      </c>
      <c r="J142" s="185"/>
      <c r="K142" s="227"/>
    </row>
    <row r="143" spans="2:11" ht="15" customHeight="1">
      <c r="B143" s="228"/>
      <c r="C143" s="229"/>
      <c r="D143" s="229"/>
      <c r="E143" s="229"/>
      <c r="F143" s="229"/>
      <c r="G143" s="229"/>
      <c r="H143" s="229"/>
      <c r="I143" s="229"/>
      <c r="J143" s="229"/>
      <c r="K143" s="230"/>
    </row>
    <row r="144" spans="2:11" ht="18.75" customHeight="1">
      <c r="B144" s="182"/>
      <c r="C144" s="182"/>
      <c r="D144" s="182"/>
      <c r="E144" s="182"/>
      <c r="F144" s="217"/>
      <c r="G144" s="182"/>
      <c r="H144" s="182"/>
      <c r="I144" s="182"/>
      <c r="J144" s="182"/>
      <c r="K144" s="182"/>
    </row>
    <row r="145" spans="2:11" ht="18.75" customHeight="1">
      <c r="B145" s="192"/>
      <c r="C145" s="192"/>
      <c r="D145" s="192"/>
      <c r="E145" s="192"/>
      <c r="F145" s="192"/>
      <c r="G145" s="192"/>
      <c r="H145" s="192"/>
      <c r="I145" s="192"/>
      <c r="J145" s="192"/>
      <c r="K145" s="192"/>
    </row>
    <row r="146" spans="2:11" ht="7.5" customHeight="1">
      <c r="B146" s="193"/>
      <c r="C146" s="194"/>
      <c r="D146" s="194"/>
      <c r="E146" s="194"/>
      <c r="F146" s="194"/>
      <c r="G146" s="194"/>
      <c r="H146" s="194"/>
      <c r="I146" s="194"/>
      <c r="J146" s="194"/>
      <c r="K146" s="195"/>
    </row>
    <row r="147" spans="2:11" ht="45" customHeight="1">
      <c r="B147" s="196"/>
      <c r="C147" s="294" t="s">
        <v>4462</v>
      </c>
      <c r="D147" s="294"/>
      <c r="E147" s="294"/>
      <c r="F147" s="294"/>
      <c r="G147" s="294"/>
      <c r="H147" s="294"/>
      <c r="I147" s="294"/>
      <c r="J147" s="294"/>
      <c r="K147" s="197"/>
    </row>
    <row r="148" spans="2:11" ht="17.25" customHeight="1">
      <c r="B148" s="196"/>
      <c r="C148" s="198" t="s">
        <v>4397</v>
      </c>
      <c r="D148" s="198"/>
      <c r="E148" s="198"/>
      <c r="F148" s="198" t="s">
        <v>4398</v>
      </c>
      <c r="G148" s="199"/>
      <c r="H148" s="198" t="s">
        <v>54</v>
      </c>
      <c r="I148" s="198" t="s">
        <v>57</v>
      </c>
      <c r="J148" s="198" t="s">
        <v>4399</v>
      </c>
      <c r="K148" s="197"/>
    </row>
    <row r="149" spans="2:11" ht="17.25" customHeight="1">
      <c r="B149" s="196"/>
      <c r="C149" s="200" t="s">
        <v>4400</v>
      </c>
      <c r="D149" s="200"/>
      <c r="E149" s="200"/>
      <c r="F149" s="201" t="s">
        <v>4401</v>
      </c>
      <c r="G149" s="202"/>
      <c r="H149" s="200"/>
      <c r="I149" s="200"/>
      <c r="J149" s="200" t="s">
        <v>4402</v>
      </c>
      <c r="K149" s="197"/>
    </row>
    <row r="150" spans="2:11" ht="5.25" customHeight="1">
      <c r="B150" s="206"/>
      <c r="C150" s="203"/>
      <c r="D150" s="203"/>
      <c r="E150" s="203"/>
      <c r="F150" s="203"/>
      <c r="G150" s="204"/>
      <c r="H150" s="203"/>
      <c r="I150" s="203"/>
      <c r="J150" s="203"/>
      <c r="K150" s="227"/>
    </row>
    <row r="151" spans="2:11" ht="15" customHeight="1">
      <c r="B151" s="206"/>
      <c r="C151" s="231" t="s">
        <v>4406</v>
      </c>
      <c r="D151" s="185"/>
      <c r="E151" s="185"/>
      <c r="F151" s="232" t="s">
        <v>4403</v>
      </c>
      <c r="G151" s="185"/>
      <c r="H151" s="231" t="s">
        <v>4443</v>
      </c>
      <c r="I151" s="231" t="s">
        <v>4405</v>
      </c>
      <c r="J151" s="231">
        <v>120</v>
      </c>
      <c r="K151" s="227"/>
    </row>
    <row r="152" spans="2:11" ht="15" customHeight="1">
      <c r="B152" s="206"/>
      <c r="C152" s="231" t="s">
        <v>4452</v>
      </c>
      <c r="D152" s="185"/>
      <c r="E152" s="185"/>
      <c r="F152" s="232" t="s">
        <v>4403</v>
      </c>
      <c r="G152" s="185"/>
      <c r="H152" s="231" t="s">
        <v>4463</v>
      </c>
      <c r="I152" s="231" t="s">
        <v>4405</v>
      </c>
      <c r="J152" s="231" t="s">
        <v>4454</v>
      </c>
      <c r="K152" s="227"/>
    </row>
    <row r="153" spans="2:11" ht="15" customHeight="1">
      <c r="B153" s="206"/>
      <c r="C153" s="231" t="s">
        <v>4351</v>
      </c>
      <c r="D153" s="185"/>
      <c r="E153" s="185"/>
      <c r="F153" s="232" t="s">
        <v>4403</v>
      </c>
      <c r="G153" s="185"/>
      <c r="H153" s="231" t="s">
        <v>4464</v>
      </c>
      <c r="I153" s="231" t="s">
        <v>4405</v>
      </c>
      <c r="J153" s="231" t="s">
        <v>4454</v>
      </c>
      <c r="K153" s="227"/>
    </row>
    <row r="154" spans="2:11" ht="15" customHeight="1">
      <c r="B154" s="206"/>
      <c r="C154" s="231" t="s">
        <v>4408</v>
      </c>
      <c r="D154" s="185"/>
      <c r="E154" s="185"/>
      <c r="F154" s="232" t="s">
        <v>4409</v>
      </c>
      <c r="G154" s="185"/>
      <c r="H154" s="231" t="s">
        <v>4443</v>
      </c>
      <c r="I154" s="231" t="s">
        <v>4405</v>
      </c>
      <c r="J154" s="231">
        <v>50</v>
      </c>
      <c r="K154" s="227"/>
    </row>
    <row r="155" spans="2:11" ht="15" customHeight="1">
      <c r="B155" s="206"/>
      <c r="C155" s="231" t="s">
        <v>4411</v>
      </c>
      <c r="D155" s="185"/>
      <c r="E155" s="185"/>
      <c r="F155" s="232" t="s">
        <v>4403</v>
      </c>
      <c r="G155" s="185"/>
      <c r="H155" s="231" t="s">
        <v>4443</v>
      </c>
      <c r="I155" s="231" t="s">
        <v>4413</v>
      </c>
      <c r="J155" s="231"/>
      <c r="K155" s="227"/>
    </row>
    <row r="156" spans="2:11" ht="15" customHeight="1">
      <c r="B156" s="206"/>
      <c r="C156" s="231" t="s">
        <v>4422</v>
      </c>
      <c r="D156" s="185"/>
      <c r="E156" s="185"/>
      <c r="F156" s="232" t="s">
        <v>4409</v>
      </c>
      <c r="G156" s="185"/>
      <c r="H156" s="231" t="s">
        <v>4443</v>
      </c>
      <c r="I156" s="231" t="s">
        <v>4405</v>
      </c>
      <c r="J156" s="231">
        <v>50</v>
      </c>
      <c r="K156" s="227"/>
    </row>
    <row r="157" spans="2:11" ht="15" customHeight="1">
      <c r="B157" s="206"/>
      <c r="C157" s="231" t="s">
        <v>4430</v>
      </c>
      <c r="D157" s="185"/>
      <c r="E157" s="185"/>
      <c r="F157" s="232" t="s">
        <v>4409</v>
      </c>
      <c r="G157" s="185"/>
      <c r="H157" s="231" t="s">
        <v>4443</v>
      </c>
      <c r="I157" s="231" t="s">
        <v>4405</v>
      </c>
      <c r="J157" s="231">
        <v>50</v>
      </c>
      <c r="K157" s="227"/>
    </row>
    <row r="158" spans="2:11" ht="15" customHeight="1">
      <c r="B158" s="206"/>
      <c r="C158" s="231" t="s">
        <v>4428</v>
      </c>
      <c r="D158" s="185"/>
      <c r="E158" s="185"/>
      <c r="F158" s="232" t="s">
        <v>4409</v>
      </c>
      <c r="G158" s="185"/>
      <c r="H158" s="231" t="s">
        <v>4443</v>
      </c>
      <c r="I158" s="231" t="s">
        <v>4405</v>
      </c>
      <c r="J158" s="231">
        <v>50</v>
      </c>
      <c r="K158" s="227"/>
    </row>
    <row r="159" spans="2:11" ht="15" customHeight="1">
      <c r="B159" s="206"/>
      <c r="C159" s="231" t="s">
        <v>82</v>
      </c>
      <c r="D159" s="185"/>
      <c r="E159" s="185"/>
      <c r="F159" s="232" t="s">
        <v>4403</v>
      </c>
      <c r="G159" s="185"/>
      <c r="H159" s="231" t="s">
        <v>4465</v>
      </c>
      <c r="I159" s="231" t="s">
        <v>4405</v>
      </c>
      <c r="J159" s="231" t="s">
        <v>4466</v>
      </c>
      <c r="K159" s="227"/>
    </row>
    <row r="160" spans="2:11" ht="15" customHeight="1">
      <c r="B160" s="206"/>
      <c r="C160" s="231" t="s">
        <v>4467</v>
      </c>
      <c r="D160" s="185"/>
      <c r="E160" s="185"/>
      <c r="F160" s="232" t="s">
        <v>4403</v>
      </c>
      <c r="G160" s="185"/>
      <c r="H160" s="231" t="s">
        <v>4468</v>
      </c>
      <c r="I160" s="231" t="s">
        <v>4438</v>
      </c>
      <c r="J160" s="231"/>
      <c r="K160" s="227"/>
    </row>
    <row r="161" spans="2:11" ht="15" customHeight="1">
      <c r="B161" s="233"/>
      <c r="C161" s="215"/>
      <c r="D161" s="215"/>
      <c r="E161" s="215"/>
      <c r="F161" s="215"/>
      <c r="G161" s="215"/>
      <c r="H161" s="215"/>
      <c r="I161" s="215"/>
      <c r="J161" s="215"/>
      <c r="K161" s="234"/>
    </row>
    <row r="162" spans="2:11" ht="18.75" customHeight="1">
      <c r="B162" s="182"/>
      <c r="C162" s="185"/>
      <c r="D162" s="185"/>
      <c r="E162" s="185"/>
      <c r="F162" s="205"/>
      <c r="G162" s="185"/>
      <c r="H162" s="185"/>
      <c r="I162" s="185"/>
      <c r="J162" s="185"/>
      <c r="K162" s="182"/>
    </row>
    <row r="163" spans="2:11" ht="18.75" customHeight="1">
      <c r="B163" s="192"/>
      <c r="C163" s="192"/>
      <c r="D163" s="192"/>
      <c r="E163" s="192"/>
      <c r="F163" s="192"/>
      <c r="G163" s="192"/>
      <c r="H163" s="192"/>
      <c r="I163" s="192"/>
      <c r="J163" s="192"/>
      <c r="K163" s="192"/>
    </row>
    <row r="164" spans="2:11" ht="7.5" customHeight="1">
      <c r="B164" s="174"/>
      <c r="C164" s="175"/>
      <c r="D164" s="175"/>
      <c r="E164" s="175"/>
      <c r="F164" s="175"/>
      <c r="G164" s="175"/>
      <c r="H164" s="175"/>
      <c r="I164" s="175"/>
      <c r="J164" s="175"/>
      <c r="K164" s="176"/>
    </row>
    <row r="165" spans="2:11" ht="45" customHeight="1">
      <c r="B165" s="177"/>
      <c r="C165" s="292" t="s">
        <v>4469</v>
      </c>
      <c r="D165" s="292"/>
      <c r="E165" s="292"/>
      <c r="F165" s="292"/>
      <c r="G165" s="292"/>
      <c r="H165" s="292"/>
      <c r="I165" s="292"/>
      <c r="J165" s="292"/>
      <c r="K165" s="178"/>
    </row>
    <row r="166" spans="2:11" ht="17.25" customHeight="1">
      <c r="B166" s="177"/>
      <c r="C166" s="198" t="s">
        <v>4397</v>
      </c>
      <c r="D166" s="198"/>
      <c r="E166" s="198"/>
      <c r="F166" s="198" t="s">
        <v>4398</v>
      </c>
      <c r="G166" s="235"/>
      <c r="H166" s="236" t="s">
        <v>54</v>
      </c>
      <c r="I166" s="236" t="s">
        <v>57</v>
      </c>
      <c r="J166" s="198" t="s">
        <v>4399</v>
      </c>
      <c r="K166" s="178"/>
    </row>
    <row r="167" spans="2:11" ht="17.25" customHeight="1">
      <c r="B167" s="179"/>
      <c r="C167" s="200" t="s">
        <v>4400</v>
      </c>
      <c r="D167" s="200"/>
      <c r="E167" s="200"/>
      <c r="F167" s="201" t="s">
        <v>4401</v>
      </c>
      <c r="G167" s="237"/>
      <c r="H167" s="238"/>
      <c r="I167" s="238"/>
      <c r="J167" s="200" t="s">
        <v>4402</v>
      </c>
      <c r="K167" s="180"/>
    </row>
    <row r="168" spans="2:11" ht="5.25" customHeight="1">
      <c r="B168" s="206"/>
      <c r="C168" s="203"/>
      <c r="D168" s="203"/>
      <c r="E168" s="203"/>
      <c r="F168" s="203"/>
      <c r="G168" s="204"/>
      <c r="H168" s="203"/>
      <c r="I168" s="203"/>
      <c r="J168" s="203"/>
      <c r="K168" s="227"/>
    </row>
    <row r="169" spans="2:11" ht="15" customHeight="1">
      <c r="B169" s="206"/>
      <c r="C169" s="185" t="s">
        <v>4406</v>
      </c>
      <c r="D169" s="185"/>
      <c r="E169" s="185"/>
      <c r="F169" s="205" t="s">
        <v>4403</v>
      </c>
      <c r="G169" s="185"/>
      <c r="H169" s="185" t="s">
        <v>4443</v>
      </c>
      <c r="I169" s="185" t="s">
        <v>4405</v>
      </c>
      <c r="J169" s="185">
        <v>120</v>
      </c>
      <c r="K169" s="227"/>
    </row>
    <row r="170" spans="2:11" ht="15" customHeight="1">
      <c r="B170" s="206"/>
      <c r="C170" s="185" t="s">
        <v>4452</v>
      </c>
      <c r="D170" s="185"/>
      <c r="E170" s="185"/>
      <c r="F170" s="205" t="s">
        <v>4403</v>
      </c>
      <c r="G170" s="185"/>
      <c r="H170" s="185" t="s">
        <v>4453</v>
      </c>
      <c r="I170" s="185" t="s">
        <v>4405</v>
      </c>
      <c r="J170" s="185" t="s">
        <v>4454</v>
      </c>
      <c r="K170" s="227"/>
    </row>
    <row r="171" spans="2:11" ht="15" customHeight="1">
      <c r="B171" s="206"/>
      <c r="C171" s="185" t="s">
        <v>4351</v>
      </c>
      <c r="D171" s="185"/>
      <c r="E171" s="185"/>
      <c r="F171" s="205" t="s">
        <v>4403</v>
      </c>
      <c r="G171" s="185"/>
      <c r="H171" s="185" t="s">
        <v>4470</v>
      </c>
      <c r="I171" s="185" t="s">
        <v>4405</v>
      </c>
      <c r="J171" s="185" t="s">
        <v>4454</v>
      </c>
      <c r="K171" s="227"/>
    </row>
    <row r="172" spans="2:11" ht="15" customHeight="1">
      <c r="B172" s="206"/>
      <c r="C172" s="185" t="s">
        <v>4408</v>
      </c>
      <c r="D172" s="185"/>
      <c r="E172" s="185"/>
      <c r="F172" s="205" t="s">
        <v>4409</v>
      </c>
      <c r="G172" s="185"/>
      <c r="H172" s="185" t="s">
        <v>4470</v>
      </c>
      <c r="I172" s="185" t="s">
        <v>4405</v>
      </c>
      <c r="J172" s="185">
        <v>50</v>
      </c>
      <c r="K172" s="227"/>
    </row>
    <row r="173" spans="2:11" ht="15" customHeight="1">
      <c r="B173" s="206"/>
      <c r="C173" s="185" t="s">
        <v>4411</v>
      </c>
      <c r="D173" s="185"/>
      <c r="E173" s="185"/>
      <c r="F173" s="205" t="s">
        <v>4403</v>
      </c>
      <c r="G173" s="185"/>
      <c r="H173" s="185" t="s">
        <v>4470</v>
      </c>
      <c r="I173" s="185" t="s">
        <v>4413</v>
      </c>
      <c r="J173" s="185"/>
      <c r="K173" s="227"/>
    </row>
    <row r="174" spans="2:11" ht="15" customHeight="1">
      <c r="B174" s="206"/>
      <c r="C174" s="185" t="s">
        <v>4422</v>
      </c>
      <c r="D174" s="185"/>
      <c r="E174" s="185"/>
      <c r="F174" s="205" t="s">
        <v>4409</v>
      </c>
      <c r="G174" s="185"/>
      <c r="H174" s="185" t="s">
        <v>4470</v>
      </c>
      <c r="I174" s="185" t="s">
        <v>4405</v>
      </c>
      <c r="J174" s="185">
        <v>50</v>
      </c>
      <c r="K174" s="227"/>
    </row>
    <row r="175" spans="2:11" ht="15" customHeight="1">
      <c r="B175" s="206"/>
      <c r="C175" s="185" t="s">
        <v>4430</v>
      </c>
      <c r="D175" s="185"/>
      <c r="E175" s="185"/>
      <c r="F175" s="205" t="s">
        <v>4409</v>
      </c>
      <c r="G175" s="185"/>
      <c r="H175" s="185" t="s">
        <v>4470</v>
      </c>
      <c r="I175" s="185" t="s">
        <v>4405</v>
      </c>
      <c r="J175" s="185">
        <v>50</v>
      </c>
      <c r="K175" s="227"/>
    </row>
    <row r="176" spans="2:11" ht="15" customHeight="1">
      <c r="B176" s="206"/>
      <c r="C176" s="185" t="s">
        <v>4428</v>
      </c>
      <c r="D176" s="185"/>
      <c r="E176" s="185"/>
      <c r="F176" s="205" t="s">
        <v>4409</v>
      </c>
      <c r="G176" s="185"/>
      <c r="H176" s="185" t="s">
        <v>4470</v>
      </c>
      <c r="I176" s="185" t="s">
        <v>4405</v>
      </c>
      <c r="J176" s="185">
        <v>50</v>
      </c>
      <c r="K176" s="227"/>
    </row>
    <row r="177" spans="2:11" ht="15" customHeight="1">
      <c r="B177" s="206"/>
      <c r="C177" s="185" t="s">
        <v>90</v>
      </c>
      <c r="D177" s="185"/>
      <c r="E177" s="185"/>
      <c r="F177" s="205" t="s">
        <v>4403</v>
      </c>
      <c r="G177" s="185"/>
      <c r="H177" s="185" t="s">
        <v>4471</v>
      </c>
      <c r="I177" s="185" t="s">
        <v>4472</v>
      </c>
      <c r="J177" s="185"/>
      <c r="K177" s="227"/>
    </row>
    <row r="178" spans="2:11" ht="15" customHeight="1">
      <c r="B178" s="206"/>
      <c r="C178" s="185" t="s">
        <v>57</v>
      </c>
      <c r="D178" s="185"/>
      <c r="E178" s="185"/>
      <c r="F178" s="205" t="s">
        <v>4403</v>
      </c>
      <c r="G178" s="185"/>
      <c r="H178" s="185" t="s">
        <v>4473</v>
      </c>
      <c r="I178" s="185" t="s">
        <v>4474</v>
      </c>
      <c r="J178" s="185">
        <v>1</v>
      </c>
      <c r="K178" s="227"/>
    </row>
    <row r="179" spans="2:11" ht="15" customHeight="1">
      <c r="B179" s="206"/>
      <c r="C179" s="185" t="s">
        <v>53</v>
      </c>
      <c r="D179" s="185"/>
      <c r="E179" s="185"/>
      <c r="F179" s="205" t="s">
        <v>4403</v>
      </c>
      <c r="G179" s="185"/>
      <c r="H179" s="185" t="s">
        <v>4475</v>
      </c>
      <c r="I179" s="185" t="s">
        <v>4405</v>
      </c>
      <c r="J179" s="185">
        <v>20</v>
      </c>
      <c r="K179" s="227"/>
    </row>
    <row r="180" spans="2:11" ht="15" customHeight="1">
      <c r="B180" s="206"/>
      <c r="C180" s="185" t="s">
        <v>54</v>
      </c>
      <c r="D180" s="185"/>
      <c r="E180" s="185"/>
      <c r="F180" s="205" t="s">
        <v>4403</v>
      </c>
      <c r="G180" s="185"/>
      <c r="H180" s="185" t="s">
        <v>4476</v>
      </c>
      <c r="I180" s="185" t="s">
        <v>4405</v>
      </c>
      <c r="J180" s="185">
        <v>255</v>
      </c>
      <c r="K180" s="227"/>
    </row>
    <row r="181" spans="2:11" ht="15" customHeight="1">
      <c r="B181" s="206"/>
      <c r="C181" s="185" t="s">
        <v>91</v>
      </c>
      <c r="D181" s="185"/>
      <c r="E181" s="185"/>
      <c r="F181" s="205" t="s">
        <v>4403</v>
      </c>
      <c r="G181" s="185"/>
      <c r="H181" s="185" t="s">
        <v>4367</v>
      </c>
      <c r="I181" s="185" t="s">
        <v>4405</v>
      </c>
      <c r="J181" s="185">
        <v>10</v>
      </c>
      <c r="K181" s="227"/>
    </row>
    <row r="182" spans="2:11" ht="15" customHeight="1">
      <c r="B182" s="206"/>
      <c r="C182" s="185" t="s">
        <v>92</v>
      </c>
      <c r="D182" s="185"/>
      <c r="E182" s="185"/>
      <c r="F182" s="205" t="s">
        <v>4403</v>
      </c>
      <c r="G182" s="185"/>
      <c r="H182" s="185" t="s">
        <v>4477</v>
      </c>
      <c r="I182" s="185" t="s">
        <v>4438</v>
      </c>
      <c r="J182" s="185"/>
      <c r="K182" s="227"/>
    </row>
    <row r="183" spans="2:11" ht="15" customHeight="1">
      <c r="B183" s="206"/>
      <c r="C183" s="185" t="s">
        <v>4478</v>
      </c>
      <c r="D183" s="185"/>
      <c r="E183" s="185"/>
      <c r="F183" s="205" t="s">
        <v>4403</v>
      </c>
      <c r="G183" s="185"/>
      <c r="H183" s="185" t="s">
        <v>4479</v>
      </c>
      <c r="I183" s="185" t="s">
        <v>4438</v>
      </c>
      <c r="J183" s="185"/>
      <c r="K183" s="227"/>
    </row>
    <row r="184" spans="2:11" ht="15" customHeight="1">
      <c r="B184" s="206"/>
      <c r="C184" s="185" t="s">
        <v>4467</v>
      </c>
      <c r="D184" s="185"/>
      <c r="E184" s="185"/>
      <c r="F184" s="205" t="s">
        <v>4403</v>
      </c>
      <c r="G184" s="185"/>
      <c r="H184" s="185" t="s">
        <v>4480</v>
      </c>
      <c r="I184" s="185" t="s">
        <v>4438</v>
      </c>
      <c r="J184" s="185"/>
      <c r="K184" s="227"/>
    </row>
    <row r="185" spans="2:11" ht="15" customHeight="1">
      <c r="B185" s="206"/>
      <c r="C185" s="185" t="s">
        <v>94</v>
      </c>
      <c r="D185" s="185"/>
      <c r="E185" s="185"/>
      <c r="F185" s="205" t="s">
        <v>4409</v>
      </c>
      <c r="G185" s="185"/>
      <c r="H185" s="185" t="s">
        <v>4481</v>
      </c>
      <c r="I185" s="185" t="s">
        <v>4405</v>
      </c>
      <c r="J185" s="185">
        <v>50</v>
      </c>
      <c r="K185" s="227"/>
    </row>
    <row r="186" spans="2:11" ht="15" customHeight="1">
      <c r="B186" s="206"/>
      <c r="C186" s="185" t="s">
        <v>4482</v>
      </c>
      <c r="D186" s="185"/>
      <c r="E186" s="185"/>
      <c r="F186" s="205" t="s">
        <v>4409</v>
      </c>
      <c r="G186" s="185"/>
      <c r="H186" s="185" t="s">
        <v>4483</v>
      </c>
      <c r="I186" s="185" t="s">
        <v>4484</v>
      </c>
      <c r="J186" s="185"/>
      <c r="K186" s="227"/>
    </row>
    <row r="187" spans="2:11" ht="15" customHeight="1">
      <c r="B187" s="206"/>
      <c r="C187" s="185" t="s">
        <v>4485</v>
      </c>
      <c r="D187" s="185"/>
      <c r="E187" s="185"/>
      <c r="F187" s="205" t="s">
        <v>4409</v>
      </c>
      <c r="G187" s="185"/>
      <c r="H187" s="185" t="s">
        <v>4486</v>
      </c>
      <c r="I187" s="185" t="s">
        <v>4484</v>
      </c>
      <c r="J187" s="185"/>
      <c r="K187" s="227"/>
    </row>
    <row r="188" spans="2:11" ht="15" customHeight="1">
      <c r="B188" s="206"/>
      <c r="C188" s="185" t="s">
        <v>4487</v>
      </c>
      <c r="D188" s="185"/>
      <c r="E188" s="185"/>
      <c r="F188" s="205" t="s">
        <v>4409</v>
      </c>
      <c r="G188" s="185"/>
      <c r="H188" s="185" t="s">
        <v>4488</v>
      </c>
      <c r="I188" s="185" t="s">
        <v>4484</v>
      </c>
      <c r="J188" s="185"/>
      <c r="K188" s="227"/>
    </row>
    <row r="189" spans="2:11" ht="15" customHeight="1">
      <c r="B189" s="206"/>
      <c r="C189" s="239" t="s">
        <v>4489</v>
      </c>
      <c r="D189" s="185"/>
      <c r="E189" s="185"/>
      <c r="F189" s="205" t="s">
        <v>4409</v>
      </c>
      <c r="G189" s="185"/>
      <c r="H189" s="185" t="s">
        <v>4490</v>
      </c>
      <c r="I189" s="185" t="s">
        <v>4491</v>
      </c>
      <c r="J189" s="240" t="s">
        <v>4492</v>
      </c>
      <c r="K189" s="227"/>
    </row>
    <row r="190" spans="2:11" ht="15" customHeight="1">
      <c r="B190" s="206"/>
      <c r="C190" s="191" t="s">
        <v>42</v>
      </c>
      <c r="D190" s="185"/>
      <c r="E190" s="185"/>
      <c r="F190" s="205" t="s">
        <v>4403</v>
      </c>
      <c r="G190" s="185"/>
      <c r="H190" s="182" t="s">
        <v>4493</v>
      </c>
      <c r="I190" s="185" t="s">
        <v>4494</v>
      </c>
      <c r="J190" s="185"/>
      <c r="K190" s="227"/>
    </row>
    <row r="191" spans="2:11" ht="15" customHeight="1">
      <c r="B191" s="206"/>
      <c r="C191" s="191" t="s">
        <v>4495</v>
      </c>
      <c r="D191" s="185"/>
      <c r="E191" s="185"/>
      <c r="F191" s="205" t="s">
        <v>4403</v>
      </c>
      <c r="G191" s="185"/>
      <c r="H191" s="185" t="s">
        <v>4496</v>
      </c>
      <c r="I191" s="185" t="s">
        <v>4438</v>
      </c>
      <c r="J191" s="185"/>
      <c r="K191" s="227"/>
    </row>
    <row r="192" spans="2:11" ht="15" customHeight="1">
      <c r="B192" s="206"/>
      <c r="C192" s="191" t="s">
        <v>4497</v>
      </c>
      <c r="D192" s="185"/>
      <c r="E192" s="185"/>
      <c r="F192" s="205" t="s">
        <v>4403</v>
      </c>
      <c r="G192" s="185"/>
      <c r="H192" s="185" t="s">
        <v>4498</v>
      </c>
      <c r="I192" s="185" t="s">
        <v>4438</v>
      </c>
      <c r="J192" s="185"/>
      <c r="K192" s="227"/>
    </row>
    <row r="193" spans="2:11" ht="15" customHeight="1">
      <c r="B193" s="206"/>
      <c r="C193" s="191" t="s">
        <v>4499</v>
      </c>
      <c r="D193" s="185"/>
      <c r="E193" s="185"/>
      <c r="F193" s="205" t="s">
        <v>4409</v>
      </c>
      <c r="G193" s="185"/>
      <c r="H193" s="185" t="s">
        <v>4500</v>
      </c>
      <c r="I193" s="185" t="s">
        <v>4438</v>
      </c>
      <c r="J193" s="185"/>
      <c r="K193" s="227"/>
    </row>
    <row r="194" spans="2:11" ht="15" customHeight="1">
      <c r="B194" s="233"/>
      <c r="C194" s="241"/>
      <c r="D194" s="215"/>
      <c r="E194" s="215"/>
      <c r="F194" s="215"/>
      <c r="G194" s="215"/>
      <c r="H194" s="215"/>
      <c r="I194" s="215"/>
      <c r="J194" s="215"/>
      <c r="K194" s="234"/>
    </row>
    <row r="195" spans="2:11" ht="18.75" customHeight="1">
      <c r="B195" s="182"/>
      <c r="C195" s="185"/>
      <c r="D195" s="185"/>
      <c r="E195" s="185"/>
      <c r="F195" s="205"/>
      <c r="G195" s="185"/>
      <c r="H195" s="185"/>
      <c r="I195" s="185"/>
      <c r="J195" s="185"/>
      <c r="K195" s="182"/>
    </row>
    <row r="196" spans="2:11" ht="18.75" customHeight="1">
      <c r="B196" s="182"/>
      <c r="C196" s="185"/>
      <c r="D196" s="185"/>
      <c r="E196" s="185"/>
      <c r="F196" s="205"/>
      <c r="G196" s="185"/>
      <c r="H196" s="185"/>
      <c r="I196" s="185"/>
      <c r="J196" s="185"/>
      <c r="K196" s="182"/>
    </row>
    <row r="197" spans="2:11" ht="18.75" customHeight="1">
      <c r="B197" s="192"/>
      <c r="C197" s="192"/>
      <c r="D197" s="192"/>
      <c r="E197" s="192"/>
      <c r="F197" s="192"/>
      <c r="G197" s="192"/>
      <c r="H197" s="192"/>
      <c r="I197" s="192"/>
      <c r="J197" s="192"/>
      <c r="K197" s="192"/>
    </row>
    <row r="198" spans="2:11" ht="13.5">
      <c r="B198" s="174"/>
      <c r="C198" s="175"/>
      <c r="D198" s="175"/>
      <c r="E198" s="175"/>
      <c r="F198" s="175"/>
      <c r="G198" s="175"/>
      <c r="H198" s="175"/>
      <c r="I198" s="175"/>
      <c r="J198" s="175"/>
      <c r="K198" s="176"/>
    </row>
    <row r="199" spans="2:11" ht="21">
      <c r="B199" s="177"/>
      <c r="C199" s="292" t="s">
        <v>4501</v>
      </c>
      <c r="D199" s="292"/>
      <c r="E199" s="292"/>
      <c r="F199" s="292"/>
      <c r="G199" s="292"/>
      <c r="H199" s="292"/>
      <c r="I199" s="292"/>
      <c r="J199" s="292"/>
      <c r="K199" s="178"/>
    </row>
    <row r="200" spans="2:11" ht="25.5" customHeight="1">
      <c r="B200" s="177"/>
      <c r="C200" s="242" t="s">
        <v>4502</v>
      </c>
      <c r="D200" s="242"/>
      <c r="E200" s="242"/>
      <c r="F200" s="242" t="s">
        <v>4503</v>
      </c>
      <c r="G200" s="243"/>
      <c r="H200" s="291" t="s">
        <v>4504</v>
      </c>
      <c r="I200" s="291"/>
      <c r="J200" s="291"/>
      <c r="K200" s="178"/>
    </row>
    <row r="201" spans="2:11" ht="5.25" customHeight="1">
      <c r="B201" s="206"/>
      <c r="C201" s="203"/>
      <c r="D201" s="203"/>
      <c r="E201" s="203"/>
      <c r="F201" s="203"/>
      <c r="G201" s="185"/>
      <c r="H201" s="203"/>
      <c r="I201" s="203"/>
      <c r="J201" s="203"/>
      <c r="K201" s="227"/>
    </row>
    <row r="202" spans="2:11" ht="15" customHeight="1">
      <c r="B202" s="206"/>
      <c r="C202" s="185" t="s">
        <v>4494</v>
      </c>
      <c r="D202" s="185"/>
      <c r="E202" s="185"/>
      <c r="F202" s="205" t="s">
        <v>43</v>
      </c>
      <c r="G202" s="185"/>
      <c r="H202" s="290" t="s">
        <v>4505</v>
      </c>
      <c r="I202" s="290"/>
      <c r="J202" s="290"/>
      <c r="K202" s="227"/>
    </row>
    <row r="203" spans="2:11" ht="15" customHeight="1">
      <c r="B203" s="206"/>
      <c r="C203" s="212"/>
      <c r="D203" s="185"/>
      <c r="E203" s="185"/>
      <c r="F203" s="205" t="s">
        <v>44</v>
      </c>
      <c r="G203" s="185"/>
      <c r="H203" s="290" t="s">
        <v>4506</v>
      </c>
      <c r="I203" s="290"/>
      <c r="J203" s="290"/>
      <c r="K203" s="227"/>
    </row>
    <row r="204" spans="2:11" ht="15" customHeight="1">
      <c r="B204" s="206"/>
      <c r="C204" s="212"/>
      <c r="D204" s="185"/>
      <c r="E204" s="185"/>
      <c r="F204" s="205" t="s">
        <v>47</v>
      </c>
      <c r="G204" s="185"/>
      <c r="H204" s="290" t="s">
        <v>4507</v>
      </c>
      <c r="I204" s="290"/>
      <c r="J204" s="290"/>
      <c r="K204" s="227"/>
    </row>
    <row r="205" spans="2:11" ht="15" customHeight="1">
      <c r="B205" s="206"/>
      <c r="C205" s="185"/>
      <c r="D205" s="185"/>
      <c r="E205" s="185"/>
      <c r="F205" s="205" t="s">
        <v>45</v>
      </c>
      <c r="G205" s="185"/>
      <c r="H205" s="290" t="s">
        <v>4508</v>
      </c>
      <c r="I205" s="290"/>
      <c r="J205" s="290"/>
      <c r="K205" s="227"/>
    </row>
    <row r="206" spans="2:11" ht="15" customHeight="1">
      <c r="B206" s="206"/>
      <c r="C206" s="185"/>
      <c r="D206" s="185"/>
      <c r="E206" s="185"/>
      <c r="F206" s="205" t="s">
        <v>46</v>
      </c>
      <c r="G206" s="185"/>
      <c r="H206" s="290" t="s">
        <v>4509</v>
      </c>
      <c r="I206" s="290"/>
      <c r="J206" s="290"/>
      <c r="K206" s="227"/>
    </row>
    <row r="207" spans="2:11" ht="15" customHeight="1">
      <c r="B207" s="206"/>
      <c r="C207" s="185"/>
      <c r="D207" s="185"/>
      <c r="E207" s="185"/>
      <c r="F207" s="205"/>
      <c r="G207" s="185"/>
      <c r="H207" s="185"/>
      <c r="I207" s="185"/>
      <c r="J207" s="185"/>
      <c r="K207" s="227"/>
    </row>
    <row r="208" spans="2:11" ht="15" customHeight="1">
      <c r="B208" s="206"/>
      <c r="C208" s="185" t="s">
        <v>4450</v>
      </c>
      <c r="D208" s="185"/>
      <c r="E208" s="185"/>
      <c r="F208" s="205" t="s">
        <v>76</v>
      </c>
      <c r="G208" s="185"/>
      <c r="H208" s="290" t="s">
        <v>4510</v>
      </c>
      <c r="I208" s="290"/>
      <c r="J208" s="290"/>
      <c r="K208" s="227"/>
    </row>
    <row r="209" spans="2:11" ht="15" customHeight="1">
      <c r="B209" s="206"/>
      <c r="C209" s="212"/>
      <c r="D209" s="185"/>
      <c r="E209" s="185"/>
      <c r="F209" s="205" t="s">
        <v>4347</v>
      </c>
      <c r="G209" s="185"/>
      <c r="H209" s="290" t="s">
        <v>4348</v>
      </c>
      <c r="I209" s="290"/>
      <c r="J209" s="290"/>
      <c r="K209" s="227"/>
    </row>
    <row r="210" spans="2:11" ht="15" customHeight="1">
      <c r="B210" s="206"/>
      <c r="C210" s="185"/>
      <c r="D210" s="185"/>
      <c r="E210" s="185"/>
      <c r="F210" s="205" t="s">
        <v>4345</v>
      </c>
      <c r="G210" s="185"/>
      <c r="H210" s="290" t="s">
        <v>4511</v>
      </c>
      <c r="I210" s="290"/>
      <c r="J210" s="290"/>
      <c r="K210" s="227"/>
    </row>
    <row r="211" spans="2:11" ht="15" customHeight="1">
      <c r="B211" s="244"/>
      <c r="C211" s="212"/>
      <c r="D211" s="212"/>
      <c r="E211" s="212"/>
      <c r="F211" s="205" t="s">
        <v>4349</v>
      </c>
      <c r="G211" s="191"/>
      <c r="H211" s="289" t="s">
        <v>4350</v>
      </c>
      <c r="I211" s="289"/>
      <c r="J211" s="289"/>
      <c r="K211" s="245"/>
    </row>
    <row r="212" spans="2:11" ht="15" customHeight="1">
      <c r="B212" s="244"/>
      <c r="C212" s="212"/>
      <c r="D212" s="212"/>
      <c r="E212" s="212"/>
      <c r="F212" s="205" t="s">
        <v>3875</v>
      </c>
      <c r="G212" s="191"/>
      <c r="H212" s="289" t="s">
        <v>4512</v>
      </c>
      <c r="I212" s="289"/>
      <c r="J212" s="289"/>
      <c r="K212" s="245"/>
    </row>
    <row r="213" spans="2:11" ht="15" customHeight="1">
      <c r="B213" s="244"/>
      <c r="C213" s="212"/>
      <c r="D213" s="212"/>
      <c r="E213" s="212"/>
      <c r="F213" s="246"/>
      <c r="G213" s="191"/>
      <c r="H213" s="247"/>
      <c r="I213" s="247"/>
      <c r="J213" s="247"/>
      <c r="K213" s="245"/>
    </row>
    <row r="214" spans="2:11" ht="15" customHeight="1">
      <c r="B214" s="244"/>
      <c r="C214" s="185" t="s">
        <v>4474</v>
      </c>
      <c r="D214" s="212"/>
      <c r="E214" s="212"/>
      <c r="F214" s="205">
        <v>1</v>
      </c>
      <c r="G214" s="191"/>
      <c r="H214" s="289" t="s">
        <v>4513</v>
      </c>
      <c r="I214" s="289"/>
      <c r="J214" s="289"/>
      <c r="K214" s="245"/>
    </row>
    <row r="215" spans="2:11" ht="15" customHeight="1">
      <c r="B215" s="244"/>
      <c r="C215" s="212"/>
      <c r="D215" s="212"/>
      <c r="E215" s="212"/>
      <c r="F215" s="205">
        <v>2</v>
      </c>
      <c r="G215" s="191"/>
      <c r="H215" s="289" t="s">
        <v>4514</v>
      </c>
      <c r="I215" s="289"/>
      <c r="J215" s="289"/>
      <c r="K215" s="245"/>
    </row>
    <row r="216" spans="2:11" ht="15" customHeight="1">
      <c r="B216" s="244"/>
      <c r="C216" s="212"/>
      <c r="D216" s="212"/>
      <c r="E216" s="212"/>
      <c r="F216" s="205">
        <v>3</v>
      </c>
      <c r="G216" s="191"/>
      <c r="H216" s="289" t="s">
        <v>4515</v>
      </c>
      <c r="I216" s="289"/>
      <c r="J216" s="289"/>
      <c r="K216" s="245"/>
    </row>
    <row r="217" spans="2:11" ht="15" customHeight="1">
      <c r="B217" s="244"/>
      <c r="C217" s="212"/>
      <c r="D217" s="212"/>
      <c r="E217" s="212"/>
      <c r="F217" s="205">
        <v>4</v>
      </c>
      <c r="G217" s="191"/>
      <c r="H217" s="289" t="s">
        <v>4516</v>
      </c>
      <c r="I217" s="289"/>
      <c r="J217" s="289"/>
      <c r="K217" s="245"/>
    </row>
    <row r="218" spans="2:11" ht="12.75" customHeight="1">
      <c r="B218" s="248"/>
      <c r="C218" s="249"/>
      <c r="D218" s="249"/>
      <c r="E218" s="249"/>
      <c r="F218" s="249"/>
      <c r="G218" s="249"/>
      <c r="H218" s="249"/>
      <c r="I218" s="249"/>
      <c r="J218" s="249"/>
      <c r="K218" s="250"/>
    </row>
  </sheetData>
  <sheetProtection formatCells="0" formatColumns="0" formatRows="0" insertColumns="0" insertRows="0" insertHyperlinks="0" deleteColumns="0" deleteRows="0" sort="0" autoFilter="0" pivotTables="0"/>
  <mergeCells count="77">
    <mergeCell ref="D69:J69"/>
    <mergeCell ref="D70:J70"/>
    <mergeCell ref="C75:J75"/>
    <mergeCell ref="D62:J62"/>
    <mergeCell ref="D65:J65"/>
    <mergeCell ref="D66:J66"/>
    <mergeCell ref="D68:J68"/>
    <mergeCell ref="D63:J63"/>
    <mergeCell ref="D67:J67"/>
    <mergeCell ref="C52:J52"/>
    <mergeCell ref="C54:J54"/>
    <mergeCell ref="C55:J55"/>
    <mergeCell ref="D61:J61"/>
    <mergeCell ref="C57:J57"/>
    <mergeCell ref="D58:J58"/>
    <mergeCell ref="D59:J59"/>
    <mergeCell ref="D60:J60"/>
    <mergeCell ref="D47:J47"/>
    <mergeCell ref="E48:J48"/>
    <mergeCell ref="E49:J49"/>
    <mergeCell ref="D51:J51"/>
    <mergeCell ref="E50:J50"/>
    <mergeCell ref="D16:J16"/>
    <mergeCell ref="D17:J17"/>
    <mergeCell ref="F18:J18"/>
    <mergeCell ref="D33:J33"/>
    <mergeCell ref="D34:J34"/>
    <mergeCell ref="C3:J3"/>
    <mergeCell ref="C9:J9"/>
    <mergeCell ref="D10:J10"/>
    <mergeCell ref="D15:J15"/>
    <mergeCell ref="C4:J4"/>
    <mergeCell ref="C6:J6"/>
    <mergeCell ref="C7:J7"/>
    <mergeCell ref="D11:J11"/>
    <mergeCell ref="F20:J20"/>
    <mergeCell ref="F23:J23"/>
    <mergeCell ref="F21:J21"/>
    <mergeCell ref="F22:J22"/>
    <mergeCell ref="F19:J19"/>
    <mergeCell ref="C122:J122"/>
    <mergeCell ref="C102:J102"/>
    <mergeCell ref="C147:J147"/>
    <mergeCell ref="C165:J165"/>
    <mergeCell ref="C25:J25"/>
    <mergeCell ref="D27:J27"/>
    <mergeCell ref="D28:J28"/>
    <mergeCell ref="D30:J30"/>
    <mergeCell ref="D31:J31"/>
    <mergeCell ref="C26:J26"/>
    <mergeCell ref="D35:J35"/>
    <mergeCell ref="G36:J36"/>
    <mergeCell ref="G37:J37"/>
    <mergeCell ref="G38:J38"/>
    <mergeCell ref="G39:J39"/>
    <mergeCell ref="G40:J40"/>
    <mergeCell ref="G42:J42"/>
    <mergeCell ref="G41:J41"/>
    <mergeCell ref="G43:J43"/>
    <mergeCell ref="G44:J44"/>
    <mergeCell ref="G45:J45"/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65419035 - Údržba, opravy...</vt:lpstr>
      <vt:lpstr>Pokyny pro vyplnění</vt:lpstr>
      <vt:lpstr>'65419035 - Údržba, opravy...'!Názvy_tisku</vt:lpstr>
      <vt:lpstr>'Rekapitulace stavby'!Názvy_tisku</vt:lpstr>
      <vt:lpstr>'65419035 - Údržba, opravy...'!Oblast_tisku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Brabenec Libor</dc:creator>
  <cp:lastModifiedBy>Walta Petr, Ing.</cp:lastModifiedBy>
  <dcterms:created xsi:type="dcterms:W3CDTF">2019-02-13T07:51:44Z</dcterms:created>
  <dcterms:modified xsi:type="dcterms:W3CDTF">2019-02-20T10:01:30Z</dcterms:modified>
</cp:coreProperties>
</file>