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Č11 - 1.TK Bílina-České Z..." sheetId="2" r:id="rId2"/>
    <sheet name="Č12 - 0.TK Bílina-České Z..." sheetId="3" r:id="rId3"/>
    <sheet name="Č13 - 2.TK Bílina-České Z..." sheetId="4" r:id="rId4"/>
    <sheet name="Č14 - 1.TK Č.Zlatníky-Most" sheetId="5" r:id="rId5"/>
    <sheet name="Č15 - Bílina - Most - opr..." sheetId="6" r:id="rId6"/>
    <sheet name="Č21 - 1.TK Trmice - Řehlo..." sheetId="7" r:id="rId7"/>
    <sheet name="Č22 - 1.TK Řehlovice - Úp..." sheetId="8" r:id="rId8"/>
    <sheet name="Č23 - 2.TK Trmice – Řehlo..." sheetId="9" r:id="rId9"/>
    <sheet name="Č24 - 2.TK Řehlovice – Úp..." sheetId="10" r:id="rId10"/>
    <sheet name="Č25 - Oprava přejezdu P20..." sheetId="11" r:id="rId11"/>
    <sheet name="Č31 - 1.SK žst.Chlumčany" sheetId="12" r:id="rId12"/>
    <sheet name="Č32 - TK Vrbno - Chlumčany" sheetId="13" r:id="rId13"/>
    <sheet name="Č41 - TK Obrnice-České Zl..." sheetId="14" r:id="rId14"/>
    <sheet name="Č42 - Oprava přejezdu P19..." sheetId="15" r:id="rId15"/>
    <sheet name="Č43 - TK Obrnice-Most" sheetId="16" r:id="rId16"/>
    <sheet name="Č44 - Oprava přejezdu P21..." sheetId="17" r:id="rId17"/>
    <sheet name="Č51 - TK Žabokliky - Žate..." sheetId="18" r:id="rId18"/>
    <sheet name="Č31 - SSZT - 1SK Chlumčany" sheetId="19" r:id="rId19"/>
    <sheet name="Č42 - SSZT - oprava přeje..." sheetId="20" r:id="rId20"/>
    <sheet name="Č44 - SSZT - oprava přeje..." sheetId="21" r:id="rId21"/>
    <sheet name="Č51 - SSZT - TK Žabokliky..." sheetId="22" r:id="rId22"/>
    <sheet name="Č61 - VRN" sheetId="23" r:id="rId23"/>
    <sheet name="Pokyny pro vyplnění" sheetId="24" r:id="rId24"/>
  </sheets>
  <definedNames>
    <definedName name="_xlnm.Print_Area" localSheetId="0">'Rekapitulace stavby'!$D$4:$AO$36,'Rekapitulace stavby'!$C$42:$AQ$84</definedName>
    <definedName name="_xlnm.Print_Titles" localSheetId="0">'Rekapitulace stavby'!$52:$52</definedName>
    <definedName name="_xlnm._FilterDatabase" localSheetId="1" hidden="1">'Č11 - 1.TK Bílina-České Z...'!$C$89:$K$188</definedName>
    <definedName name="_xlnm.Print_Area" localSheetId="1">'Č11 - 1.TK Bílina-České Z...'!$C$4:$J$41,'Č11 - 1.TK Bílina-České Z...'!$C$47:$J$69,'Č11 - 1.TK Bílina-České Z...'!$C$75:$K$188</definedName>
    <definedName name="_xlnm.Print_Titles" localSheetId="1">'Č11 - 1.TK Bílina-České Z...'!$89:$89</definedName>
    <definedName name="_xlnm._FilterDatabase" localSheetId="2" hidden="1">'Č12 - 0.TK Bílina-České Z...'!$C$89:$K$175</definedName>
    <definedName name="_xlnm.Print_Area" localSheetId="2">'Č12 - 0.TK Bílina-České Z...'!$C$4:$J$41,'Č12 - 0.TK Bílina-České Z...'!$C$47:$J$69,'Č12 - 0.TK Bílina-České Z...'!$C$75:$K$175</definedName>
    <definedName name="_xlnm.Print_Titles" localSheetId="2">'Č12 - 0.TK Bílina-České Z...'!$89:$89</definedName>
    <definedName name="_xlnm._FilterDatabase" localSheetId="3" hidden="1">'Č13 - 2.TK Bílina-České Z...'!$C$88:$K$167</definedName>
    <definedName name="_xlnm.Print_Area" localSheetId="3">'Č13 - 2.TK Bílina-České Z...'!$C$4:$J$41,'Č13 - 2.TK Bílina-České Z...'!$C$47:$J$68,'Č13 - 2.TK Bílina-České Z...'!$C$74:$K$167</definedName>
    <definedName name="_xlnm.Print_Titles" localSheetId="3">'Č13 - 2.TK Bílina-České Z...'!$88:$88</definedName>
    <definedName name="_xlnm._FilterDatabase" localSheetId="4" hidden="1">'Č14 - 1.TK Č.Zlatníky-Most'!$C$88:$K$232</definedName>
    <definedName name="_xlnm.Print_Area" localSheetId="4">'Č14 - 1.TK Č.Zlatníky-Most'!$C$4:$J$41,'Č14 - 1.TK Č.Zlatníky-Most'!$C$47:$J$68,'Č14 - 1.TK Č.Zlatníky-Most'!$C$74:$K$232</definedName>
    <definedName name="_xlnm.Print_Titles" localSheetId="4">'Č14 - 1.TK Č.Zlatníky-Most'!$88:$88</definedName>
    <definedName name="_xlnm._FilterDatabase" localSheetId="5" hidden="1">'Č15 - Bílina - Most - opr...'!$C$86:$K$140</definedName>
    <definedName name="_xlnm.Print_Area" localSheetId="5">'Č15 - Bílina - Most - opr...'!$C$4:$J$41,'Č15 - Bílina - Most - opr...'!$C$47:$J$66,'Č15 - Bílina - Most - opr...'!$C$72:$K$140</definedName>
    <definedName name="_xlnm.Print_Titles" localSheetId="5">'Č15 - Bílina - Most - opr...'!$86:$86</definedName>
    <definedName name="_xlnm._FilterDatabase" localSheetId="6" hidden="1">'Č21 - 1.TK Trmice - Řehlo...'!$C$88:$K$146</definedName>
    <definedName name="_xlnm.Print_Area" localSheetId="6">'Č21 - 1.TK Trmice - Řehlo...'!$C$4:$J$41,'Č21 - 1.TK Trmice - Řehlo...'!$C$47:$J$68,'Č21 - 1.TK Trmice - Řehlo...'!$C$74:$K$146</definedName>
    <definedName name="_xlnm.Print_Titles" localSheetId="6">'Č21 - 1.TK Trmice - Řehlo...'!$88:$88</definedName>
    <definedName name="_xlnm._FilterDatabase" localSheetId="7" hidden="1">'Č22 - 1.TK Řehlovice - Úp...'!$C$87:$K$168</definedName>
    <definedName name="_xlnm.Print_Area" localSheetId="7">'Č22 - 1.TK Řehlovice - Úp...'!$C$4:$J$41,'Č22 - 1.TK Řehlovice - Úp...'!$C$47:$J$67,'Č22 - 1.TK Řehlovice - Úp...'!$C$73:$K$168</definedName>
    <definedName name="_xlnm.Print_Titles" localSheetId="7">'Č22 - 1.TK Řehlovice - Úp...'!$87:$87</definedName>
    <definedName name="_xlnm._FilterDatabase" localSheetId="8" hidden="1">'Č23 - 2.TK Trmice – Řehlo...'!$C$88:$K$172</definedName>
    <definedName name="_xlnm.Print_Area" localSheetId="8">'Č23 - 2.TK Trmice – Řehlo...'!$C$4:$J$41,'Č23 - 2.TK Trmice – Řehlo...'!$C$47:$J$68,'Č23 - 2.TK Trmice – Řehlo...'!$C$74:$K$172</definedName>
    <definedName name="_xlnm.Print_Titles" localSheetId="8">'Č23 - 2.TK Trmice – Řehlo...'!$88:$88</definedName>
    <definedName name="_xlnm._FilterDatabase" localSheetId="9" hidden="1">'Č24 - 2.TK Řehlovice – Úp...'!$C$88:$K$163</definedName>
    <definedName name="_xlnm.Print_Area" localSheetId="9">'Č24 - 2.TK Řehlovice – Úp...'!$C$4:$J$41,'Č24 - 2.TK Řehlovice – Úp...'!$C$47:$J$68,'Č24 - 2.TK Řehlovice – Úp...'!$C$74:$K$163</definedName>
    <definedName name="_xlnm.Print_Titles" localSheetId="9">'Č24 - 2.TK Řehlovice – Úp...'!$88:$88</definedName>
    <definedName name="_xlnm._FilterDatabase" localSheetId="10" hidden="1">'Č25 - Oprava přejezdu P20...'!$C$87:$K$152</definedName>
    <definedName name="_xlnm.Print_Area" localSheetId="10">'Č25 - Oprava přejezdu P20...'!$C$4:$J$41,'Č25 - Oprava přejezdu P20...'!$C$47:$J$67,'Č25 - Oprava přejezdu P20...'!$C$73:$K$152</definedName>
    <definedName name="_xlnm.Print_Titles" localSheetId="10">'Č25 - Oprava přejezdu P20...'!$87:$87</definedName>
    <definedName name="_xlnm._FilterDatabase" localSheetId="11" hidden="1">'Č31 - 1.SK žst.Chlumčany'!$C$88:$K$138</definedName>
    <definedName name="_xlnm.Print_Area" localSheetId="11">'Č31 - 1.SK žst.Chlumčany'!$C$4:$J$41,'Č31 - 1.SK žst.Chlumčany'!$C$47:$J$68,'Č31 - 1.SK žst.Chlumčany'!$C$74:$K$138</definedName>
    <definedName name="_xlnm.Print_Titles" localSheetId="11">'Č31 - 1.SK žst.Chlumčany'!$88:$88</definedName>
    <definedName name="_xlnm._FilterDatabase" localSheetId="12" hidden="1">'Č32 - TK Vrbno - Chlumčany'!$C$88:$K$156</definedName>
    <definedName name="_xlnm.Print_Area" localSheetId="12">'Č32 - TK Vrbno - Chlumčany'!$C$4:$J$41,'Č32 - TK Vrbno - Chlumčany'!$C$47:$J$68,'Č32 - TK Vrbno - Chlumčany'!$C$74:$K$156</definedName>
    <definedName name="_xlnm.Print_Titles" localSheetId="12">'Č32 - TK Vrbno - Chlumčany'!$88:$88</definedName>
    <definedName name="_xlnm._FilterDatabase" localSheetId="13" hidden="1">'Č41 - TK Obrnice-České Zl...'!$C$88:$K$153</definedName>
    <definedName name="_xlnm.Print_Area" localSheetId="13">'Č41 - TK Obrnice-České Zl...'!$C$4:$J$41,'Č41 - TK Obrnice-České Zl...'!$C$47:$J$68,'Č41 - TK Obrnice-České Zl...'!$C$74:$K$153</definedName>
    <definedName name="_xlnm.Print_Titles" localSheetId="13">'Č41 - TK Obrnice-České Zl...'!$88:$88</definedName>
    <definedName name="_xlnm._FilterDatabase" localSheetId="14" hidden="1">'Č42 - Oprava přejezdu P19...'!$C$87:$K$178</definedName>
    <definedName name="_xlnm.Print_Area" localSheetId="14">'Č42 - Oprava přejezdu P19...'!$C$4:$J$41,'Č42 - Oprava přejezdu P19...'!$C$47:$J$67,'Č42 - Oprava přejezdu P19...'!$C$73:$K$178</definedName>
    <definedName name="_xlnm.Print_Titles" localSheetId="14">'Č42 - Oprava přejezdu P19...'!$87:$87</definedName>
    <definedName name="_xlnm._FilterDatabase" localSheetId="15" hidden="1">'Č43 - TK Obrnice-Most'!$C$88:$K$152</definedName>
    <definedName name="_xlnm.Print_Area" localSheetId="15">'Č43 - TK Obrnice-Most'!$C$4:$J$41,'Č43 - TK Obrnice-Most'!$C$47:$J$68,'Č43 - TK Obrnice-Most'!$C$74:$K$152</definedName>
    <definedName name="_xlnm.Print_Titles" localSheetId="15">'Č43 - TK Obrnice-Most'!$88:$88</definedName>
    <definedName name="_xlnm._FilterDatabase" localSheetId="16" hidden="1">'Č44 - Oprava přejezdu P21...'!$C$87:$K$178</definedName>
    <definedName name="_xlnm.Print_Area" localSheetId="16">'Č44 - Oprava přejezdu P21...'!$C$4:$J$41,'Č44 - Oprava přejezdu P21...'!$C$47:$J$67,'Č44 - Oprava přejezdu P21...'!$C$73:$K$178</definedName>
    <definedName name="_xlnm.Print_Titles" localSheetId="16">'Č44 - Oprava přejezdu P21...'!$87:$87</definedName>
    <definedName name="_xlnm._FilterDatabase" localSheetId="17" hidden="1">'Č51 - TK Žabokliky - Žate...'!$C$88:$K$211</definedName>
    <definedName name="_xlnm.Print_Area" localSheetId="17">'Č51 - TK Žabokliky - Žate...'!$C$4:$J$41,'Č51 - TK Žabokliky - Žate...'!$C$47:$J$68,'Č51 - TK Žabokliky - Žate...'!$C$74:$K$211</definedName>
    <definedName name="_xlnm.Print_Titles" localSheetId="17">'Č51 - TK Žabokliky - Žate...'!$88:$88</definedName>
    <definedName name="_xlnm._FilterDatabase" localSheetId="18" hidden="1">'Č31 - SSZT - 1SK Chlumčany'!$C$85:$K$89</definedName>
    <definedName name="_xlnm.Print_Area" localSheetId="18">'Č31 - SSZT - 1SK Chlumčany'!$C$4:$J$41,'Č31 - SSZT - 1SK Chlumčany'!$C$47:$J$65,'Č31 - SSZT - 1SK Chlumčany'!$C$71:$K$89</definedName>
    <definedName name="_xlnm.Print_Titles" localSheetId="18">'Č31 - SSZT - 1SK Chlumčany'!$85:$85</definedName>
    <definedName name="_xlnm._FilterDatabase" localSheetId="19" hidden="1">'Č42 - SSZT - oprava přeje...'!$C$85:$K$89</definedName>
    <definedName name="_xlnm.Print_Area" localSheetId="19">'Č42 - SSZT - oprava přeje...'!$C$4:$J$41,'Č42 - SSZT - oprava přeje...'!$C$47:$J$65,'Č42 - SSZT - oprava přeje...'!$C$71:$K$89</definedName>
    <definedName name="_xlnm.Print_Titles" localSheetId="19">'Č42 - SSZT - oprava přeje...'!$85:$85</definedName>
    <definedName name="_xlnm._FilterDatabase" localSheetId="20" hidden="1">'Č44 - SSZT - oprava přeje...'!$C$85:$K$93</definedName>
    <definedName name="_xlnm.Print_Area" localSheetId="20">'Č44 - SSZT - oprava přeje...'!$C$4:$J$41,'Č44 - SSZT - oprava přeje...'!$C$47:$J$65,'Č44 - SSZT - oprava přeje...'!$C$71:$K$93</definedName>
    <definedName name="_xlnm.Print_Titles" localSheetId="20">'Č44 - SSZT - oprava přeje...'!$85:$85</definedName>
    <definedName name="_xlnm._FilterDatabase" localSheetId="21" hidden="1">'Č51 - SSZT - TK Žabokliky...'!$C$85:$K$89</definedName>
    <definedName name="_xlnm.Print_Area" localSheetId="21">'Č51 - SSZT - TK Žabokliky...'!$C$4:$J$41,'Č51 - SSZT - TK Žabokliky...'!$C$47:$J$65,'Č51 - SSZT - TK Žabokliky...'!$C$71:$K$89</definedName>
    <definedName name="_xlnm.Print_Titles" localSheetId="21">'Č51 - SSZT - TK Žabokliky...'!$85:$85</definedName>
    <definedName name="_xlnm._FilterDatabase" localSheetId="22" hidden="1">'Č61 - VRN'!$C$85:$K$95</definedName>
    <definedName name="_xlnm.Print_Area" localSheetId="22">'Č61 - VRN'!$C$4:$J$41,'Č61 - VRN'!$C$47:$J$65,'Č61 - VRN'!$C$71:$K$95</definedName>
    <definedName name="_xlnm.Print_Titles" localSheetId="22">'Č61 - VRN'!$85:$85</definedName>
    <definedName name="_xlnm.Print_Area" localSheetId="23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3" r="J39"/>
  <c r="J38"/>
  <c i="1" r="AY83"/>
  <c i="23" r="J37"/>
  <c i="1" r="AX83"/>
  <c i="23" r="BI95"/>
  <c r="BH95"/>
  <c r="BF95"/>
  <c r="BE95"/>
  <c r="T95"/>
  <c r="R95"/>
  <c r="P95"/>
  <c r="BK95"/>
  <c r="J95"/>
  <c r="BG95"/>
  <c r="BI93"/>
  <c r="BH93"/>
  <c r="BF93"/>
  <c r="BE93"/>
  <c r="T93"/>
  <c r="R93"/>
  <c r="P93"/>
  <c r="BK93"/>
  <c r="J93"/>
  <c r="BG93"/>
  <c r="BI90"/>
  <c r="BH90"/>
  <c r="BF90"/>
  <c r="BE90"/>
  <c r="T90"/>
  <c r="R90"/>
  <c r="P90"/>
  <c r="BK90"/>
  <c r="J90"/>
  <c r="BG90"/>
  <c r="BI89"/>
  <c r="BH89"/>
  <c r="BF89"/>
  <c r="BE89"/>
  <c r="T89"/>
  <c r="R89"/>
  <c r="P89"/>
  <c r="BK89"/>
  <c r="J89"/>
  <c r="BG89"/>
  <c r="BI88"/>
  <c r="F39"/>
  <c i="1" r="BD83"/>
  <c i="23" r="BH88"/>
  <c r="F38"/>
  <c i="1" r="BC83"/>
  <c i="23" r="BF88"/>
  <c r="J36"/>
  <c i="1" r="AW83"/>
  <c i="23" r="F36"/>
  <c i="1" r="BA83"/>
  <c i="23" r="BE88"/>
  <c r="J35"/>
  <c i="1" r="AV83"/>
  <c i="23" r="F35"/>
  <c i="1" r="AZ83"/>
  <c i="23" r="T88"/>
  <c r="T87"/>
  <c r="T86"/>
  <c r="R88"/>
  <c r="R87"/>
  <c r="R86"/>
  <c r="P88"/>
  <c r="P87"/>
  <c r="P86"/>
  <c i="1" r="AU83"/>
  <c i="23" r="BK88"/>
  <c r="BK87"/>
  <c r="J87"/>
  <c r="BK86"/>
  <c r="J86"/>
  <c r="J63"/>
  <c r="J32"/>
  <c i="1" r="AG83"/>
  <c i="23" r="J88"/>
  <c r="BG88"/>
  <c r="F37"/>
  <c i="1" r="BB83"/>
  <c i="23" r="J64"/>
  <c r="J83"/>
  <c r="J82"/>
  <c r="F82"/>
  <c r="F80"/>
  <c r="E78"/>
  <c r="J59"/>
  <c r="J58"/>
  <c r="F58"/>
  <c r="F56"/>
  <c r="E54"/>
  <c r="J41"/>
  <c r="J20"/>
  <c r="E20"/>
  <c r="F83"/>
  <c r="F59"/>
  <c r="J19"/>
  <c r="J14"/>
  <c r="J80"/>
  <c r="J56"/>
  <c r="E7"/>
  <c r="E74"/>
  <c r="E50"/>
  <c i="22" r="J39"/>
  <c r="J38"/>
  <c i="1" r="AY81"/>
  <c i="22" r="J37"/>
  <c i="1" r="AX81"/>
  <c i="22" r="BI89"/>
  <c r="BH89"/>
  <c r="BF89"/>
  <c r="BE89"/>
  <c r="T89"/>
  <c r="R89"/>
  <c r="P89"/>
  <c r="BK89"/>
  <c r="J89"/>
  <c r="BG89"/>
  <c r="BI88"/>
  <c r="F39"/>
  <c i="1" r="BD81"/>
  <c i="22" r="BH88"/>
  <c r="F38"/>
  <c i="1" r="BC81"/>
  <c i="22" r="BF88"/>
  <c r="J36"/>
  <c i="1" r="AW81"/>
  <c i="22" r="F36"/>
  <c i="1" r="BA81"/>
  <c i="22" r="BE88"/>
  <c r="J35"/>
  <c i="1" r="AV81"/>
  <c i="22" r="F35"/>
  <c i="1" r="AZ81"/>
  <c i="22" r="T88"/>
  <c r="T87"/>
  <c r="T86"/>
  <c r="R88"/>
  <c r="R87"/>
  <c r="R86"/>
  <c r="P88"/>
  <c r="P87"/>
  <c r="P86"/>
  <c i="1" r="AU81"/>
  <c i="22" r="BK88"/>
  <c r="BK87"/>
  <c r="J87"/>
  <c r="BK86"/>
  <c r="J86"/>
  <c r="J63"/>
  <c r="J32"/>
  <c i="1" r="AG81"/>
  <c i="22" r="J88"/>
  <c r="BG88"/>
  <c r="F37"/>
  <c i="1" r="BB81"/>
  <c i="22" r="J64"/>
  <c r="J83"/>
  <c r="J82"/>
  <c r="F82"/>
  <c r="F80"/>
  <c r="E78"/>
  <c r="J59"/>
  <c r="J58"/>
  <c r="F58"/>
  <c r="F56"/>
  <c r="E54"/>
  <c r="J41"/>
  <c r="J20"/>
  <c r="E20"/>
  <c r="F83"/>
  <c r="F59"/>
  <c r="J19"/>
  <c r="J14"/>
  <c r="J80"/>
  <c r="J56"/>
  <c r="E7"/>
  <c r="E74"/>
  <c r="E50"/>
  <c i="21" r="J39"/>
  <c r="J38"/>
  <c i="1" r="AY80"/>
  <c i="21" r="J37"/>
  <c i="1" r="AX80"/>
  <c i="21" r="BI93"/>
  <c r="BH93"/>
  <c r="BF93"/>
  <c r="BE93"/>
  <c r="T93"/>
  <c r="R93"/>
  <c r="P93"/>
  <c r="BK93"/>
  <c r="J93"/>
  <c r="BG93"/>
  <c r="BI92"/>
  <c r="BH92"/>
  <c r="BF92"/>
  <c r="BE92"/>
  <c r="T92"/>
  <c r="R92"/>
  <c r="P92"/>
  <c r="BK92"/>
  <c r="J92"/>
  <c r="BG92"/>
  <c r="BI91"/>
  <c r="BH91"/>
  <c r="BF91"/>
  <c r="BE91"/>
  <c r="T91"/>
  <c r="R91"/>
  <c r="P91"/>
  <c r="BK91"/>
  <c r="J91"/>
  <c r="BG91"/>
  <c r="BI90"/>
  <c r="BH90"/>
  <c r="BF90"/>
  <c r="BE90"/>
  <c r="T90"/>
  <c r="R90"/>
  <c r="P90"/>
  <c r="BK90"/>
  <c r="J90"/>
  <c r="BG90"/>
  <c r="BI89"/>
  <c r="BH89"/>
  <c r="BF89"/>
  <c r="BE89"/>
  <c r="T89"/>
  <c r="R89"/>
  <c r="P89"/>
  <c r="BK89"/>
  <c r="J89"/>
  <c r="BG89"/>
  <c r="BI88"/>
  <c r="F39"/>
  <c i="1" r="BD80"/>
  <c i="21" r="BH88"/>
  <c r="F38"/>
  <c i="1" r="BC80"/>
  <c i="21" r="BF88"/>
  <c r="J36"/>
  <c i="1" r="AW80"/>
  <c i="21" r="F36"/>
  <c i="1" r="BA80"/>
  <c i="21" r="BE88"/>
  <c r="J35"/>
  <c i="1" r="AV80"/>
  <c i="21" r="F35"/>
  <c i="1" r="AZ80"/>
  <c i="21" r="T88"/>
  <c r="T87"/>
  <c r="T86"/>
  <c r="R88"/>
  <c r="R87"/>
  <c r="R86"/>
  <c r="P88"/>
  <c r="P87"/>
  <c r="P86"/>
  <c i="1" r="AU80"/>
  <c i="21" r="BK88"/>
  <c r="BK87"/>
  <c r="J87"/>
  <c r="BK86"/>
  <c r="J86"/>
  <c r="J63"/>
  <c r="J32"/>
  <c i="1" r="AG80"/>
  <c i="21" r="J88"/>
  <c r="BG88"/>
  <c r="F37"/>
  <c i="1" r="BB80"/>
  <c i="21" r="J64"/>
  <c r="J83"/>
  <c r="J82"/>
  <c r="F82"/>
  <c r="F80"/>
  <c r="E78"/>
  <c r="J59"/>
  <c r="J58"/>
  <c r="F58"/>
  <c r="F56"/>
  <c r="E54"/>
  <c r="J41"/>
  <c r="J20"/>
  <c r="E20"/>
  <c r="F83"/>
  <c r="F59"/>
  <c r="J19"/>
  <c r="J14"/>
  <c r="J80"/>
  <c r="J56"/>
  <c r="E7"/>
  <c r="E74"/>
  <c r="E50"/>
  <c i="20" r="J39"/>
  <c r="J38"/>
  <c i="1" r="AY79"/>
  <c i="20" r="J37"/>
  <c i="1" r="AX79"/>
  <c i="20" r="BI89"/>
  <c r="BH89"/>
  <c r="BF89"/>
  <c r="BE89"/>
  <c r="T89"/>
  <c r="R89"/>
  <c r="P89"/>
  <c r="BK89"/>
  <c r="J89"/>
  <c r="BG89"/>
  <c r="BI88"/>
  <c r="F39"/>
  <c i="1" r="BD79"/>
  <c i="20" r="BH88"/>
  <c r="F38"/>
  <c i="1" r="BC79"/>
  <c i="20" r="BF88"/>
  <c r="J36"/>
  <c i="1" r="AW79"/>
  <c i="20" r="F36"/>
  <c i="1" r="BA79"/>
  <c i="20" r="BE88"/>
  <c r="J35"/>
  <c i="1" r="AV79"/>
  <c i="20" r="F35"/>
  <c i="1" r="AZ79"/>
  <c i="20" r="T88"/>
  <c r="T87"/>
  <c r="T86"/>
  <c r="R88"/>
  <c r="R87"/>
  <c r="R86"/>
  <c r="P88"/>
  <c r="P87"/>
  <c r="P86"/>
  <c i="1" r="AU79"/>
  <c i="20" r="BK88"/>
  <c r="BK87"/>
  <c r="J87"/>
  <c r="BK86"/>
  <c r="J86"/>
  <c r="J63"/>
  <c r="J32"/>
  <c i="1" r="AG79"/>
  <c i="20" r="J88"/>
  <c r="BG88"/>
  <c r="F37"/>
  <c i="1" r="BB79"/>
  <c i="20" r="J64"/>
  <c r="J83"/>
  <c r="J82"/>
  <c r="F82"/>
  <c r="F80"/>
  <c r="E78"/>
  <c r="J59"/>
  <c r="J58"/>
  <c r="F58"/>
  <c r="F56"/>
  <c r="E54"/>
  <c r="J41"/>
  <c r="J20"/>
  <c r="E20"/>
  <c r="F83"/>
  <c r="F59"/>
  <c r="J19"/>
  <c r="J14"/>
  <c r="J80"/>
  <c r="J56"/>
  <c r="E7"/>
  <c r="E74"/>
  <c r="E50"/>
  <c i="19" r="J39"/>
  <c r="J38"/>
  <c i="1" r="AY78"/>
  <c i="19" r="J37"/>
  <c i="1" r="AX78"/>
  <c i="19" r="BI89"/>
  <c r="BH89"/>
  <c r="BF89"/>
  <c r="BE89"/>
  <c r="T89"/>
  <c r="R89"/>
  <c r="P89"/>
  <c r="BK89"/>
  <c r="J89"/>
  <c r="BG89"/>
  <c r="BI88"/>
  <c r="F39"/>
  <c i="1" r="BD78"/>
  <c i="19" r="BH88"/>
  <c r="F38"/>
  <c i="1" r="BC78"/>
  <c i="19" r="BF88"/>
  <c r="J36"/>
  <c i="1" r="AW78"/>
  <c i="19" r="F36"/>
  <c i="1" r="BA78"/>
  <c i="19" r="BE88"/>
  <c r="J35"/>
  <c i="1" r="AV78"/>
  <c i="19" r="F35"/>
  <c i="1" r="AZ78"/>
  <c i="19" r="T88"/>
  <c r="T87"/>
  <c r="T86"/>
  <c r="R88"/>
  <c r="R87"/>
  <c r="R86"/>
  <c r="P88"/>
  <c r="P87"/>
  <c r="P86"/>
  <c i="1" r="AU78"/>
  <c i="19" r="BK88"/>
  <c r="BK87"/>
  <c r="J87"/>
  <c r="BK86"/>
  <c r="J86"/>
  <c r="J63"/>
  <c r="J32"/>
  <c i="1" r="AG78"/>
  <c i="19" r="J88"/>
  <c r="BG88"/>
  <c r="F37"/>
  <c i="1" r="BB78"/>
  <c i="19" r="J64"/>
  <c r="J83"/>
  <c r="J82"/>
  <c r="F82"/>
  <c r="F80"/>
  <c r="E78"/>
  <c r="J59"/>
  <c r="J58"/>
  <c r="F58"/>
  <c r="F56"/>
  <c r="E54"/>
  <c r="J41"/>
  <c r="J20"/>
  <c r="E20"/>
  <c r="F83"/>
  <c r="F59"/>
  <c r="J19"/>
  <c r="J14"/>
  <c r="J80"/>
  <c r="J56"/>
  <c r="E7"/>
  <c r="E74"/>
  <c r="E50"/>
  <c i="18" r="J39"/>
  <c r="J38"/>
  <c i="1" r="AY76"/>
  <c i="18" r="J37"/>
  <c i="1" r="AX76"/>
  <c i="18" r="BI208"/>
  <c r="BH208"/>
  <c r="BF208"/>
  <c r="BE208"/>
  <c r="T208"/>
  <c r="R208"/>
  <c r="P208"/>
  <c r="BK208"/>
  <c r="J208"/>
  <c r="BG208"/>
  <c r="BI203"/>
  <c r="BH203"/>
  <c r="BF203"/>
  <c r="BE203"/>
  <c r="T203"/>
  <c r="R203"/>
  <c r="P203"/>
  <c r="BK203"/>
  <c r="J203"/>
  <c r="BG203"/>
  <c r="BI198"/>
  <c r="BH198"/>
  <c r="BF198"/>
  <c r="BE198"/>
  <c r="T198"/>
  <c r="R198"/>
  <c r="P198"/>
  <c r="BK198"/>
  <c r="J198"/>
  <c r="BG198"/>
  <c r="BI194"/>
  <c r="BH194"/>
  <c r="BF194"/>
  <c r="BE194"/>
  <c r="T194"/>
  <c r="T193"/>
  <c r="R194"/>
  <c r="R193"/>
  <c r="P194"/>
  <c r="P193"/>
  <c r="BK194"/>
  <c r="BK193"/>
  <c r="J193"/>
  <c r="J194"/>
  <c r="BG194"/>
  <c r="J67"/>
  <c r="BI190"/>
  <c r="BH190"/>
  <c r="BF190"/>
  <c r="BE190"/>
  <c r="T190"/>
  <c r="T189"/>
  <c r="R190"/>
  <c r="R189"/>
  <c r="P190"/>
  <c r="P189"/>
  <c r="BK190"/>
  <c r="BK189"/>
  <c r="J189"/>
  <c r="J190"/>
  <c r="BG190"/>
  <c r="J66"/>
  <c r="BI183"/>
  <c r="BH183"/>
  <c r="BF183"/>
  <c r="BE183"/>
  <c r="T183"/>
  <c r="R183"/>
  <c r="P183"/>
  <c r="BK183"/>
  <c r="J183"/>
  <c r="BG183"/>
  <c r="BI173"/>
  <c r="BH173"/>
  <c r="BF173"/>
  <c r="BE173"/>
  <c r="T173"/>
  <c r="R173"/>
  <c r="P173"/>
  <c r="BK173"/>
  <c r="J173"/>
  <c r="BG173"/>
  <c r="BI166"/>
  <c r="BH166"/>
  <c r="BF166"/>
  <c r="BE166"/>
  <c r="T166"/>
  <c r="R166"/>
  <c r="P166"/>
  <c r="BK166"/>
  <c r="J166"/>
  <c r="BG166"/>
  <c r="BI162"/>
  <c r="BH162"/>
  <c r="BF162"/>
  <c r="BE162"/>
  <c r="T162"/>
  <c r="R162"/>
  <c r="P162"/>
  <c r="BK162"/>
  <c r="J162"/>
  <c r="BG162"/>
  <c r="BI158"/>
  <c r="BH158"/>
  <c r="BF158"/>
  <c r="BE158"/>
  <c r="T158"/>
  <c r="R158"/>
  <c r="P158"/>
  <c r="BK158"/>
  <c r="J158"/>
  <c r="BG158"/>
  <c r="BI155"/>
  <c r="BH155"/>
  <c r="BF155"/>
  <c r="BE155"/>
  <c r="T155"/>
  <c r="R155"/>
  <c r="P155"/>
  <c r="BK155"/>
  <c r="J155"/>
  <c r="BG155"/>
  <c r="BI138"/>
  <c r="BH138"/>
  <c r="BF138"/>
  <c r="BE138"/>
  <c r="T138"/>
  <c r="R138"/>
  <c r="P138"/>
  <c r="BK138"/>
  <c r="J138"/>
  <c r="BG138"/>
  <c r="BI135"/>
  <c r="BH135"/>
  <c r="BF135"/>
  <c r="BE135"/>
  <c r="T135"/>
  <c r="R135"/>
  <c r="P135"/>
  <c r="BK135"/>
  <c r="J135"/>
  <c r="BG135"/>
  <c r="BI131"/>
  <c r="BH131"/>
  <c r="BF131"/>
  <c r="BE131"/>
  <c r="T131"/>
  <c r="R131"/>
  <c r="P131"/>
  <c r="BK131"/>
  <c r="J131"/>
  <c r="BG131"/>
  <c r="BI127"/>
  <c r="BH127"/>
  <c r="BF127"/>
  <c r="BE127"/>
  <c r="T127"/>
  <c r="R127"/>
  <c r="P127"/>
  <c r="BK127"/>
  <c r="J127"/>
  <c r="BG127"/>
  <c r="BI123"/>
  <c r="BH123"/>
  <c r="BF123"/>
  <c r="BE123"/>
  <c r="T123"/>
  <c r="R123"/>
  <c r="P123"/>
  <c r="BK123"/>
  <c r="J123"/>
  <c r="BG123"/>
  <c r="BI121"/>
  <c r="BH121"/>
  <c r="BF121"/>
  <c r="BE121"/>
  <c r="T121"/>
  <c r="R121"/>
  <c r="P121"/>
  <c r="BK121"/>
  <c r="J121"/>
  <c r="BG121"/>
  <c r="BI119"/>
  <c r="BH119"/>
  <c r="BF119"/>
  <c r="BE119"/>
  <c r="T119"/>
  <c r="R119"/>
  <c r="P119"/>
  <c r="BK119"/>
  <c r="J119"/>
  <c r="BG119"/>
  <c r="BI104"/>
  <c r="BH104"/>
  <c r="BF104"/>
  <c r="BE104"/>
  <c r="T104"/>
  <c r="R104"/>
  <c r="P104"/>
  <c r="BK104"/>
  <c r="J104"/>
  <c r="BG104"/>
  <c r="BI96"/>
  <c r="BH96"/>
  <c r="BF96"/>
  <c r="BE96"/>
  <c r="T96"/>
  <c r="R96"/>
  <c r="P96"/>
  <c r="BK96"/>
  <c r="J96"/>
  <c r="BG96"/>
  <c r="BI92"/>
  <c r="F39"/>
  <c i="1" r="BD76"/>
  <c i="18" r="BH92"/>
  <c r="F38"/>
  <c i="1" r="BC76"/>
  <c i="18" r="BF92"/>
  <c r="J36"/>
  <c i="1" r="AW76"/>
  <c i="18" r="F36"/>
  <c i="1" r="BA76"/>
  <c i="18" r="BE92"/>
  <c r="J35"/>
  <c i="1" r="AV76"/>
  <c i="18" r="F35"/>
  <c i="1" r="AZ76"/>
  <c i="18" r="T92"/>
  <c r="T91"/>
  <c r="T90"/>
  <c r="T89"/>
  <c r="R92"/>
  <c r="R91"/>
  <c r="R90"/>
  <c r="R89"/>
  <c r="P92"/>
  <c r="P91"/>
  <c r="P90"/>
  <c r="P89"/>
  <c i="1" r="AU76"/>
  <c i="18" r="BK92"/>
  <c r="BK91"/>
  <c r="J91"/>
  <c r="BK90"/>
  <c r="J90"/>
  <c r="BK89"/>
  <c r="J89"/>
  <c r="J63"/>
  <c r="J32"/>
  <c i="1" r="AG76"/>
  <c i="18" r="J92"/>
  <c r="BG92"/>
  <c r="F37"/>
  <c i="1" r="BB76"/>
  <c i="18" r="J65"/>
  <c r="J64"/>
  <c r="J86"/>
  <c r="J85"/>
  <c r="F85"/>
  <c r="F83"/>
  <c r="E81"/>
  <c r="J59"/>
  <c r="J58"/>
  <c r="F58"/>
  <c r="F56"/>
  <c r="E54"/>
  <c r="J41"/>
  <c r="J20"/>
  <c r="E20"/>
  <c r="F86"/>
  <c r="F59"/>
  <c r="J19"/>
  <c r="J14"/>
  <c r="J83"/>
  <c r="J56"/>
  <c r="E7"/>
  <c r="E77"/>
  <c r="E50"/>
  <c i="17" r="J39"/>
  <c r="J38"/>
  <c i="1" r="AY74"/>
  <c i="17" r="J37"/>
  <c i="1" r="AX74"/>
  <c i="17" r="BI176"/>
  <c r="BH176"/>
  <c r="BF176"/>
  <c r="BE176"/>
  <c r="T176"/>
  <c r="R176"/>
  <c r="P176"/>
  <c r="BK176"/>
  <c r="J176"/>
  <c r="BG176"/>
  <c r="BI170"/>
  <c r="BH170"/>
  <c r="BF170"/>
  <c r="BE170"/>
  <c r="T170"/>
  <c r="R170"/>
  <c r="P170"/>
  <c r="BK170"/>
  <c r="J170"/>
  <c r="BG170"/>
  <c r="BI168"/>
  <c r="BH168"/>
  <c r="BF168"/>
  <c r="BE168"/>
  <c r="T168"/>
  <c r="T167"/>
  <c r="R168"/>
  <c r="R167"/>
  <c r="P168"/>
  <c r="P167"/>
  <c r="BK168"/>
  <c r="BK167"/>
  <c r="J167"/>
  <c r="J168"/>
  <c r="BG168"/>
  <c r="J66"/>
  <c r="BI163"/>
  <c r="BH163"/>
  <c r="BF163"/>
  <c r="BE163"/>
  <c r="T163"/>
  <c r="R163"/>
  <c r="P163"/>
  <c r="BK163"/>
  <c r="J163"/>
  <c r="BG163"/>
  <c r="BI159"/>
  <c r="BH159"/>
  <c r="BF159"/>
  <c r="BE159"/>
  <c r="T159"/>
  <c r="R159"/>
  <c r="P159"/>
  <c r="BK159"/>
  <c r="J159"/>
  <c r="BG159"/>
  <c r="BI155"/>
  <c r="BH155"/>
  <c r="BF155"/>
  <c r="BE155"/>
  <c r="T155"/>
  <c r="R155"/>
  <c r="P155"/>
  <c r="BK155"/>
  <c r="J155"/>
  <c r="BG155"/>
  <c r="BI151"/>
  <c r="BH151"/>
  <c r="BF151"/>
  <c r="BE151"/>
  <c r="T151"/>
  <c r="R151"/>
  <c r="P151"/>
  <c r="BK151"/>
  <c r="J151"/>
  <c r="BG151"/>
  <c r="BI148"/>
  <c r="BH148"/>
  <c r="BF148"/>
  <c r="BE148"/>
  <c r="T148"/>
  <c r="R148"/>
  <c r="P148"/>
  <c r="BK148"/>
  <c r="J148"/>
  <c r="BG148"/>
  <c r="BI145"/>
  <c r="BH145"/>
  <c r="BF145"/>
  <c r="BE145"/>
  <c r="T145"/>
  <c r="R145"/>
  <c r="P145"/>
  <c r="BK145"/>
  <c r="J145"/>
  <c r="BG145"/>
  <c r="BI142"/>
  <c r="BH142"/>
  <c r="BF142"/>
  <c r="BE142"/>
  <c r="T142"/>
  <c r="R142"/>
  <c r="P142"/>
  <c r="BK142"/>
  <c r="J142"/>
  <c r="BG142"/>
  <c r="BI132"/>
  <c r="BH132"/>
  <c r="BF132"/>
  <c r="BE132"/>
  <c r="T132"/>
  <c r="R132"/>
  <c r="P132"/>
  <c r="BK132"/>
  <c r="J132"/>
  <c r="BG132"/>
  <c r="BI129"/>
  <c r="BH129"/>
  <c r="BF129"/>
  <c r="BE129"/>
  <c r="T129"/>
  <c r="R129"/>
  <c r="P129"/>
  <c r="BK129"/>
  <c r="J129"/>
  <c r="BG129"/>
  <c r="BI124"/>
  <c r="BH124"/>
  <c r="BF124"/>
  <c r="BE124"/>
  <c r="T124"/>
  <c r="R124"/>
  <c r="P124"/>
  <c r="BK124"/>
  <c r="J124"/>
  <c r="BG124"/>
  <c r="BI121"/>
  <c r="BH121"/>
  <c r="BF121"/>
  <c r="BE121"/>
  <c r="T121"/>
  <c r="R121"/>
  <c r="P121"/>
  <c r="BK121"/>
  <c r="J121"/>
  <c r="BG121"/>
  <c r="BI117"/>
  <c r="BH117"/>
  <c r="BF117"/>
  <c r="BE117"/>
  <c r="T117"/>
  <c r="R117"/>
  <c r="P117"/>
  <c r="BK117"/>
  <c r="J117"/>
  <c r="BG117"/>
  <c r="BI113"/>
  <c r="BH113"/>
  <c r="BF113"/>
  <c r="BE113"/>
  <c r="T113"/>
  <c r="R113"/>
  <c r="P113"/>
  <c r="BK113"/>
  <c r="J113"/>
  <c r="BG113"/>
  <c r="BI109"/>
  <c r="BH109"/>
  <c r="BF109"/>
  <c r="BE109"/>
  <c r="T109"/>
  <c r="R109"/>
  <c r="P109"/>
  <c r="BK109"/>
  <c r="J109"/>
  <c r="BG109"/>
  <c r="BI106"/>
  <c r="BH106"/>
  <c r="BF106"/>
  <c r="BE106"/>
  <c r="T106"/>
  <c r="R106"/>
  <c r="P106"/>
  <c r="BK106"/>
  <c r="J106"/>
  <c r="BG106"/>
  <c r="BI102"/>
  <c r="BH102"/>
  <c r="BF102"/>
  <c r="BE102"/>
  <c r="T102"/>
  <c r="R102"/>
  <c r="P102"/>
  <c r="BK102"/>
  <c r="J102"/>
  <c r="BG102"/>
  <c r="BI98"/>
  <c r="BH98"/>
  <c r="BF98"/>
  <c r="BE98"/>
  <c r="T98"/>
  <c r="R98"/>
  <c r="P98"/>
  <c r="BK98"/>
  <c r="J98"/>
  <c r="BG98"/>
  <c r="BI94"/>
  <c r="BH94"/>
  <c r="BF94"/>
  <c r="BE94"/>
  <c r="T94"/>
  <c r="R94"/>
  <c r="P94"/>
  <c r="BK94"/>
  <c r="J94"/>
  <c r="BG94"/>
  <c r="BI91"/>
  <c r="F39"/>
  <c i="1" r="BD74"/>
  <c i="17" r="BH91"/>
  <c r="F38"/>
  <c i="1" r="BC74"/>
  <c i="17" r="BF91"/>
  <c r="J36"/>
  <c i="1" r="AW74"/>
  <c i="17" r="F36"/>
  <c i="1" r="BA74"/>
  <c i="17" r="BE91"/>
  <c r="J35"/>
  <c i="1" r="AV74"/>
  <c i="17" r="F35"/>
  <c i="1" r="AZ74"/>
  <c i="17" r="T91"/>
  <c r="T90"/>
  <c r="T89"/>
  <c r="T88"/>
  <c r="R91"/>
  <c r="R90"/>
  <c r="R89"/>
  <c r="R88"/>
  <c r="P91"/>
  <c r="P90"/>
  <c r="P89"/>
  <c r="P88"/>
  <c i="1" r="AU74"/>
  <c i="17" r="BK91"/>
  <c r="BK90"/>
  <c r="J90"/>
  <c r="BK89"/>
  <c r="J89"/>
  <c r="BK88"/>
  <c r="J88"/>
  <c r="J63"/>
  <c r="J32"/>
  <c i="1" r="AG74"/>
  <c i="17" r="J91"/>
  <c r="BG91"/>
  <c r="F37"/>
  <c i="1" r="BB74"/>
  <c i="17" r="J65"/>
  <c r="J64"/>
  <c r="J85"/>
  <c r="J84"/>
  <c r="F84"/>
  <c r="F82"/>
  <c r="E80"/>
  <c r="J59"/>
  <c r="J58"/>
  <c r="F58"/>
  <c r="F56"/>
  <c r="E54"/>
  <c r="J41"/>
  <c r="J20"/>
  <c r="E20"/>
  <c r="F85"/>
  <c r="F59"/>
  <c r="J19"/>
  <c r="J14"/>
  <c r="J82"/>
  <c r="J56"/>
  <c r="E7"/>
  <c r="E76"/>
  <c r="E50"/>
  <c i="16" r="J39"/>
  <c r="J38"/>
  <c i="1" r="AY73"/>
  <c i="16" r="J37"/>
  <c i="1" r="AX73"/>
  <c i="16" r="BI149"/>
  <c r="BH149"/>
  <c r="BF149"/>
  <c r="BE149"/>
  <c r="T149"/>
  <c r="R149"/>
  <c r="P149"/>
  <c r="BK149"/>
  <c r="J149"/>
  <c r="BG149"/>
  <c r="BI144"/>
  <c r="BH144"/>
  <c r="BF144"/>
  <c r="BE144"/>
  <c r="T144"/>
  <c r="R144"/>
  <c r="P144"/>
  <c r="BK144"/>
  <c r="J144"/>
  <c r="BG144"/>
  <c r="BI139"/>
  <c r="BH139"/>
  <c r="BF139"/>
  <c r="BE139"/>
  <c r="T139"/>
  <c r="T138"/>
  <c r="R139"/>
  <c r="R138"/>
  <c r="P139"/>
  <c r="P138"/>
  <c r="BK139"/>
  <c r="BK138"/>
  <c r="J138"/>
  <c r="J139"/>
  <c r="BG139"/>
  <c r="J67"/>
  <c r="BI135"/>
  <c r="BH135"/>
  <c r="BF135"/>
  <c r="BE135"/>
  <c r="T135"/>
  <c r="R135"/>
  <c r="P135"/>
  <c r="BK135"/>
  <c r="J135"/>
  <c r="BG135"/>
  <c r="BI132"/>
  <c r="BH132"/>
  <c r="BF132"/>
  <c r="BE132"/>
  <c r="T132"/>
  <c r="R132"/>
  <c r="P132"/>
  <c r="BK132"/>
  <c r="J132"/>
  <c r="BG132"/>
  <c r="BI129"/>
  <c r="BH129"/>
  <c r="BF129"/>
  <c r="BE129"/>
  <c r="T129"/>
  <c r="T128"/>
  <c r="R129"/>
  <c r="R128"/>
  <c r="P129"/>
  <c r="P128"/>
  <c r="BK129"/>
  <c r="BK128"/>
  <c r="J128"/>
  <c r="J129"/>
  <c r="BG129"/>
  <c r="J66"/>
  <c r="BI125"/>
  <c r="BH125"/>
  <c r="BF125"/>
  <c r="BE125"/>
  <c r="T125"/>
  <c r="R125"/>
  <c r="P125"/>
  <c r="BK125"/>
  <c r="J125"/>
  <c r="BG125"/>
  <c r="BI122"/>
  <c r="BH122"/>
  <c r="BF122"/>
  <c r="BE122"/>
  <c r="T122"/>
  <c r="R122"/>
  <c r="P122"/>
  <c r="BK122"/>
  <c r="J122"/>
  <c r="BG122"/>
  <c r="BI118"/>
  <c r="BH118"/>
  <c r="BF118"/>
  <c r="BE118"/>
  <c r="T118"/>
  <c r="R118"/>
  <c r="P118"/>
  <c r="BK118"/>
  <c r="J118"/>
  <c r="BG118"/>
  <c r="BI114"/>
  <c r="BH114"/>
  <c r="BF114"/>
  <c r="BE114"/>
  <c r="T114"/>
  <c r="R114"/>
  <c r="P114"/>
  <c r="BK114"/>
  <c r="J114"/>
  <c r="BG114"/>
  <c r="BI111"/>
  <c r="BH111"/>
  <c r="BF111"/>
  <c r="BE111"/>
  <c r="T111"/>
  <c r="R111"/>
  <c r="P111"/>
  <c r="BK111"/>
  <c r="J111"/>
  <c r="BG111"/>
  <c r="BI107"/>
  <c r="BH107"/>
  <c r="BF107"/>
  <c r="BE107"/>
  <c r="T107"/>
  <c r="R107"/>
  <c r="P107"/>
  <c r="BK107"/>
  <c r="J107"/>
  <c r="BG107"/>
  <c r="BI104"/>
  <c r="BH104"/>
  <c r="BF104"/>
  <c r="BE104"/>
  <c r="T104"/>
  <c r="R104"/>
  <c r="P104"/>
  <c r="BK104"/>
  <c r="J104"/>
  <c r="BG104"/>
  <c r="BI100"/>
  <c r="BH100"/>
  <c r="BF100"/>
  <c r="BE100"/>
  <c r="T100"/>
  <c r="R100"/>
  <c r="P100"/>
  <c r="BK100"/>
  <c r="J100"/>
  <c r="BG100"/>
  <c r="BI96"/>
  <c r="BH96"/>
  <c r="BF96"/>
  <c r="BE96"/>
  <c r="T96"/>
  <c r="R96"/>
  <c r="P96"/>
  <c r="BK96"/>
  <c r="J96"/>
  <c r="BG96"/>
  <c r="BI92"/>
  <c r="F39"/>
  <c i="1" r="BD73"/>
  <c i="16" r="BH92"/>
  <c r="F38"/>
  <c i="1" r="BC73"/>
  <c i="16" r="BF92"/>
  <c r="J36"/>
  <c i="1" r="AW73"/>
  <c i="16" r="F36"/>
  <c i="1" r="BA73"/>
  <c i="16" r="BE92"/>
  <c r="J35"/>
  <c i="1" r="AV73"/>
  <c i="16" r="F35"/>
  <c i="1" r="AZ73"/>
  <c i="16" r="T92"/>
  <c r="T91"/>
  <c r="T90"/>
  <c r="T89"/>
  <c r="R92"/>
  <c r="R91"/>
  <c r="R90"/>
  <c r="R89"/>
  <c r="P92"/>
  <c r="P91"/>
  <c r="P90"/>
  <c r="P89"/>
  <c i="1" r="AU73"/>
  <c i="16" r="BK92"/>
  <c r="BK91"/>
  <c r="J91"/>
  <c r="BK90"/>
  <c r="J90"/>
  <c r="BK89"/>
  <c r="J89"/>
  <c r="J63"/>
  <c r="J32"/>
  <c i="1" r="AG73"/>
  <c i="16" r="J92"/>
  <c r="BG92"/>
  <c r="F37"/>
  <c i="1" r="BB73"/>
  <c i="16" r="J65"/>
  <c r="J64"/>
  <c r="J86"/>
  <c r="J85"/>
  <c r="F85"/>
  <c r="F83"/>
  <c r="E81"/>
  <c r="J59"/>
  <c r="J58"/>
  <c r="F58"/>
  <c r="F56"/>
  <c r="E54"/>
  <c r="J41"/>
  <c r="J20"/>
  <c r="E20"/>
  <c r="F86"/>
  <c r="F59"/>
  <c r="J19"/>
  <c r="J14"/>
  <c r="J83"/>
  <c r="J56"/>
  <c r="E7"/>
  <c r="E77"/>
  <c r="E50"/>
  <c i="15" r="J39"/>
  <c r="J38"/>
  <c i="1" r="AY72"/>
  <c i="15" r="J37"/>
  <c i="1" r="AX72"/>
  <c i="15" r="BI176"/>
  <c r="BH176"/>
  <c r="BF176"/>
  <c r="BE176"/>
  <c r="T176"/>
  <c r="R176"/>
  <c r="P176"/>
  <c r="BK176"/>
  <c r="J176"/>
  <c r="BG176"/>
  <c r="BI170"/>
  <c r="BH170"/>
  <c r="BF170"/>
  <c r="BE170"/>
  <c r="T170"/>
  <c r="R170"/>
  <c r="P170"/>
  <c r="BK170"/>
  <c r="J170"/>
  <c r="BG170"/>
  <c r="BI168"/>
  <c r="BH168"/>
  <c r="BF168"/>
  <c r="BE168"/>
  <c r="T168"/>
  <c r="T167"/>
  <c r="R168"/>
  <c r="R167"/>
  <c r="P168"/>
  <c r="P167"/>
  <c r="BK168"/>
  <c r="BK167"/>
  <c r="J167"/>
  <c r="J168"/>
  <c r="BG168"/>
  <c r="J66"/>
  <c r="BI163"/>
  <c r="BH163"/>
  <c r="BF163"/>
  <c r="BE163"/>
  <c r="T163"/>
  <c r="R163"/>
  <c r="P163"/>
  <c r="BK163"/>
  <c r="J163"/>
  <c r="BG163"/>
  <c r="BI159"/>
  <c r="BH159"/>
  <c r="BF159"/>
  <c r="BE159"/>
  <c r="T159"/>
  <c r="R159"/>
  <c r="P159"/>
  <c r="BK159"/>
  <c r="J159"/>
  <c r="BG159"/>
  <c r="BI155"/>
  <c r="BH155"/>
  <c r="BF155"/>
  <c r="BE155"/>
  <c r="T155"/>
  <c r="R155"/>
  <c r="P155"/>
  <c r="BK155"/>
  <c r="J155"/>
  <c r="BG155"/>
  <c r="BI151"/>
  <c r="BH151"/>
  <c r="BF151"/>
  <c r="BE151"/>
  <c r="T151"/>
  <c r="R151"/>
  <c r="P151"/>
  <c r="BK151"/>
  <c r="J151"/>
  <c r="BG151"/>
  <c r="BI148"/>
  <c r="BH148"/>
  <c r="BF148"/>
  <c r="BE148"/>
  <c r="T148"/>
  <c r="R148"/>
  <c r="P148"/>
  <c r="BK148"/>
  <c r="J148"/>
  <c r="BG148"/>
  <c r="BI145"/>
  <c r="BH145"/>
  <c r="BF145"/>
  <c r="BE145"/>
  <c r="T145"/>
  <c r="R145"/>
  <c r="P145"/>
  <c r="BK145"/>
  <c r="J145"/>
  <c r="BG145"/>
  <c r="BI142"/>
  <c r="BH142"/>
  <c r="BF142"/>
  <c r="BE142"/>
  <c r="T142"/>
  <c r="R142"/>
  <c r="P142"/>
  <c r="BK142"/>
  <c r="J142"/>
  <c r="BG142"/>
  <c r="BI132"/>
  <c r="BH132"/>
  <c r="BF132"/>
  <c r="BE132"/>
  <c r="T132"/>
  <c r="R132"/>
  <c r="P132"/>
  <c r="BK132"/>
  <c r="J132"/>
  <c r="BG132"/>
  <c r="BI129"/>
  <c r="BH129"/>
  <c r="BF129"/>
  <c r="BE129"/>
  <c r="T129"/>
  <c r="R129"/>
  <c r="P129"/>
  <c r="BK129"/>
  <c r="J129"/>
  <c r="BG129"/>
  <c r="BI124"/>
  <c r="BH124"/>
  <c r="BF124"/>
  <c r="BE124"/>
  <c r="T124"/>
  <c r="R124"/>
  <c r="P124"/>
  <c r="BK124"/>
  <c r="J124"/>
  <c r="BG124"/>
  <c r="BI121"/>
  <c r="BH121"/>
  <c r="BF121"/>
  <c r="BE121"/>
  <c r="T121"/>
  <c r="R121"/>
  <c r="P121"/>
  <c r="BK121"/>
  <c r="J121"/>
  <c r="BG121"/>
  <c r="BI117"/>
  <c r="BH117"/>
  <c r="BF117"/>
  <c r="BE117"/>
  <c r="T117"/>
  <c r="R117"/>
  <c r="P117"/>
  <c r="BK117"/>
  <c r="J117"/>
  <c r="BG117"/>
  <c r="BI113"/>
  <c r="BH113"/>
  <c r="BF113"/>
  <c r="BE113"/>
  <c r="T113"/>
  <c r="R113"/>
  <c r="P113"/>
  <c r="BK113"/>
  <c r="J113"/>
  <c r="BG113"/>
  <c r="BI109"/>
  <c r="BH109"/>
  <c r="BF109"/>
  <c r="BE109"/>
  <c r="T109"/>
  <c r="R109"/>
  <c r="P109"/>
  <c r="BK109"/>
  <c r="J109"/>
  <c r="BG109"/>
  <c r="BI105"/>
  <c r="BH105"/>
  <c r="BF105"/>
  <c r="BE105"/>
  <c r="T105"/>
  <c r="R105"/>
  <c r="P105"/>
  <c r="BK105"/>
  <c r="J105"/>
  <c r="BG105"/>
  <c r="BI101"/>
  <c r="BH101"/>
  <c r="BF101"/>
  <c r="BE101"/>
  <c r="T101"/>
  <c r="R101"/>
  <c r="P101"/>
  <c r="BK101"/>
  <c r="J101"/>
  <c r="BG101"/>
  <c r="BI97"/>
  <c r="BH97"/>
  <c r="BF97"/>
  <c r="BE97"/>
  <c r="T97"/>
  <c r="R97"/>
  <c r="P97"/>
  <c r="BK97"/>
  <c r="J97"/>
  <c r="BG97"/>
  <c r="BI94"/>
  <c r="BH94"/>
  <c r="BF94"/>
  <c r="BE94"/>
  <c r="T94"/>
  <c r="R94"/>
  <c r="P94"/>
  <c r="BK94"/>
  <c r="J94"/>
  <c r="BG94"/>
  <c r="BI91"/>
  <c r="F39"/>
  <c i="1" r="BD72"/>
  <c i="15" r="BH91"/>
  <c r="F38"/>
  <c i="1" r="BC72"/>
  <c i="15" r="BF91"/>
  <c r="J36"/>
  <c i="1" r="AW72"/>
  <c i="15" r="F36"/>
  <c i="1" r="BA72"/>
  <c i="15" r="BE91"/>
  <c r="J35"/>
  <c i="1" r="AV72"/>
  <c i="15" r="F35"/>
  <c i="1" r="AZ72"/>
  <c i="15" r="T91"/>
  <c r="T90"/>
  <c r="T89"/>
  <c r="T88"/>
  <c r="R91"/>
  <c r="R90"/>
  <c r="R89"/>
  <c r="R88"/>
  <c r="P91"/>
  <c r="P90"/>
  <c r="P89"/>
  <c r="P88"/>
  <c i="1" r="AU72"/>
  <c i="15" r="BK91"/>
  <c r="BK90"/>
  <c r="J90"/>
  <c r="BK89"/>
  <c r="J89"/>
  <c r="BK88"/>
  <c r="J88"/>
  <c r="J63"/>
  <c r="J32"/>
  <c i="1" r="AG72"/>
  <c i="15" r="J91"/>
  <c r="BG91"/>
  <c r="F37"/>
  <c i="1" r="BB72"/>
  <c i="15" r="J65"/>
  <c r="J64"/>
  <c r="J85"/>
  <c r="J84"/>
  <c r="F84"/>
  <c r="F82"/>
  <c r="E80"/>
  <c r="J59"/>
  <c r="J58"/>
  <c r="F58"/>
  <c r="F56"/>
  <c r="E54"/>
  <c r="J41"/>
  <c r="J20"/>
  <c r="E20"/>
  <c r="F85"/>
  <c r="F59"/>
  <c r="J19"/>
  <c r="J14"/>
  <c r="J82"/>
  <c r="J56"/>
  <c r="E7"/>
  <c r="E76"/>
  <c r="E50"/>
  <c i="14" r="J39"/>
  <c r="J38"/>
  <c i="1" r="AY71"/>
  <c i="14" r="J37"/>
  <c i="1" r="AX71"/>
  <c i="14" r="BI150"/>
  <c r="BH150"/>
  <c r="BF150"/>
  <c r="BE150"/>
  <c r="T150"/>
  <c r="R150"/>
  <c r="P150"/>
  <c r="BK150"/>
  <c r="J150"/>
  <c r="BG150"/>
  <c r="BI145"/>
  <c r="BH145"/>
  <c r="BF145"/>
  <c r="BE145"/>
  <c r="T145"/>
  <c r="R145"/>
  <c r="P145"/>
  <c r="BK145"/>
  <c r="J145"/>
  <c r="BG145"/>
  <c r="BI140"/>
  <c r="BH140"/>
  <c r="BF140"/>
  <c r="BE140"/>
  <c r="T140"/>
  <c r="R140"/>
  <c r="P140"/>
  <c r="BK140"/>
  <c r="J140"/>
  <c r="BG140"/>
  <c r="BI135"/>
  <c r="BH135"/>
  <c r="BF135"/>
  <c r="BE135"/>
  <c r="T135"/>
  <c r="T134"/>
  <c r="R135"/>
  <c r="R134"/>
  <c r="P135"/>
  <c r="P134"/>
  <c r="BK135"/>
  <c r="BK134"/>
  <c r="J134"/>
  <c r="J135"/>
  <c r="BG135"/>
  <c r="J67"/>
  <c r="BI131"/>
  <c r="BH131"/>
  <c r="BF131"/>
  <c r="BE131"/>
  <c r="T131"/>
  <c r="R131"/>
  <c r="P131"/>
  <c r="BK131"/>
  <c r="J131"/>
  <c r="BG131"/>
  <c r="BI128"/>
  <c r="BH128"/>
  <c r="BF128"/>
  <c r="BE128"/>
  <c r="T128"/>
  <c r="R128"/>
  <c r="P128"/>
  <c r="BK128"/>
  <c r="J128"/>
  <c r="BG128"/>
  <c r="BI127"/>
  <c r="BH127"/>
  <c r="BF127"/>
  <c r="BE127"/>
  <c r="T127"/>
  <c r="T126"/>
  <c r="R127"/>
  <c r="R126"/>
  <c r="P127"/>
  <c r="P126"/>
  <c r="BK127"/>
  <c r="BK126"/>
  <c r="J126"/>
  <c r="J127"/>
  <c r="BG127"/>
  <c r="J66"/>
  <c r="BI123"/>
  <c r="BH123"/>
  <c r="BF123"/>
  <c r="BE123"/>
  <c r="T123"/>
  <c r="R123"/>
  <c r="P123"/>
  <c r="BK123"/>
  <c r="J123"/>
  <c r="BG123"/>
  <c r="BI119"/>
  <c r="BH119"/>
  <c r="BF119"/>
  <c r="BE119"/>
  <c r="T119"/>
  <c r="R119"/>
  <c r="P119"/>
  <c r="BK119"/>
  <c r="J119"/>
  <c r="BG119"/>
  <c r="BI115"/>
  <c r="BH115"/>
  <c r="BF115"/>
  <c r="BE115"/>
  <c r="T115"/>
  <c r="R115"/>
  <c r="P115"/>
  <c r="BK115"/>
  <c r="J115"/>
  <c r="BG115"/>
  <c r="BI112"/>
  <c r="BH112"/>
  <c r="BF112"/>
  <c r="BE112"/>
  <c r="T112"/>
  <c r="R112"/>
  <c r="P112"/>
  <c r="BK112"/>
  <c r="J112"/>
  <c r="BG112"/>
  <c r="BI108"/>
  <c r="BH108"/>
  <c r="BF108"/>
  <c r="BE108"/>
  <c r="T108"/>
  <c r="R108"/>
  <c r="P108"/>
  <c r="BK108"/>
  <c r="J108"/>
  <c r="BG108"/>
  <c r="BI105"/>
  <c r="BH105"/>
  <c r="BF105"/>
  <c r="BE105"/>
  <c r="T105"/>
  <c r="R105"/>
  <c r="P105"/>
  <c r="BK105"/>
  <c r="J105"/>
  <c r="BG105"/>
  <c r="BI101"/>
  <c r="BH101"/>
  <c r="BF101"/>
  <c r="BE101"/>
  <c r="T101"/>
  <c r="R101"/>
  <c r="P101"/>
  <c r="BK101"/>
  <c r="J101"/>
  <c r="BG101"/>
  <c r="BI97"/>
  <c r="BH97"/>
  <c r="BF97"/>
  <c r="BE97"/>
  <c r="T97"/>
  <c r="R97"/>
  <c r="P97"/>
  <c r="BK97"/>
  <c r="J97"/>
  <c r="BG97"/>
  <c r="BI92"/>
  <c r="F39"/>
  <c i="1" r="BD71"/>
  <c i="14" r="BH92"/>
  <c r="F38"/>
  <c i="1" r="BC71"/>
  <c i="14" r="BF92"/>
  <c r="J36"/>
  <c i="1" r="AW71"/>
  <c i="14" r="F36"/>
  <c i="1" r="BA71"/>
  <c i="14" r="BE92"/>
  <c r="J35"/>
  <c i="1" r="AV71"/>
  <c i="14" r="F35"/>
  <c i="1" r="AZ71"/>
  <c i="14" r="T92"/>
  <c r="T91"/>
  <c r="T90"/>
  <c r="T89"/>
  <c r="R92"/>
  <c r="R91"/>
  <c r="R90"/>
  <c r="R89"/>
  <c r="P92"/>
  <c r="P91"/>
  <c r="P90"/>
  <c r="P89"/>
  <c i="1" r="AU71"/>
  <c i="14" r="BK92"/>
  <c r="BK91"/>
  <c r="J91"/>
  <c r="BK90"/>
  <c r="J90"/>
  <c r="BK89"/>
  <c r="J89"/>
  <c r="J63"/>
  <c r="J32"/>
  <c i="1" r="AG71"/>
  <c i="14" r="J92"/>
  <c r="BG92"/>
  <c r="F37"/>
  <c i="1" r="BB71"/>
  <c i="14" r="J65"/>
  <c r="J64"/>
  <c r="J86"/>
  <c r="J85"/>
  <c r="F85"/>
  <c r="F83"/>
  <c r="E81"/>
  <c r="J59"/>
  <c r="J58"/>
  <c r="F58"/>
  <c r="F56"/>
  <c r="E54"/>
  <c r="J41"/>
  <c r="J20"/>
  <c r="E20"/>
  <c r="F86"/>
  <c r="F59"/>
  <c r="J19"/>
  <c r="J14"/>
  <c r="J83"/>
  <c r="J56"/>
  <c r="E7"/>
  <c r="E77"/>
  <c r="E50"/>
  <c i="13" r="J39"/>
  <c r="J38"/>
  <c i="1" r="AY69"/>
  <c i="13" r="J37"/>
  <c i="1" r="AX69"/>
  <c i="13" r="BI153"/>
  <c r="BH153"/>
  <c r="BF153"/>
  <c r="BE153"/>
  <c r="T153"/>
  <c r="R153"/>
  <c r="P153"/>
  <c r="BK153"/>
  <c r="J153"/>
  <c r="BG153"/>
  <c r="BI148"/>
  <c r="BH148"/>
  <c r="BF148"/>
  <c r="BE148"/>
  <c r="T148"/>
  <c r="R148"/>
  <c r="P148"/>
  <c r="BK148"/>
  <c r="J148"/>
  <c r="BG148"/>
  <c r="BI143"/>
  <c r="BH143"/>
  <c r="BF143"/>
  <c r="BE143"/>
  <c r="T143"/>
  <c r="R143"/>
  <c r="P143"/>
  <c r="BK143"/>
  <c r="J143"/>
  <c r="BG143"/>
  <c r="BI139"/>
  <c r="BH139"/>
  <c r="BF139"/>
  <c r="BE139"/>
  <c r="T139"/>
  <c r="T138"/>
  <c r="R139"/>
  <c r="R138"/>
  <c r="P139"/>
  <c r="P138"/>
  <c r="BK139"/>
  <c r="BK138"/>
  <c r="J138"/>
  <c r="J139"/>
  <c r="BG139"/>
  <c r="J67"/>
  <c r="BI135"/>
  <c r="BH135"/>
  <c r="BF135"/>
  <c r="BE135"/>
  <c r="T135"/>
  <c r="T134"/>
  <c r="R135"/>
  <c r="R134"/>
  <c r="P135"/>
  <c r="P134"/>
  <c r="BK135"/>
  <c r="BK134"/>
  <c r="J134"/>
  <c r="J135"/>
  <c r="BG135"/>
  <c r="J66"/>
  <c r="BI130"/>
  <c r="BH130"/>
  <c r="BF130"/>
  <c r="BE130"/>
  <c r="T130"/>
  <c r="R130"/>
  <c r="P130"/>
  <c r="BK130"/>
  <c r="J130"/>
  <c r="BG130"/>
  <c r="BI127"/>
  <c r="BH127"/>
  <c r="BF127"/>
  <c r="BE127"/>
  <c r="T127"/>
  <c r="R127"/>
  <c r="P127"/>
  <c r="BK127"/>
  <c r="J127"/>
  <c r="BG127"/>
  <c r="BI123"/>
  <c r="BH123"/>
  <c r="BF123"/>
  <c r="BE123"/>
  <c r="T123"/>
  <c r="R123"/>
  <c r="P123"/>
  <c r="BK123"/>
  <c r="J123"/>
  <c r="BG123"/>
  <c r="BI119"/>
  <c r="BH119"/>
  <c r="BF119"/>
  <c r="BE119"/>
  <c r="T119"/>
  <c r="R119"/>
  <c r="P119"/>
  <c r="BK119"/>
  <c r="J119"/>
  <c r="BG119"/>
  <c r="BI116"/>
  <c r="BH116"/>
  <c r="BF116"/>
  <c r="BE116"/>
  <c r="T116"/>
  <c r="R116"/>
  <c r="P116"/>
  <c r="BK116"/>
  <c r="J116"/>
  <c r="BG116"/>
  <c r="BI112"/>
  <c r="BH112"/>
  <c r="BF112"/>
  <c r="BE112"/>
  <c r="T112"/>
  <c r="R112"/>
  <c r="P112"/>
  <c r="BK112"/>
  <c r="J112"/>
  <c r="BG112"/>
  <c r="BI108"/>
  <c r="BH108"/>
  <c r="BF108"/>
  <c r="BE108"/>
  <c r="T108"/>
  <c r="R108"/>
  <c r="P108"/>
  <c r="BK108"/>
  <c r="J108"/>
  <c r="BG108"/>
  <c r="BI104"/>
  <c r="BH104"/>
  <c r="BF104"/>
  <c r="BE104"/>
  <c r="T104"/>
  <c r="R104"/>
  <c r="P104"/>
  <c r="BK104"/>
  <c r="J104"/>
  <c r="BG104"/>
  <c r="BI102"/>
  <c r="BH102"/>
  <c r="BF102"/>
  <c r="BE102"/>
  <c r="T102"/>
  <c r="R102"/>
  <c r="P102"/>
  <c r="BK102"/>
  <c r="J102"/>
  <c r="BG102"/>
  <c r="BI100"/>
  <c r="BH100"/>
  <c r="BF100"/>
  <c r="BE100"/>
  <c r="T100"/>
  <c r="R100"/>
  <c r="P100"/>
  <c r="BK100"/>
  <c r="J100"/>
  <c r="BG100"/>
  <c r="BI96"/>
  <c r="BH96"/>
  <c r="BF96"/>
  <c r="BE96"/>
  <c r="T96"/>
  <c r="R96"/>
  <c r="P96"/>
  <c r="BK96"/>
  <c r="J96"/>
  <c r="BG96"/>
  <c r="BI92"/>
  <c r="F39"/>
  <c i="1" r="BD69"/>
  <c i="13" r="BH92"/>
  <c r="F38"/>
  <c i="1" r="BC69"/>
  <c i="13" r="BF92"/>
  <c r="J36"/>
  <c i="1" r="AW69"/>
  <c i="13" r="F36"/>
  <c i="1" r="BA69"/>
  <c i="13" r="BE92"/>
  <c r="J35"/>
  <c i="1" r="AV69"/>
  <c i="13" r="F35"/>
  <c i="1" r="AZ69"/>
  <c i="13" r="T92"/>
  <c r="T91"/>
  <c r="T90"/>
  <c r="T89"/>
  <c r="R92"/>
  <c r="R91"/>
  <c r="R90"/>
  <c r="R89"/>
  <c r="P92"/>
  <c r="P91"/>
  <c r="P90"/>
  <c r="P89"/>
  <c i="1" r="AU69"/>
  <c i="13" r="BK92"/>
  <c r="BK91"/>
  <c r="J91"/>
  <c r="BK90"/>
  <c r="J90"/>
  <c r="BK89"/>
  <c r="J89"/>
  <c r="J63"/>
  <c r="J32"/>
  <c i="1" r="AG69"/>
  <c i="13" r="J92"/>
  <c r="BG92"/>
  <c r="F37"/>
  <c i="1" r="BB69"/>
  <c i="13" r="J65"/>
  <c r="J64"/>
  <c r="J86"/>
  <c r="J85"/>
  <c r="F85"/>
  <c r="F83"/>
  <c r="E81"/>
  <c r="J59"/>
  <c r="J58"/>
  <c r="F58"/>
  <c r="F56"/>
  <c r="E54"/>
  <c r="J41"/>
  <c r="J20"/>
  <c r="E20"/>
  <c r="F86"/>
  <c r="F59"/>
  <c r="J19"/>
  <c r="J14"/>
  <c r="J83"/>
  <c r="J56"/>
  <c r="E7"/>
  <c r="E77"/>
  <c r="E50"/>
  <c i="12" r="J39"/>
  <c r="J38"/>
  <c i="1" r="AY68"/>
  <c i="12" r="J37"/>
  <c i="1" r="AX68"/>
  <c i="12" r="BI135"/>
  <c r="BH135"/>
  <c r="BF135"/>
  <c r="BE135"/>
  <c r="T135"/>
  <c r="R135"/>
  <c r="P135"/>
  <c r="BK135"/>
  <c r="J135"/>
  <c r="BG135"/>
  <c r="BI130"/>
  <c r="BH130"/>
  <c r="BF130"/>
  <c r="BE130"/>
  <c r="T130"/>
  <c r="R130"/>
  <c r="P130"/>
  <c r="BK130"/>
  <c r="J130"/>
  <c r="BG130"/>
  <c r="BI125"/>
  <c r="BH125"/>
  <c r="BF125"/>
  <c r="BE125"/>
  <c r="T125"/>
  <c r="R125"/>
  <c r="P125"/>
  <c r="BK125"/>
  <c r="J125"/>
  <c r="BG125"/>
  <c r="BI121"/>
  <c r="BH121"/>
  <c r="BF121"/>
  <c r="BE121"/>
  <c r="T121"/>
  <c r="T120"/>
  <c r="R121"/>
  <c r="R120"/>
  <c r="P121"/>
  <c r="P120"/>
  <c r="BK121"/>
  <c r="BK120"/>
  <c r="J120"/>
  <c r="J121"/>
  <c r="BG121"/>
  <c r="J67"/>
  <c r="BI117"/>
  <c r="BH117"/>
  <c r="BF117"/>
  <c r="BE117"/>
  <c r="T117"/>
  <c r="T116"/>
  <c r="R117"/>
  <c r="R116"/>
  <c r="P117"/>
  <c r="P116"/>
  <c r="BK117"/>
  <c r="BK116"/>
  <c r="J116"/>
  <c r="J117"/>
  <c r="BG117"/>
  <c r="J66"/>
  <c r="BI112"/>
  <c r="BH112"/>
  <c r="BF112"/>
  <c r="BE112"/>
  <c r="T112"/>
  <c r="R112"/>
  <c r="P112"/>
  <c r="BK112"/>
  <c r="J112"/>
  <c r="BG112"/>
  <c r="BI109"/>
  <c r="BH109"/>
  <c r="BF109"/>
  <c r="BE109"/>
  <c r="T109"/>
  <c r="R109"/>
  <c r="P109"/>
  <c r="BK109"/>
  <c r="J109"/>
  <c r="BG109"/>
  <c r="BI105"/>
  <c r="BH105"/>
  <c r="BF105"/>
  <c r="BE105"/>
  <c r="T105"/>
  <c r="R105"/>
  <c r="P105"/>
  <c r="BK105"/>
  <c r="J105"/>
  <c r="BG105"/>
  <c r="BI101"/>
  <c r="BH101"/>
  <c r="BF101"/>
  <c r="BE101"/>
  <c r="T101"/>
  <c r="R101"/>
  <c r="P101"/>
  <c r="BK101"/>
  <c r="J101"/>
  <c r="BG101"/>
  <c r="BI99"/>
  <c r="BH99"/>
  <c r="BF99"/>
  <c r="BE99"/>
  <c r="T99"/>
  <c r="R99"/>
  <c r="P99"/>
  <c r="BK99"/>
  <c r="J99"/>
  <c r="BG99"/>
  <c r="BI97"/>
  <c r="BH97"/>
  <c r="BF97"/>
  <c r="BE97"/>
  <c r="T97"/>
  <c r="R97"/>
  <c r="P97"/>
  <c r="BK97"/>
  <c r="J97"/>
  <c r="BG97"/>
  <c r="BI92"/>
  <c r="F39"/>
  <c i="1" r="BD68"/>
  <c i="12" r="BH92"/>
  <c r="F38"/>
  <c i="1" r="BC68"/>
  <c i="12" r="BF92"/>
  <c r="J36"/>
  <c i="1" r="AW68"/>
  <c i="12" r="F36"/>
  <c i="1" r="BA68"/>
  <c i="12" r="BE92"/>
  <c r="J35"/>
  <c i="1" r="AV68"/>
  <c i="12" r="F35"/>
  <c i="1" r="AZ68"/>
  <c i="12" r="T92"/>
  <c r="T91"/>
  <c r="T90"/>
  <c r="T89"/>
  <c r="R92"/>
  <c r="R91"/>
  <c r="R90"/>
  <c r="R89"/>
  <c r="P92"/>
  <c r="P91"/>
  <c r="P90"/>
  <c r="P89"/>
  <c i="1" r="AU68"/>
  <c i="12" r="BK92"/>
  <c r="BK91"/>
  <c r="J91"/>
  <c r="BK90"/>
  <c r="J90"/>
  <c r="BK89"/>
  <c r="J89"/>
  <c r="J63"/>
  <c r="J32"/>
  <c i="1" r="AG68"/>
  <c i="12" r="J92"/>
  <c r="BG92"/>
  <c r="F37"/>
  <c i="1" r="BB68"/>
  <c i="12" r="J65"/>
  <c r="J64"/>
  <c r="J86"/>
  <c r="J85"/>
  <c r="F85"/>
  <c r="F83"/>
  <c r="E81"/>
  <c r="J59"/>
  <c r="J58"/>
  <c r="F58"/>
  <c r="F56"/>
  <c r="E54"/>
  <c r="J41"/>
  <c r="J20"/>
  <c r="E20"/>
  <c r="F86"/>
  <c r="F59"/>
  <c r="J19"/>
  <c r="J14"/>
  <c r="J83"/>
  <c r="J56"/>
  <c r="E7"/>
  <c r="E77"/>
  <c r="E50"/>
  <c i="11" r="J39"/>
  <c r="J38"/>
  <c i="1" r="AY66"/>
  <c i="11" r="J37"/>
  <c i="1" r="AX66"/>
  <c i="11" r="BI150"/>
  <c r="BH150"/>
  <c r="BF150"/>
  <c r="BE150"/>
  <c r="T150"/>
  <c r="R150"/>
  <c r="P150"/>
  <c r="BK150"/>
  <c r="J150"/>
  <c r="BG150"/>
  <c r="BI144"/>
  <c r="BH144"/>
  <c r="BF144"/>
  <c r="BE144"/>
  <c r="T144"/>
  <c r="T143"/>
  <c r="R144"/>
  <c r="R143"/>
  <c r="P144"/>
  <c r="P143"/>
  <c r="BK144"/>
  <c r="BK143"/>
  <c r="J143"/>
  <c r="J144"/>
  <c r="BG144"/>
  <c r="J66"/>
  <c r="BI139"/>
  <c r="BH139"/>
  <c r="BF139"/>
  <c r="BE139"/>
  <c r="T139"/>
  <c r="R139"/>
  <c r="P139"/>
  <c r="BK139"/>
  <c r="J139"/>
  <c r="BG139"/>
  <c r="BI135"/>
  <c r="BH135"/>
  <c r="BF135"/>
  <c r="BE135"/>
  <c r="T135"/>
  <c r="R135"/>
  <c r="P135"/>
  <c r="BK135"/>
  <c r="J135"/>
  <c r="BG135"/>
  <c r="BI131"/>
  <c r="BH131"/>
  <c r="BF131"/>
  <c r="BE131"/>
  <c r="T131"/>
  <c r="R131"/>
  <c r="P131"/>
  <c r="BK131"/>
  <c r="J131"/>
  <c r="BG131"/>
  <c r="BI127"/>
  <c r="BH127"/>
  <c r="BF127"/>
  <c r="BE127"/>
  <c r="T127"/>
  <c r="R127"/>
  <c r="P127"/>
  <c r="BK127"/>
  <c r="J127"/>
  <c r="BG127"/>
  <c r="BI124"/>
  <c r="BH124"/>
  <c r="BF124"/>
  <c r="BE124"/>
  <c r="T124"/>
  <c r="R124"/>
  <c r="P124"/>
  <c r="BK124"/>
  <c r="J124"/>
  <c r="BG124"/>
  <c r="BI121"/>
  <c r="BH121"/>
  <c r="BF121"/>
  <c r="BE121"/>
  <c r="T121"/>
  <c r="R121"/>
  <c r="P121"/>
  <c r="BK121"/>
  <c r="J121"/>
  <c r="BG121"/>
  <c r="BI118"/>
  <c r="BH118"/>
  <c r="BF118"/>
  <c r="BE118"/>
  <c r="T118"/>
  <c r="R118"/>
  <c r="P118"/>
  <c r="BK118"/>
  <c r="J118"/>
  <c r="BG118"/>
  <c r="BI115"/>
  <c r="BH115"/>
  <c r="BF115"/>
  <c r="BE115"/>
  <c r="T115"/>
  <c r="R115"/>
  <c r="P115"/>
  <c r="BK115"/>
  <c r="J115"/>
  <c r="BG115"/>
  <c r="BI110"/>
  <c r="BH110"/>
  <c r="BF110"/>
  <c r="BE110"/>
  <c r="T110"/>
  <c r="R110"/>
  <c r="P110"/>
  <c r="BK110"/>
  <c r="J110"/>
  <c r="BG110"/>
  <c r="BI106"/>
  <c r="BH106"/>
  <c r="BF106"/>
  <c r="BE106"/>
  <c r="T106"/>
  <c r="R106"/>
  <c r="P106"/>
  <c r="BK106"/>
  <c r="J106"/>
  <c r="BG106"/>
  <c r="BI102"/>
  <c r="BH102"/>
  <c r="BF102"/>
  <c r="BE102"/>
  <c r="T102"/>
  <c r="R102"/>
  <c r="P102"/>
  <c r="BK102"/>
  <c r="J102"/>
  <c r="BG102"/>
  <c r="BI98"/>
  <c r="BH98"/>
  <c r="BF98"/>
  <c r="BE98"/>
  <c r="T98"/>
  <c r="R98"/>
  <c r="P98"/>
  <c r="BK98"/>
  <c r="J98"/>
  <c r="BG98"/>
  <c r="BI94"/>
  <c r="BH94"/>
  <c r="BF94"/>
  <c r="BE94"/>
  <c r="T94"/>
  <c r="R94"/>
  <c r="P94"/>
  <c r="BK94"/>
  <c r="J94"/>
  <c r="BG94"/>
  <c r="BI91"/>
  <c r="F39"/>
  <c i="1" r="BD66"/>
  <c i="11" r="BH91"/>
  <c r="F38"/>
  <c i="1" r="BC66"/>
  <c i="11" r="BF91"/>
  <c r="J36"/>
  <c i="1" r="AW66"/>
  <c i="11" r="F36"/>
  <c i="1" r="BA66"/>
  <c i="11" r="BE91"/>
  <c r="J35"/>
  <c i="1" r="AV66"/>
  <c i="11" r="F35"/>
  <c i="1" r="AZ66"/>
  <c i="11" r="T91"/>
  <c r="T90"/>
  <c r="T89"/>
  <c r="T88"/>
  <c r="R91"/>
  <c r="R90"/>
  <c r="R89"/>
  <c r="R88"/>
  <c r="P91"/>
  <c r="P90"/>
  <c r="P89"/>
  <c r="P88"/>
  <c i="1" r="AU66"/>
  <c i="11" r="BK91"/>
  <c r="BK90"/>
  <c r="J90"/>
  <c r="BK89"/>
  <c r="J89"/>
  <c r="BK88"/>
  <c r="J88"/>
  <c r="J63"/>
  <c r="J32"/>
  <c i="1" r="AG66"/>
  <c i="11" r="J91"/>
  <c r="BG91"/>
  <c r="F37"/>
  <c i="1" r="BB66"/>
  <c i="11" r="J65"/>
  <c r="J64"/>
  <c r="J85"/>
  <c r="J84"/>
  <c r="F84"/>
  <c r="F82"/>
  <c r="E80"/>
  <c r="J59"/>
  <c r="J58"/>
  <c r="F58"/>
  <c r="F56"/>
  <c r="E54"/>
  <c r="J41"/>
  <c r="J20"/>
  <c r="E20"/>
  <c r="F85"/>
  <c r="F59"/>
  <c r="J19"/>
  <c r="J14"/>
  <c r="J82"/>
  <c r="J56"/>
  <c r="E7"/>
  <c r="E76"/>
  <c r="E50"/>
  <c i="10" r="J39"/>
  <c r="J38"/>
  <c i="1" r="AY65"/>
  <c i="10" r="J37"/>
  <c i="1" r="AX65"/>
  <c i="10" r="BI160"/>
  <c r="BH160"/>
  <c r="BF160"/>
  <c r="BE160"/>
  <c r="T160"/>
  <c r="R160"/>
  <c r="P160"/>
  <c r="BK160"/>
  <c r="J160"/>
  <c r="BG160"/>
  <c r="BI155"/>
  <c r="BH155"/>
  <c r="BF155"/>
  <c r="BE155"/>
  <c r="T155"/>
  <c r="R155"/>
  <c r="P155"/>
  <c r="BK155"/>
  <c r="J155"/>
  <c r="BG155"/>
  <c r="BI151"/>
  <c r="BH151"/>
  <c r="BF151"/>
  <c r="BE151"/>
  <c r="T151"/>
  <c r="R151"/>
  <c r="P151"/>
  <c r="BK151"/>
  <c r="J151"/>
  <c r="BG151"/>
  <c r="BI147"/>
  <c r="BH147"/>
  <c r="BF147"/>
  <c r="BE147"/>
  <c r="T147"/>
  <c r="T146"/>
  <c r="R147"/>
  <c r="R146"/>
  <c r="P147"/>
  <c r="P146"/>
  <c r="BK147"/>
  <c r="BK146"/>
  <c r="J146"/>
  <c r="J147"/>
  <c r="BG147"/>
  <c r="J67"/>
  <c r="BI143"/>
  <c r="BH143"/>
  <c r="BF143"/>
  <c r="BE143"/>
  <c r="T143"/>
  <c r="R143"/>
  <c r="P143"/>
  <c r="BK143"/>
  <c r="J143"/>
  <c r="BG143"/>
  <c r="BI141"/>
  <c r="BH141"/>
  <c r="BF141"/>
  <c r="BE141"/>
  <c r="T141"/>
  <c r="R141"/>
  <c r="P141"/>
  <c r="BK141"/>
  <c r="J141"/>
  <c r="BG141"/>
  <c r="BI139"/>
  <c r="BH139"/>
  <c r="BF139"/>
  <c r="BE139"/>
  <c r="T139"/>
  <c r="T138"/>
  <c r="R139"/>
  <c r="R138"/>
  <c r="P139"/>
  <c r="P138"/>
  <c r="BK139"/>
  <c r="BK138"/>
  <c r="J138"/>
  <c r="J139"/>
  <c r="BG139"/>
  <c r="J66"/>
  <c r="BI134"/>
  <c r="BH134"/>
  <c r="BF134"/>
  <c r="BE134"/>
  <c r="T134"/>
  <c r="R134"/>
  <c r="P134"/>
  <c r="BK134"/>
  <c r="J134"/>
  <c r="BG134"/>
  <c r="BI130"/>
  <c r="BH130"/>
  <c r="BF130"/>
  <c r="BE130"/>
  <c r="T130"/>
  <c r="R130"/>
  <c r="P130"/>
  <c r="BK130"/>
  <c r="J130"/>
  <c r="BG130"/>
  <c r="BI125"/>
  <c r="BH125"/>
  <c r="BF125"/>
  <c r="BE125"/>
  <c r="T125"/>
  <c r="R125"/>
  <c r="P125"/>
  <c r="BK125"/>
  <c r="J125"/>
  <c r="BG125"/>
  <c r="BI121"/>
  <c r="BH121"/>
  <c r="BF121"/>
  <c r="BE121"/>
  <c r="T121"/>
  <c r="R121"/>
  <c r="P121"/>
  <c r="BK121"/>
  <c r="J121"/>
  <c r="BG121"/>
  <c r="BI117"/>
  <c r="BH117"/>
  <c r="BF117"/>
  <c r="BE117"/>
  <c r="T117"/>
  <c r="R117"/>
  <c r="P117"/>
  <c r="BK117"/>
  <c r="J117"/>
  <c r="BG117"/>
  <c r="BI113"/>
  <c r="BH113"/>
  <c r="BF113"/>
  <c r="BE113"/>
  <c r="T113"/>
  <c r="R113"/>
  <c r="P113"/>
  <c r="BK113"/>
  <c r="J113"/>
  <c r="BG113"/>
  <c r="BI109"/>
  <c r="BH109"/>
  <c r="BF109"/>
  <c r="BE109"/>
  <c r="T109"/>
  <c r="R109"/>
  <c r="P109"/>
  <c r="BK109"/>
  <c r="J109"/>
  <c r="BG109"/>
  <c r="BI105"/>
  <c r="BH105"/>
  <c r="BF105"/>
  <c r="BE105"/>
  <c r="T105"/>
  <c r="R105"/>
  <c r="P105"/>
  <c r="BK105"/>
  <c r="J105"/>
  <c r="BG105"/>
  <c r="BI99"/>
  <c r="BH99"/>
  <c r="BF99"/>
  <c r="BE99"/>
  <c r="T99"/>
  <c r="R99"/>
  <c r="P99"/>
  <c r="BK99"/>
  <c r="J99"/>
  <c r="BG99"/>
  <c r="BI96"/>
  <c r="BH96"/>
  <c r="BF96"/>
  <c r="BE96"/>
  <c r="T96"/>
  <c r="R96"/>
  <c r="P96"/>
  <c r="BK96"/>
  <c r="J96"/>
  <c r="BG96"/>
  <c r="BI92"/>
  <c r="F39"/>
  <c i="1" r="BD65"/>
  <c i="10" r="BH92"/>
  <c r="F38"/>
  <c i="1" r="BC65"/>
  <c i="10" r="BF92"/>
  <c r="J36"/>
  <c i="1" r="AW65"/>
  <c i="10" r="F36"/>
  <c i="1" r="BA65"/>
  <c i="10" r="BE92"/>
  <c r="J35"/>
  <c i="1" r="AV65"/>
  <c i="10" r="F35"/>
  <c i="1" r="AZ65"/>
  <c i="10" r="T92"/>
  <c r="T91"/>
  <c r="T90"/>
  <c r="T89"/>
  <c r="R92"/>
  <c r="R91"/>
  <c r="R90"/>
  <c r="R89"/>
  <c r="P92"/>
  <c r="P91"/>
  <c r="P90"/>
  <c r="P89"/>
  <c i="1" r="AU65"/>
  <c i="10" r="BK92"/>
  <c r="BK91"/>
  <c r="J91"/>
  <c r="BK90"/>
  <c r="J90"/>
  <c r="BK89"/>
  <c r="J89"/>
  <c r="J63"/>
  <c r="J32"/>
  <c i="1" r="AG65"/>
  <c i="10" r="J92"/>
  <c r="BG92"/>
  <c r="F37"/>
  <c i="1" r="BB65"/>
  <c i="10" r="J65"/>
  <c r="J64"/>
  <c r="J86"/>
  <c r="J85"/>
  <c r="F85"/>
  <c r="F83"/>
  <c r="E81"/>
  <c r="J59"/>
  <c r="J58"/>
  <c r="F58"/>
  <c r="F56"/>
  <c r="E54"/>
  <c r="J41"/>
  <c r="J20"/>
  <c r="E20"/>
  <c r="F86"/>
  <c r="F59"/>
  <c r="J19"/>
  <c r="J14"/>
  <c r="J83"/>
  <c r="J56"/>
  <c r="E7"/>
  <c r="E77"/>
  <c r="E50"/>
  <c i="9" r="J39"/>
  <c r="J38"/>
  <c i="1" r="AY64"/>
  <c i="9" r="J37"/>
  <c i="1" r="AX64"/>
  <c i="9" r="BI169"/>
  <c r="BH169"/>
  <c r="BF169"/>
  <c r="BE169"/>
  <c r="T169"/>
  <c r="R169"/>
  <c r="P169"/>
  <c r="BK169"/>
  <c r="J169"/>
  <c r="BG169"/>
  <c r="BI164"/>
  <c r="BH164"/>
  <c r="BF164"/>
  <c r="BE164"/>
  <c r="T164"/>
  <c r="R164"/>
  <c r="P164"/>
  <c r="BK164"/>
  <c r="J164"/>
  <c r="BG164"/>
  <c r="BI160"/>
  <c r="BH160"/>
  <c r="BF160"/>
  <c r="BE160"/>
  <c r="T160"/>
  <c r="R160"/>
  <c r="P160"/>
  <c r="BK160"/>
  <c r="J160"/>
  <c r="BG160"/>
  <c r="BI156"/>
  <c r="BH156"/>
  <c r="BF156"/>
  <c r="BE156"/>
  <c r="T156"/>
  <c r="T155"/>
  <c r="R156"/>
  <c r="R155"/>
  <c r="P156"/>
  <c r="P155"/>
  <c r="BK156"/>
  <c r="BK155"/>
  <c r="J155"/>
  <c r="J156"/>
  <c r="BG156"/>
  <c r="J67"/>
  <c r="BI152"/>
  <c r="BH152"/>
  <c r="BF152"/>
  <c r="BE152"/>
  <c r="T152"/>
  <c r="R152"/>
  <c r="P152"/>
  <c r="BK152"/>
  <c r="J152"/>
  <c r="BG152"/>
  <c r="BI150"/>
  <c r="BH150"/>
  <c r="BF150"/>
  <c r="BE150"/>
  <c r="T150"/>
  <c r="R150"/>
  <c r="P150"/>
  <c r="BK150"/>
  <c r="J150"/>
  <c r="BG150"/>
  <c r="BI148"/>
  <c r="BH148"/>
  <c r="BF148"/>
  <c r="BE148"/>
  <c r="T148"/>
  <c r="T147"/>
  <c r="R148"/>
  <c r="R147"/>
  <c r="P148"/>
  <c r="P147"/>
  <c r="BK148"/>
  <c r="BK147"/>
  <c r="J147"/>
  <c r="J148"/>
  <c r="BG148"/>
  <c r="J66"/>
  <c r="BI143"/>
  <c r="BH143"/>
  <c r="BF143"/>
  <c r="BE143"/>
  <c r="T143"/>
  <c r="R143"/>
  <c r="P143"/>
  <c r="BK143"/>
  <c r="J143"/>
  <c r="BG143"/>
  <c r="BI139"/>
  <c r="BH139"/>
  <c r="BF139"/>
  <c r="BE139"/>
  <c r="T139"/>
  <c r="R139"/>
  <c r="P139"/>
  <c r="BK139"/>
  <c r="J139"/>
  <c r="BG139"/>
  <c r="BI132"/>
  <c r="BH132"/>
  <c r="BF132"/>
  <c r="BE132"/>
  <c r="T132"/>
  <c r="R132"/>
  <c r="P132"/>
  <c r="BK132"/>
  <c r="J132"/>
  <c r="BG132"/>
  <c r="BI128"/>
  <c r="BH128"/>
  <c r="BF128"/>
  <c r="BE128"/>
  <c r="T128"/>
  <c r="R128"/>
  <c r="P128"/>
  <c r="BK128"/>
  <c r="J128"/>
  <c r="BG128"/>
  <c r="BI124"/>
  <c r="BH124"/>
  <c r="BF124"/>
  <c r="BE124"/>
  <c r="T124"/>
  <c r="R124"/>
  <c r="P124"/>
  <c r="BK124"/>
  <c r="J124"/>
  <c r="BG124"/>
  <c r="BI120"/>
  <c r="BH120"/>
  <c r="BF120"/>
  <c r="BE120"/>
  <c r="T120"/>
  <c r="R120"/>
  <c r="P120"/>
  <c r="BK120"/>
  <c r="J120"/>
  <c r="BG120"/>
  <c r="BI115"/>
  <c r="BH115"/>
  <c r="BF115"/>
  <c r="BE115"/>
  <c r="T115"/>
  <c r="R115"/>
  <c r="P115"/>
  <c r="BK115"/>
  <c r="J115"/>
  <c r="BG115"/>
  <c r="BI109"/>
  <c r="BH109"/>
  <c r="BF109"/>
  <c r="BE109"/>
  <c r="T109"/>
  <c r="R109"/>
  <c r="P109"/>
  <c r="BK109"/>
  <c r="J109"/>
  <c r="BG109"/>
  <c r="BI103"/>
  <c r="BH103"/>
  <c r="BF103"/>
  <c r="BE103"/>
  <c r="T103"/>
  <c r="R103"/>
  <c r="P103"/>
  <c r="BK103"/>
  <c r="J103"/>
  <c r="BG103"/>
  <c r="BI96"/>
  <c r="BH96"/>
  <c r="BF96"/>
  <c r="BE96"/>
  <c r="T96"/>
  <c r="R96"/>
  <c r="P96"/>
  <c r="BK96"/>
  <c r="J96"/>
  <c r="BG96"/>
  <c r="BI92"/>
  <c r="F39"/>
  <c i="1" r="BD64"/>
  <c i="9" r="BH92"/>
  <c r="F38"/>
  <c i="1" r="BC64"/>
  <c i="9" r="BF92"/>
  <c r="J36"/>
  <c i="1" r="AW64"/>
  <c i="9" r="F36"/>
  <c i="1" r="BA64"/>
  <c i="9" r="BE92"/>
  <c r="J35"/>
  <c i="1" r="AV64"/>
  <c i="9" r="F35"/>
  <c i="1" r="AZ64"/>
  <c i="9" r="T92"/>
  <c r="T91"/>
  <c r="T90"/>
  <c r="T89"/>
  <c r="R92"/>
  <c r="R91"/>
  <c r="R90"/>
  <c r="R89"/>
  <c r="P92"/>
  <c r="P91"/>
  <c r="P90"/>
  <c r="P89"/>
  <c i="1" r="AU64"/>
  <c i="9" r="BK92"/>
  <c r="BK91"/>
  <c r="J91"/>
  <c r="BK90"/>
  <c r="J90"/>
  <c r="BK89"/>
  <c r="J89"/>
  <c r="J63"/>
  <c r="J32"/>
  <c i="1" r="AG64"/>
  <c i="9" r="J92"/>
  <c r="BG92"/>
  <c r="F37"/>
  <c i="1" r="BB64"/>
  <c i="9" r="J65"/>
  <c r="J64"/>
  <c r="J86"/>
  <c r="J85"/>
  <c r="F85"/>
  <c r="F83"/>
  <c r="E81"/>
  <c r="J59"/>
  <c r="J58"/>
  <c r="F58"/>
  <c r="F56"/>
  <c r="E54"/>
  <c r="J41"/>
  <c r="J20"/>
  <c r="E20"/>
  <c r="F86"/>
  <c r="F59"/>
  <c r="J19"/>
  <c r="J14"/>
  <c r="J83"/>
  <c r="J56"/>
  <c r="E7"/>
  <c r="E77"/>
  <c r="E50"/>
  <c i="8" r="J39"/>
  <c r="J38"/>
  <c i="1" r="AY63"/>
  <c i="8" r="J37"/>
  <c i="1" r="AX63"/>
  <c i="8" r="BI165"/>
  <c r="BH165"/>
  <c r="BF165"/>
  <c r="BE165"/>
  <c r="T165"/>
  <c r="R165"/>
  <c r="P165"/>
  <c r="BK165"/>
  <c r="J165"/>
  <c r="BG165"/>
  <c r="BI160"/>
  <c r="BH160"/>
  <c r="BF160"/>
  <c r="BE160"/>
  <c r="T160"/>
  <c r="R160"/>
  <c r="P160"/>
  <c r="BK160"/>
  <c r="J160"/>
  <c r="BG160"/>
  <c r="BI156"/>
  <c r="BH156"/>
  <c r="BF156"/>
  <c r="BE156"/>
  <c r="T156"/>
  <c r="R156"/>
  <c r="P156"/>
  <c r="BK156"/>
  <c r="J156"/>
  <c r="BG156"/>
  <c r="BI152"/>
  <c r="BH152"/>
  <c r="BF152"/>
  <c r="BE152"/>
  <c r="T152"/>
  <c r="R152"/>
  <c r="P152"/>
  <c r="BK152"/>
  <c r="J152"/>
  <c r="BG152"/>
  <c r="BI148"/>
  <c r="BH148"/>
  <c r="BF148"/>
  <c r="BE148"/>
  <c r="T148"/>
  <c r="T147"/>
  <c r="R148"/>
  <c r="R147"/>
  <c r="P148"/>
  <c r="P147"/>
  <c r="BK148"/>
  <c r="BK147"/>
  <c r="J147"/>
  <c r="J148"/>
  <c r="BG148"/>
  <c r="J66"/>
  <c r="BI144"/>
  <c r="BH144"/>
  <c r="BF144"/>
  <c r="BE144"/>
  <c r="T144"/>
  <c r="R144"/>
  <c r="P144"/>
  <c r="BK144"/>
  <c r="J144"/>
  <c r="BG144"/>
  <c r="BI142"/>
  <c r="BH142"/>
  <c r="BF142"/>
  <c r="BE142"/>
  <c r="T142"/>
  <c r="R142"/>
  <c r="P142"/>
  <c r="BK142"/>
  <c r="J142"/>
  <c r="BG142"/>
  <c r="BI140"/>
  <c r="BH140"/>
  <c r="BF140"/>
  <c r="BE140"/>
  <c r="T140"/>
  <c r="T139"/>
  <c r="R140"/>
  <c r="R139"/>
  <c r="P140"/>
  <c r="P139"/>
  <c r="BK140"/>
  <c r="BK139"/>
  <c r="J139"/>
  <c r="J140"/>
  <c r="BG140"/>
  <c r="J65"/>
  <c r="BI135"/>
  <c r="BH135"/>
  <c r="BF135"/>
  <c r="BE135"/>
  <c r="T135"/>
  <c r="R135"/>
  <c r="P135"/>
  <c r="BK135"/>
  <c r="J135"/>
  <c r="BG135"/>
  <c r="BI131"/>
  <c r="BH131"/>
  <c r="BF131"/>
  <c r="BE131"/>
  <c r="T131"/>
  <c r="R131"/>
  <c r="P131"/>
  <c r="BK131"/>
  <c r="J131"/>
  <c r="BG131"/>
  <c r="BI127"/>
  <c r="BH127"/>
  <c r="BF127"/>
  <c r="BE127"/>
  <c r="T127"/>
  <c r="R127"/>
  <c r="P127"/>
  <c r="BK127"/>
  <c r="J127"/>
  <c r="BG127"/>
  <c r="BI123"/>
  <c r="BH123"/>
  <c r="BF123"/>
  <c r="BE123"/>
  <c r="T123"/>
  <c r="R123"/>
  <c r="P123"/>
  <c r="BK123"/>
  <c r="J123"/>
  <c r="BG123"/>
  <c r="BI119"/>
  <c r="BH119"/>
  <c r="BF119"/>
  <c r="BE119"/>
  <c r="T119"/>
  <c r="R119"/>
  <c r="P119"/>
  <c r="BK119"/>
  <c r="J119"/>
  <c r="BG119"/>
  <c r="BI115"/>
  <c r="BH115"/>
  <c r="BF115"/>
  <c r="BE115"/>
  <c r="T115"/>
  <c r="R115"/>
  <c r="P115"/>
  <c r="BK115"/>
  <c r="J115"/>
  <c r="BG115"/>
  <c r="BI110"/>
  <c r="BH110"/>
  <c r="BF110"/>
  <c r="BE110"/>
  <c r="T110"/>
  <c r="R110"/>
  <c r="P110"/>
  <c r="BK110"/>
  <c r="J110"/>
  <c r="BG110"/>
  <c r="BI105"/>
  <c r="BH105"/>
  <c r="BF105"/>
  <c r="BE105"/>
  <c r="T105"/>
  <c r="R105"/>
  <c r="P105"/>
  <c r="BK105"/>
  <c r="J105"/>
  <c r="BG105"/>
  <c r="BI101"/>
  <c r="BH101"/>
  <c r="BF101"/>
  <c r="BE101"/>
  <c r="T101"/>
  <c r="R101"/>
  <c r="P101"/>
  <c r="BK101"/>
  <c r="J101"/>
  <c r="BG101"/>
  <c r="BI94"/>
  <c r="BH94"/>
  <c r="BF94"/>
  <c r="BE94"/>
  <c r="T94"/>
  <c r="R94"/>
  <c r="P94"/>
  <c r="BK94"/>
  <c r="J94"/>
  <c r="BG94"/>
  <c r="BI90"/>
  <c r="F39"/>
  <c i="1" r="BD63"/>
  <c i="8" r="BH90"/>
  <c r="F38"/>
  <c i="1" r="BC63"/>
  <c i="8" r="BF90"/>
  <c r="J36"/>
  <c i="1" r="AW63"/>
  <c i="8" r="F36"/>
  <c i="1" r="BA63"/>
  <c i="8" r="BE90"/>
  <c r="J35"/>
  <c i="1" r="AV63"/>
  <c i="8" r="F35"/>
  <c i="1" r="AZ63"/>
  <c i="8" r="T90"/>
  <c r="T89"/>
  <c r="T88"/>
  <c r="R90"/>
  <c r="R89"/>
  <c r="R88"/>
  <c r="P90"/>
  <c r="P89"/>
  <c r="P88"/>
  <c i="1" r="AU63"/>
  <c i="8" r="BK90"/>
  <c r="BK89"/>
  <c r="J89"/>
  <c r="BK88"/>
  <c r="J88"/>
  <c r="J63"/>
  <c r="J32"/>
  <c i="1" r="AG63"/>
  <c i="8" r="J90"/>
  <c r="BG90"/>
  <c r="F37"/>
  <c i="1" r="BB63"/>
  <c i="8" r="J64"/>
  <c r="J85"/>
  <c r="J84"/>
  <c r="F84"/>
  <c r="F82"/>
  <c r="E80"/>
  <c r="J59"/>
  <c r="J58"/>
  <c r="F58"/>
  <c r="F56"/>
  <c r="E54"/>
  <c r="J41"/>
  <c r="J20"/>
  <c r="E20"/>
  <c r="F85"/>
  <c r="F59"/>
  <c r="J19"/>
  <c r="J14"/>
  <c r="J82"/>
  <c r="J56"/>
  <c r="E7"/>
  <c r="E76"/>
  <c r="E50"/>
  <c i="7" r="J39"/>
  <c r="J38"/>
  <c i="1" r="AY62"/>
  <c i="7" r="J37"/>
  <c i="1" r="AX62"/>
  <c i="7" r="BI143"/>
  <c r="BH143"/>
  <c r="BF143"/>
  <c r="BE143"/>
  <c r="T143"/>
  <c r="R143"/>
  <c r="P143"/>
  <c r="BK143"/>
  <c r="J143"/>
  <c r="BG143"/>
  <c r="BI138"/>
  <c r="BH138"/>
  <c r="BF138"/>
  <c r="BE138"/>
  <c r="T138"/>
  <c r="R138"/>
  <c r="P138"/>
  <c r="BK138"/>
  <c r="J138"/>
  <c r="BG138"/>
  <c r="BI134"/>
  <c r="BH134"/>
  <c r="BF134"/>
  <c r="BE134"/>
  <c r="T134"/>
  <c r="R134"/>
  <c r="P134"/>
  <c r="BK134"/>
  <c r="J134"/>
  <c r="BG134"/>
  <c r="BI130"/>
  <c r="BH130"/>
  <c r="BF130"/>
  <c r="BE130"/>
  <c r="T130"/>
  <c r="T129"/>
  <c r="R130"/>
  <c r="R129"/>
  <c r="P130"/>
  <c r="P129"/>
  <c r="BK130"/>
  <c r="BK129"/>
  <c r="J129"/>
  <c r="J130"/>
  <c r="BG130"/>
  <c r="J67"/>
  <c r="BI126"/>
  <c r="BH126"/>
  <c r="BF126"/>
  <c r="BE126"/>
  <c r="T126"/>
  <c r="R126"/>
  <c r="P126"/>
  <c r="BK126"/>
  <c r="J126"/>
  <c r="BG126"/>
  <c r="BI124"/>
  <c r="BH124"/>
  <c r="BF124"/>
  <c r="BE124"/>
  <c r="T124"/>
  <c r="R124"/>
  <c r="P124"/>
  <c r="BK124"/>
  <c r="J124"/>
  <c r="BG124"/>
  <c r="BI122"/>
  <c r="BH122"/>
  <c r="BF122"/>
  <c r="BE122"/>
  <c r="T122"/>
  <c r="T121"/>
  <c r="R122"/>
  <c r="R121"/>
  <c r="P122"/>
  <c r="P121"/>
  <c r="BK122"/>
  <c r="BK121"/>
  <c r="J121"/>
  <c r="J122"/>
  <c r="BG122"/>
  <c r="J66"/>
  <c r="BI118"/>
  <c r="BH118"/>
  <c r="BF118"/>
  <c r="BE118"/>
  <c r="T118"/>
  <c r="R118"/>
  <c r="P118"/>
  <c r="BK118"/>
  <c r="J118"/>
  <c r="BG118"/>
  <c r="BI115"/>
  <c r="BH115"/>
  <c r="BF115"/>
  <c r="BE115"/>
  <c r="T115"/>
  <c r="R115"/>
  <c r="P115"/>
  <c r="BK115"/>
  <c r="J115"/>
  <c r="BG115"/>
  <c r="BI111"/>
  <c r="BH111"/>
  <c r="BF111"/>
  <c r="BE111"/>
  <c r="T111"/>
  <c r="R111"/>
  <c r="P111"/>
  <c r="BK111"/>
  <c r="J111"/>
  <c r="BG111"/>
  <c r="BI107"/>
  <c r="BH107"/>
  <c r="BF107"/>
  <c r="BE107"/>
  <c r="T107"/>
  <c r="R107"/>
  <c r="P107"/>
  <c r="BK107"/>
  <c r="J107"/>
  <c r="BG107"/>
  <c r="BI103"/>
  <c r="BH103"/>
  <c r="BF103"/>
  <c r="BE103"/>
  <c r="T103"/>
  <c r="R103"/>
  <c r="P103"/>
  <c r="BK103"/>
  <c r="J103"/>
  <c r="BG103"/>
  <c r="BI99"/>
  <c r="BH99"/>
  <c r="BF99"/>
  <c r="BE99"/>
  <c r="T99"/>
  <c r="R99"/>
  <c r="P99"/>
  <c r="BK99"/>
  <c r="J99"/>
  <c r="BG99"/>
  <c r="BI98"/>
  <c r="BH98"/>
  <c r="BF98"/>
  <c r="BE98"/>
  <c r="T98"/>
  <c r="R98"/>
  <c r="P98"/>
  <c r="BK98"/>
  <c r="J98"/>
  <c r="BG98"/>
  <c r="BI96"/>
  <c r="BH96"/>
  <c r="BF96"/>
  <c r="BE96"/>
  <c r="T96"/>
  <c r="R96"/>
  <c r="P96"/>
  <c r="BK96"/>
  <c r="J96"/>
  <c r="BG96"/>
  <c r="BI92"/>
  <c r="F39"/>
  <c i="1" r="BD62"/>
  <c i="7" r="BH92"/>
  <c r="F38"/>
  <c i="1" r="BC62"/>
  <c i="7" r="BF92"/>
  <c r="J36"/>
  <c i="1" r="AW62"/>
  <c i="7" r="F36"/>
  <c i="1" r="BA62"/>
  <c i="7" r="BE92"/>
  <c r="J35"/>
  <c i="1" r="AV62"/>
  <c i="7" r="F35"/>
  <c i="1" r="AZ62"/>
  <c i="7" r="T92"/>
  <c r="T91"/>
  <c r="T90"/>
  <c r="T89"/>
  <c r="R92"/>
  <c r="R91"/>
  <c r="R90"/>
  <c r="R89"/>
  <c r="P92"/>
  <c r="P91"/>
  <c r="P90"/>
  <c r="P89"/>
  <c i="1" r="AU62"/>
  <c i="7" r="BK92"/>
  <c r="BK91"/>
  <c r="J91"/>
  <c r="BK90"/>
  <c r="J90"/>
  <c r="BK89"/>
  <c r="J89"/>
  <c r="J63"/>
  <c r="J32"/>
  <c i="1" r="AG62"/>
  <c i="7" r="J92"/>
  <c r="BG92"/>
  <c r="F37"/>
  <c i="1" r="BB62"/>
  <c i="7" r="J65"/>
  <c r="J64"/>
  <c r="J86"/>
  <c r="J85"/>
  <c r="F85"/>
  <c r="F83"/>
  <c r="E81"/>
  <c r="J59"/>
  <c r="J58"/>
  <c r="F58"/>
  <c r="F56"/>
  <c r="E54"/>
  <c r="J41"/>
  <c r="J20"/>
  <c r="E20"/>
  <c r="F86"/>
  <c r="F59"/>
  <c r="J19"/>
  <c r="J14"/>
  <c r="J83"/>
  <c r="J56"/>
  <c r="E7"/>
  <c r="E77"/>
  <c r="E50"/>
  <c i="6" r="J39"/>
  <c r="J38"/>
  <c i="1" r="AY60"/>
  <c i="6" r="J37"/>
  <c i="1" r="AX60"/>
  <c i="6" r="BI137"/>
  <c r="BH137"/>
  <c r="BF137"/>
  <c r="BE137"/>
  <c r="T137"/>
  <c r="R137"/>
  <c r="P137"/>
  <c r="BK137"/>
  <c r="J137"/>
  <c r="BG137"/>
  <c r="BI116"/>
  <c r="BH116"/>
  <c r="BF116"/>
  <c r="BE116"/>
  <c r="T116"/>
  <c r="R116"/>
  <c r="P116"/>
  <c r="BK116"/>
  <c r="J116"/>
  <c r="BG116"/>
  <c r="BI114"/>
  <c r="BH114"/>
  <c r="BF114"/>
  <c r="BE114"/>
  <c r="T114"/>
  <c r="R114"/>
  <c r="P114"/>
  <c r="BK114"/>
  <c r="J114"/>
  <c r="BG114"/>
  <c r="BI111"/>
  <c r="BH111"/>
  <c r="BF111"/>
  <c r="BE111"/>
  <c r="T111"/>
  <c r="R111"/>
  <c r="P111"/>
  <c r="BK111"/>
  <c r="J111"/>
  <c r="BG111"/>
  <c r="BI90"/>
  <c r="F39"/>
  <c i="1" r="BD60"/>
  <c i="6" r="BH90"/>
  <c r="F38"/>
  <c i="1" r="BC60"/>
  <c i="6" r="BF90"/>
  <c r="J36"/>
  <c i="1" r="AW60"/>
  <c i="6" r="F36"/>
  <c i="1" r="BA60"/>
  <c i="6" r="BE90"/>
  <c r="J35"/>
  <c i="1" r="AV60"/>
  <c i="6" r="F35"/>
  <c i="1" r="AZ60"/>
  <c i="6" r="T90"/>
  <c r="T89"/>
  <c r="T88"/>
  <c r="T87"/>
  <c r="R90"/>
  <c r="R89"/>
  <c r="R88"/>
  <c r="R87"/>
  <c r="P90"/>
  <c r="P89"/>
  <c r="P88"/>
  <c r="P87"/>
  <c i="1" r="AU60"/>
  <c i="6" r="BK90"/>
  <c r="BK89"/>
  <c r="J89"/>
  <c r="BK88"/>
  <c r="J88"/>
  <c r="BK87"/>
  <c r="J87"/>
  <c r="J63"/>
  <c r="J32"/>
  <c i="1" r="AG60"/>
  <c i="6" r="J90"/>
  <c r="BG90"/>
  <c r="F37"/>
  <c i="1" r="BB60"/>
  <c i="6" r="J65"/>
  <c r="J64"/>
  <c r="J84"/>
  <c r="J83"/>
  <c r="F83"/>
  <c r="F81"/>
  <c r="E79"/>
  <c r="J59"/>
  <c r="J58"/>
  <c r="F58"/>
  <c r="F56"/>
  <c r="E54"/>
  <c r="J41"/>
  <c r="J20"/>
  <c r="E20"/>
  <c r="F84"/>
  <c r="F59"/>
  <c r="J19"/>
  <c r="J14"/>
  <c r="J81"/>
  <c r="J56"/>
  <c r="E7"/>
  <c r="E75"/>
  <c r="E50"/>
  <c i="5" r="J39"/>
  <c r="J38"/>
  <c i="1" r="AY59"/>
  <c i="5" r="J37"/>
  <c i="1" r="AX59"/>
  <c i="5" r="BI228"/>
  <c r="BH228"/>
  <c r="BF228"/>
  <c r="BE228"/>
  <c r="T228"/>
  <c r="R228"/>
  <c r="P228"/>
  <c r="BK228"/>
  <c r="J228"/>
  <c r="BG228"/>
  <c r="BI223"/>
  <c r="BH223"/>
  <c r="BF223"/>
  <c r="BE223"/>
  <c r="T223"/>
  <c r="R223"/>
  <c r="P223"/>
  <c r="BK223"/>
  <c r="J223"/>
  <c r="BG223"/>
  <c r="BI214"/>
  <c r="BH214"/>
  <c r="BF214"/>
  <c r="BE214"/>
  <c r="T214"/>
  <c r="R214"/>
  <c r="P214"/>
  <c r="BK214"/>
  <c r="J214"/>
  <c r="BG214"/>
  <c r="BI210"/>
  <c r="BH210"/>
  <c r="BF210"/>
  <c r="BE210"/>
  <c r="T210"/>
  <c r="T209"/>
  <c r="R210"/>
  <c r="R209"/>
  <c r="P210"/>
  <c r="P209"/>
  <c r="BK210"/>
  <c r="BK209"/>
  <c r="J209"/>
  <c r="J210"/>
  <c r="BG210"/>
  <c r="J67"/>
  <c r="BI206"/>
  <c r="BH206"/>
  <c r="BF206"/>
  <c r="BE206"/>
  <c r="T206"/>
  <c r="R206"/>
  <c r="P206"/>
  <c r="BK206"/>
  <c r="J206"/>
  <c r="BG206"/>
  <c r="BI203"/>
  <c r="BH203"/>
  <c r="BF203"/>
  <c r="BE203"/>
  <c r="T203"/>
  <c r="R203"/>
  <c r="P203"/>
  <c r="BK203"/>
  <c r="J203"/>
  <c r="BG203"/>
  <c r="BI200"/>
  <c r="BH200"/>
  <c r="BF200"/>
  <c r="BE200"/>
  <c r="T200"/>
  <c r="T199"/>
  <c r="R200"/>
  <c r="R199"/>
  <c r="P200"/>
  <c r="P199"/>
  <c r="BK200"/>
  <c r="BK199"/>
  <c r="J199"/>
  <c r="J200"/>
  <c r="BG200"/>
  <c r="J66"/>
  <c r="BI192"/>
  <c r="BH192"/>
  <c r="BF192"/>
  <c r="BE192"/>
  <c r="T192"/>
  <c r="R192"/>
  <c r="P192"/>
  <c r="BK192"/>
  <c r="J192"/>
  <c r="BG192"/>
  <c r="BI187"/>
  <c r="BH187"/>
  <c r="BF187"/>
  <c r="BE187"/>
  <c r="T187"/>
  <c r="R187"/>
  <c r="P187"/>
  <c r="BK187"/>
  <c r="J187"/>
  <c r="BG187"/>
  <c r="BI184"/>
  <c r="BH184"/>
  <c r="BF184"/>
  <c r="BE184"/>
  <c r="T184"/>
  <c r="R184"/>
  <c r="P184"/>
  <c r="BK184"/>
  <c r="J184"/>
  <c r="BG184"/>
  <c r="BI181"/>
  <c r="BH181"/>
  <c r="BF181"/>
  <c r="BE181"/>
  <c r="T181"/>
  <c r="R181"/>
  <c r="P181"/>
  <c r="BK181"/>
  <c r="J181"/>
  <c r="BG181"/>
  <c r="BI178"/>
  <c r="BH178"/>
  <c r="BF178"/>
  <c r="BE178"/>
  <c r="T178"/>
  <c r="R178"/>
  <c r="P178"/>
  <c r="BK178"/>
  <c r="J178"/>
  <c r="BG178"/>
  <c r="BI172"/>
  <c r="BH172"/>
  <c r="BF172"/>
  <c r="BE172"/>
  <c r="T172"/>
  <c r="R172"/>
  <c r="P172"/>
  <c r="BK172"/>
  <c r="J172"/>
  <c r="BG172"/>
  <c r="BI168"/>
  <c r="BH168"/>
  <c r="BF168"/>
  <c r="BE168"/>
  <c r="T168"/>
  <c r="R168"/>
  <c r="P168"/>
  <c r="BK168"/>
  <c r="J168"/>
  <c r="BG168"/>
  <c r="BI164"/>
  <c r="BH164"/>
  <c r="BF164"/>
  <c r="BE164"/>
  <c r="T164"/>
  <c r="R164"/>
  <c r="P164"/>
  <c r="BK164"/>
  <c r="J164"/>
  <c r="BG164"/>
  <c r="BI160"/>
  <c r="BH160"/>
  <c r="BF160"/>
  <c r="BE160"/>
  <c r="T160"/>
  <c r="R160"/>
  <c r="P160"/>
  <c r="BK160"/>
  <c r="J160"/>
  <c r="BG160"/>
  <c r="BI156"/>
  <c r="BH156"/>
  <c r="BF156"/>
  <c r="BE156"/>
  <c r="T156"/>
  <c r="R156"/>
  <c r="P156"/>
  <c r="BK156"/>
  <c r="J156"/>
  <c r="BG156"/>
  <c r="BI152"/>
  <c r="BH152"/>
  <c r="BF152"/>
  <c r="BE152"/>
  <c r="T152"/>
  <c r="R152"/>
  <c r="P152"/>
  <c r="BK152"/>
  <c r="J152"/>
  <c r="BG152"/>
  <c r="BI148"/>
  <c r="BH148"/>
  <c r="BF148"/>
  <c r="BE148"/>
  <c r="T148"/>
  <c r="R148"/>
  <c r="P148"/>
  <c r="BK148"/>
  <c r="J148"/>
  <c r="BG148"/>
  <c r="BI144"/>
  <c r="BH144"/>
  <c r="BF144"/>
  <c r="BE144"/>
  <c r="T144"/>
  <c r="R144"/>
  <c r="P144"/>
  <c r="BK144"/>
  <c r="J144"/>
  <c r="BG144"/>
  <c r="BI139"/>
  <c r="BH139"/>
  <c r="BF139"/>
  <c r="BE139"/>
  <c r="T139"/>
  <c r="R139"/>
  <c r="P139"/>
  <c r="BK139"/>
  <c r="J139"/>
  <c r="BG139"/>
  <c r="BI136"/>
  <c r="BH136"/>
  <c r="BF136"/>
  <c r="BE136"/>
  <c r="T136"/>
  <c r="R136"/>
  <c r="P136"/>
  <c r="BK136"/>
  <c r="J136"/>
  <c r="BG136"/>
  <c r="BI132"/>
  <c r="BH132"/>
  <c r="BF132"/>
  <c r="BE132"/>
  <c r="T132"/>
  <c r="R132"/>
  <c r="P132"/>
  <c r="BK132"/>
  <c r="J132"/>
  <c r="BG132"/>
  <c r="BI129"/>
  <c r="BH129"/>
  <c r="BF129"/>
  <c r="BE129"/>
  <c r="T129"/>
  <c r="R129"/>
  <c r="P129"/>
  <c r="BK129"/>
  <c r="J129"/>
  <c r="BG129"/>
  <c r="BI124"/>
  <c r="BH124"/>
  <c r="BF124"/>
  <c r="BE124"/>
  <c r="T124"/>
  <c r="R124"/>
  <c r="P124"/>
  <c r="BK124"/>
  <c r="J124"/>
  <c r="BG124"/>
  <c r="BI119"/>
  <c r="BH119"/>
  <c r="BF119"/>
  <c r="BE119"/>
  <c r="T119"/>
  <c r="R119"/>
  <c r="P119"/>
  <c r="BK119"/>
  <c r="J119"/>
  <c r="BG119"/>
  <c r="BI116"/>
  <c r="BH116"/>
  <c r="BF116"/>
  <c r="BE116"/>
  <c r="T116"/>
  <c r="R116"/>
  <c r="P116"/>
  <c r="BK116"/>
  <c r="J116"/>
  <c r="BG116"/>
  <c r="BI112"/>
  <c r="BH112"/>
  <c r="BF112"/>
  <c r="BE112"/>
  <c r="T112"/>
  <c r="R112"/>
  <c r="P112"/>
  <c r="BK112"/>
  <c r="J112"/>
  <c r="BG112"/>
  <c r="BI107"/>
  <c r="BH107"/>
  <c r="BF107"/>
  <c r="BE107"/>
  <c r="T107"/>
  <c r="R107"/>
  <c r="P107"/>
  <c r="BK107"/>
  <c r="J107"/>
  <c r="BG107"/>
  <c r="BI103"/>
  <c r="BH103"/>
  <c r="BF103"/>
  <c r="BE103"/>
  <c r="T103"/>
  <c r="R103"/>
  <c r="P103"/>
  <c r="BK103"/>
  <c r="J103"/>
  <c r="BG103"/>
  <c r="BI99"/>
  <c r="BH99"/>
  <c r="BF99"/>
  <c r="BE99"/>
  <c r="T99"/>
  <c r="R99"/>
  <c r="P99"/>
  <c r="BK99"/>
  <c r="J99"/>
  <c r="BG99"/>
  <c r="BI96"/>
  <c r="BH96"/>
  <c r="BF96"/>
  <c r="BE96"/>
  <c r="T96"/>
  <c r="R96"/>
  <c r="P96"/>
  <c r="BK96"/>
  <c r="J96"/>
  <c r="BG96"/>
  <c r="BI92"/>
  <c r="F39"/>
  <c i="1" r="BD59"/>
  <c i="5" r="BH92"/>
  <c r="F38"/>
  <c i="1" r="BC59"/>
  <c i="5" r="BF92"/>
  <c r="J36"/>
  <c i="1" r="AW59"/>
  <c i="5" r="F36"/>
  <c i="1" r="BA59"/>
  <c i="5" r="BE92"/>
  <c r="J35"/>
  <c i="1" r="AV59"/>
  <c i="5" r="F35"/>
  <c i="1" r="AZ59"/>
  <c i="5" r="T92"/>
  <c r="T91"/>
  <c r="T90"/>
  <c r="T89"/>
  <c r="R92"/>
  <c r="R91"/>
  <c r="R90"/>
  <c r="R89"/>
  <c r="P92"/>
  <c r="P91"/>
  <c r="P90"/>
  <c r="P89"/>
  <c i="1" r="AU59"/>
  <c i="5" r="BK92"/>
  <c r="BK91"/>
  <c r="J91"/>
  <c r="BK90"/>
  <c r="J90"/>
  <c r="BK89"/>
  <c r="J89"/>
  <c r="J63"/>
  <c r="J32"/>
  <c i="1" r="AG59"/>
  <c i="5" r="J92"/>
  <c r="BG92"/>
  <c r="F37"/>
  <c i="1" r="BB59"/>
  <c i="5" r="J65"/>
  <c r="J64"/>
  <c r="J86"/>
  <c r="J85"/>
  <c r="F85"/>
  <c r="F83"/>
  <c r="E81"/>
  <c r="J59"/>
  <c r="J58"/>
  <c r="F58"/>
  <c r="F56"/>
  <c r="E54"/>
  <c r="J41"/>
  <c r="J20"/>
  <c r="E20"/>
  <c r="F86"/>
  <c r="F59"/>
  <c r="J19"/>
  <c r="J14"/>
  <c r="J83"/>
  <c r="J56"/>
  <c r="E7"/>
  <c r="E77"/>
  <c r="E50"/>
  <c i="4" r="J39"/>
  <c r="J38"/>
  <c i="1" r="AY58"/>
  <c i="4" r="J37"/>
  <c i="1" r="AX58"/>
  <c i="4" r="BI164"/>
  <c r="BH164"/>
  <c r="BF164"/>
  <c r="BE164"/>
  <c r="T164"/>
  <c r="R164"/>
  <c r="P164"/>
  <c r="BK164"/>
  <c r="J164"/>
  <c r="BG164"/>
  <c r="BI159"/>
  <c r="BH159"/>
  <c r="BF159"/>
  <c r="BE159"/>
  <c r="T159"/>
  <c r="R159"/>
  <c r="P159"/>
  <c r="BK159"/>
  <c r="J159"/>
  <c r="BG159"/>
  <c r="BI155"/>
  <c r="BH155"/>
  <c r="BF155"/>
  <c r="BE155"/>
  <c r="T155"/>
  <c r="R155"/>
  <c r="P155"/>
  <c r="BK155"/>
  <c r="J155"/>
  <c r="BG155"/>
  <c r="BI151"/>
  <c r="BH151"/>
  <c r="BF151"/>
  <c r="BE151"/>
  <c r="T151"/>
  <c r="T150"/>
  <c r="R151"/>
  <c r="R150"/>
  <c r="P151"/>
  <c r="P150"/>
  <c r="BK151"/>
  <c r="BK150"/>
  <c r="J150"/>
  <c r="J151"/>
  <c r="BG151"/>
  <c r="J67"/>
  <c r="BI147"/>
  <c r="BH147"/>
  <c r="BF147"/>
  <c r="BE147"/>
  <c r="T147"/>
  <c r="R147"/>
  <c r="P147"/>
  <c r="BK147"/>
  <c r="J147"/>
  <c r="BG147"/>
  <c r="BI144"/>
  <c r="BH144"/>
  <c r="BF144"/>
  <c r="BE144"/>
  <c r="T144"/>
  <c r="R144"/>
  <c r="P144"/>
  <c r="BK144"/>
  <c r="J144"/>
  <c r="BG144"/>
  <c r="BI142"/>
  <c r="BH142"/>
  <c r="BF142"/>
  <c r="BE142"/>
  <c r="T142"/>
  <c r="R142"/>
  <c r="P142"/>
  <c r="BK142"/>
  <c r="J142"/>
  <c r="BG142"/>
  <c r="BI140"/>
  <c r="BH140"/>
  <c r="BF140"/>
  <c r="BE140"/>
  <c r="T140"/>
  <c r="T139"/>
  <c r="R140"/>
  <c r="R139"/>
  <c r="P140"/>
  <c r="P139"/>
  <c r="BK140"/>
  <c r="BK139"/>
  <c r="J139"/>
  <c r="J140"/>
  <c r="BG140"/>
  <c r="J66"/>
  <c r="BI135"/>
  <c r="BH135"/>
  <c r="BF135"/>
  <c r="BE135"/>
  <c r="T135"/>
  <c r="R135"/>
  <c r="P135"/>
  <c r="BK135"/>
  <c r="J135"/>
  <c r="BG135"/>
  <c r="BI131"/>
  <c r="BH131"/>
  <c r="BF131"/>
  <c r="BE131"/>
  <c r="T131"/>
  <c r="R131"/>
  <c r="P131"/>
  <c r="BK131"/>
  <c r="J131"/>
  <c r="BG131"/>
  <c r="BI127"/>
  <c r="BH127"/>
  <c r="BF127"/>
  <c r="BE127"/>
  <c r="T127"/>
  <c r="R127"/>
  <c r="P127"/>
  <c r="BK127"/>
  <c r="J127"/>
  <c r="BG127"/>
  <c r="BI123"/>
  <c r="BH123"/>
  <c r="BF123"/>
  <c r="BE123"/>
  <c r="T123"/>
  <c r="R123"/>
  <c r="P123"/>
  <c r="BK123"/>
  <c r="J123"/>
  <c r="BG123"/>
  <c r="BI119"/>
  <c r="BH119"/>
  <c r="BF119"/>
  <c r="BE119"/>
  <c r="T119"/>
  <c r="R119"/>
  <c r="P119"/>
  <c r="BK119"/>
  <c r="J119"/>
  <c r="BG119"/>
  <c r="BI114"/>
  <c r="BH114"/>
  <c r="BF114"/>
  <c r="BE114"/>
  <c r="T114"/>
  <c r="R114"/>
  <c r="P114"/>
  <c r="BK114"/>
  <c r="J114"/>
  <c r="BG114"/>
  <c r="BI110"/>
  <c r="BH110"/>
  <c r="BF110"/>
  <c r="BE110"/>
  <c r="T110"/>
  <c r="R110"/>
  <c r="P110"/>
  <c r="BK110"/>
  <c r="J110"/>
  <c r="BG110"/>
  <c r="BI108"/>
  <c r="BH108"/>
  <c r="BF108"/>
  <c r="BE108"/>
  <c r="T108"/>
  <c r="R108"/>
  <c r="P108"/>
  <c r="BK108"/>
  <c r="J108"/>
  <c r="BG108"/>
  <c r="BI105"/>
  <c r="BH105"/>
  <c r="BF105"/>
  <c r="BE105"/>
  <c r="T105"/>
  <c r="R105"/>
  <c r="P105"/>
  <c r="BK105"/>
  <c r="J105"/>
  <c r="BG105"/>
  <c r="BI102"/>
  <c r="BH102"/>
  <c r="BF102"/>
  <c r="BE102"/>
  <c r="T102"/>
  <c r="R102"/>
  <c r="P102"/>
  <c r="BK102"/>
  <c r="J102"/>
  <c r="BG102"/>
  <c r="BI98"/>
  <c r="BH98"/>
  <c r="BF98"/>
  <c r="BE98"/>
  <c r="T98"/>
  <c r="R98"/>
  <c r="P98"/>
  <c r="BK98"/>
  <c r="J98"/>
  <c r="BG98"/>
  <c r="BI95"/>
  <c r="BH95"/>
  <c r="BF95"/>
  <c r="BE95"/>
  <c r="T95"/>
  <c r="R95"/>
  <c r="P95"/>
  <c r="BK95"/>
  <c r="J95"/>
  <c r="BG95"/>
  <c r="BI92"/>
  <c r="F39"/>
  <c i="1" r="BD58"/>
  <c i="4" r="BH92"/>
  <c r="F38"/>
  <c i="1" r="BC58"/>
  <c i="4" r="BF92"/>
  <c r="J36"/>
  <c i="1" r="AW58"/>
  <c i="4" r="F36"/>
  <c i="1" r="BA58"/>
  <c i="4" r="BE92"/>
  <c r="J35"/>
  <c i="1" r="AV58"/>
  <c i="4" r="F35"/>
  <c i="1" r="AZ58"/>
  <c i="4" r="T92"/>
  <c r="T91"/>
  <c r="T90"/>
  <c r="T89"/>
  <c r="R92"/>
  <c r="R91"/>
  <c r="R90"/>
  <c r="R89"/>
  <c r="P92"/>
  <c r="P91"/>
  <c r="P90"/>
  <c r="P89"/>
  <c i="1" r="AU58"/>
  <c i="4" r="BK92"/>
  <c r="BK91"/>
  <c r="J91"/>
  <c r="BK90"/>
  <c r="J90"/>
  <c r="BK89"/>
  <c r="J89"/>
  <c r="J63"/>
  <c r="J32"/>
  <c i="1" r="AG58"/>
  <c i="4" r="J92"/>
  <c r="BG92"/>
  <c r="F37"/>
  <c i="1" r="BB58"/>
  <c i="4" r="J65"/>
  <c r="J64"/>
  <c r="J86"/>
  <c r="J85"/>
  <c r="F85"/>
  <c r="F83"/>
  <c r="E81"/>
  <c r="J59"/>
  <c r="J58"/>
  <c r="F58"/>
  <c r="F56"/>
  <c r="E54"/>
  <c r="J41"/>
  <c r="J20"/>
  <c r="E20"/>
  <c r="F86"/>
  <c r="F59"/>
  <c r="J19"/>
  <c r="J14"/>
  <c r="J83"/>
  <c r="J56"/>
  <c r="E7"/>
  <c r="E77"/>
  <c r="E50"/>
  <c i="3" r="J156"/>
  <c r="J39"/>
  <c r="J38"/>
  <c i="1" r="AY57"/>
  <c i="3" r="J37"/>
  <c i="1" r="AX57"/>
  <c i="3" r="BI172"/>
  <c r="BH172"/>
  <c r="BF172"/>
  <c r="BE172"/>
  <c r="T172"/>
  <c r="R172"/>
  <c r="P172"/>
  <c r="BK172"/>
  <c r="J172"/>
  <c r="BG172"/>
  <c r="BI167"/>
  <c r="BH167"/>
  <c r="BF167"/>
  <c r="BE167"/>
  <c r="T167"/>
  <c r="R167"/>
  <c r="P167"/>
  <c r="BK167"/>
  <c r="J167"/>
  <c r="BG167"/>
  <c r="BI163"/>
  <c r="BH163"/>
  <c r="BF163"/>
  <c r="BE163"/>
  <c r="T163"/>
  <c r="R163"/>
  <c r="P163"/>
  <c r="BK163"/>
  <c r="J163"/>
  <c r="BG163"/>
  <c r="BI158"/>
  <c r="BH158"/>
  <c r="BF158"/>
  <c r="BE158"/>
  <c r="T158"/>
  <c r="T157"/>
  <c r="R158"/>
  <c r="R157"/>
  <c r="P158"/>
  <c r="P157"/>
  <c r="BK158"/>
  <c r="BK157"/>
  <c r="J157"/>
  <c r="J158"/>
  <c r="BG158"/>
  <c r="J68"/>
  <c r="J67"/>
  <c r="BI153"/>
  <c r="BH153"/>
  <c r="BF153"/>
  <c r="BE153"/>
  <c r="T153"/>
  <c r="T152"/>
  <c r="R153"/>
  <c r="R152"/>
  <c r="P153"/>
  <c r="P152"/>
  <c r="BK153"/>
  <c r="BK152"/>
  <c r="J152"/>
  <c r="J153"/>
  <c r="BG153"/>
  <c r="J66"/>
  <c r="BI146"/>
  <c r="BH146"/>
  <c r="BF146"/>
  <c r="BE146"/>
  <c r="T146"/>
  <c r="R146"/>
  <c r="P146"/>
  <c r="BK146"/>
  <c r="J146"/>
  <c r="BG146"/>
  <c r="BI142"/>
  <c r="BH142"/>
  <c r="BF142"/>
  <c r="BE142"/>
  <c r="T142"/>
  <c r="R142"/>
  <c r="P142"/>
  <c r="BK142"/>
  <c r="J142"/>
  <c r="BG142"/>
  <c r="BI138"/>
  <c r="BH138"/>
  <c r="BF138"/>
  <c r="BE138"/>
  <c r="T138"/>
  <c r="R138"/>
  <c r="P138"/>
  <c r="BK138"/>
  <c r="J138"/>
  <c r="BG138"/>
  <c r="BI135"/>
  <c r="BH135"/>
  <c r="BF135"/>
  <c r="BE135"/>
  <c r="T135"/>
  <c r="R135"/>
  <c r="P135"/>
  <c r="BK135"/>
  <c r="J135"/>
  <c r="BG135"/>
  <c r="BI131"/>
  <c r="BH131"/>
  <c r="BF131"/>
  <c r="BE131"/>
  <c r="T131"/>
  <c r="R131"/>
  <c r="P131"/>
  <c r="BK131"/>
  <c r="J131"/>
  <c r="BG131"/>
  <c r="BI127"/>
  <c r="BH127"/>
  <c r="BF127"/>
  <c r="BE127"/>
  <c r="T127"/>
  <c r="R127"/>
  <c r="P127"/>
  <c r="BK127"/>
  <c r="J127"/>
  <c r="BG127"/>
  <c r="BI123"/>
  <c r="BH123"/>
  <c r="BF123"/>
  <c r="BE123"/>
  <c r="T123"/>
  <c r="R123"/>
  <c r="P123"/>
  <c r="BK123"/>
  <c r="J123"/>
  <c r="BG123"/>
  <c r="BI121"/>
  <c r="BH121"/>
  <c r="BF121"/>
  <c r="BE121"/>
  <c r="T121"/>
  <c r="R121"/>
  <c r="P121"/>
  <c r="BK121"/>
  <c r="J121"/>
  <c r="BG121"/>
  <c r="BI117"/>
  <c r="BH117"/>
  <c r="BF117"/>
  <c r="BE117"/>
  <c r="T117"/>
  <c r="R117"/>
  <c r="P117"/>
  <c r="BK117"/>
  <c r="J117"/>
  <c r="BG117"/>
  <c r="BI114"/>
  <c r="BH114"/>
  <c r="BF114"/>
  <c r="BE114"/>
  <c r="T114"/>
  <c r="R114"/>
  <c r="P114"/>
  <c r="BK114"/>
  <c r="J114"/>
  <c r="BG114"/>
  <c r="BI111"/>
  <c r="BH111"/>
  <c r="BF111"/>
  <c r="BE111"/>
  <c r="T111"/>
  <c r="R111"/>
  <c r="P111"/>
  <c r="BK111"/>
  <c r="J111"/>
  <c r="BG111"/>
  <c r="BI108"/>
  <c r="BH108"/>
  <c r="BF108"/>
  <c r="BE108"/>
  <c r="T108"/>
  <c r="R108"/>
  <c r="P108"/>
  <c r="BK108"/>
  <c r="J108"/>
  <c r="BG108"/>
  <c r="BI103"/>
  <c r="BH103"/>
  <c r="BF103"/>
  <c r="BE103"/>
  <c r="T103"/>
  <c r="R103"/>
  <c r="P103"/>
  <c r="BK103"/>
  <c r="J103"/>
  <c r="BG103"/>
  <c r="BI100"/>
  <c r="BH100"/>
  <c r="BF100"/>
  <c r="BE100"/>
  <c r="T100"/>
  <c r="R100"/>
  <c r="P100"/>
  <c r="BK100"/>
  <c r="J100"/>
  <c r="BG100"/>
  <c r="BI97"/>
  <c r="BH97"/>
  <c r="BF97"/>
  <c r="BE97"/>
  <c r="T97"/>
  <c r="R97"/>
  <c r="P97"/>
  <c r="BK97"/>
  <c r="J97"/>
  <c r="BG97"/>
  <c r="BI93"/>
  <c r="F39"/>
  <c i="1" r="BD57"/>
  <c i="3" r="BH93"/>
  <c r="F38"/>
  <c i="1" r="BC57"/>
  <c i="3" r="BF93"/>
  <c r="J36"/>
  <c i="1" r="AW57"/>
  <c i="3" r="F36"/>
  <c i="1" r="BA57"/>
  <c i="3" r="BE93"/>
  <c r="J35"/>
  <c i="1" r="AV57"/>
  <c i="3" r="F35"/>
  <c i="1" r="AZ57"/>
  <c i="3" r="T93"/>
  <c r="T92"/>
  <c r="T91"/>
  <c r="T90"/>
  <c r="R93"/>
  <c r="R92"/>
  <c r="R91"/>
  <c r="R90"/>
  <c r="P93"/>
  <c r="P92"/>
  <c r="P91"/>
  <c r="P90"/>
  <c i="1" r="AU57"/>
  <c i="3" r="BK93"/>
  <c r="BK92"/>
  <c r="J92"/>
  <c r="BK91"/>
  <c r="J91"/>
  <c r="BK90"/>
  <c r="J90"/>
  <c r="J63"/>
  <c r="J32"/>
  <c i="1" r="AG57"/>
  <c i="3" r="J93"/>
  <c r="BG93"/>
  <c r="F37"/>
  <c i="1" r="BB57"/>
  <c i="3" r="J65"/>
  <c r="J64"/>
  <c r="J87"/>
  <c r="J86"/>
  <c r="F86"/>
  <c r="F84"/>
  <c r="E82"/>
  <c r="J59"/>
  <c r="J58"/>
  <c r="F58"/>
  <c r="F56"/>
  <c r="E54"/>
  <c r="J41"/>
  <c r="J20"/>
  <c r="E20"/>
  <c r="F87"/>
  <c r="F59"/>
  <c r="J19"/>
  <c r="J14"/>
  <c r="J84"/>
  <c r="J56"/>
  <c r="E7"/>
  <c r="E78"/>
  <c r="E50"/>
  <c i="2" r="J170"/>
  <c r="J39"/>
  <c r="J38"/>
  <c i="1" r="AY56"/>
  <c i="2" r="J37"/>
  <c i="1" r="AX56"/>
  <c i="2" r="BI185"/>
  <c r="BH185"/>
  <c r="BF185"/>
  <c r="BE185"/>
  <c r="T185"/>
  <c r="R185"/>
  <c r="P185"/>
  <c r="BK185"/>
  <c r="J185"/>
  <c r="BG185"/>
  <c r="BI180"/>
  <c r="BH180"/>
  <c r="BF180"/>
  <c r="BE180"/>
  <c r="T180"/>
  <c r="R180"/>
  <c r="P180"/>
  <c r="BK180"/>
  <c r="J180"/>
  <c r="BG180"/>
  <c r="BI176"/>
  <c r="BH176"/>
  <c r="BF176"/>
  <c r="BE176"/>
  <c r="T176"/>
  <c r="R176"/>
  <c r="P176"/>
  <c r="BK176"/>
  <c r="J176"/>
  <c r="BG176"/>
  <c r="BI172"/>
  <c r="BH172"/>
  <c r="BF172"/>
  <c r="BE172"/>
  <c r="T172"/>
  <c r="T171"/>
  <c r="R172"/>
  <c r="R171"/>
  <c r="P172"/>
  <c r="P171"/>
  <c r="BK172"/>
  <c r="BK171"/>
  <c r="J171"/>
  <c r="J172"/>
  <c r="BG172"/>
  <c r="J68"/>
  <c r="J67"/>
  <c r="BI167"/>
  <c r="BH167"/>
  <c r="BF167"/>
  <c r="BE167"/>
  <c r="T167"/>
  <c r="R167"/>
  <c r="P167"/>
  <c r="BK167"/>
  <c r="J167"/>
  <c r="BG167"/>
  <c r="BI165"/>
  <c r="BH165"/>
  <c r="BF165"/>
  <c r="BE165"/>
  <c r="T165"/>
  <c r="R165"/>
  <c r="P165"/>
  <c r="BK165"/>
  <c r="J165"/>
  <c r="BG165"/>
  <c r="BI163"/>
  <c r="BH163"/>
  <c r="BF163"/>
  <c r="BE163"/>
  <c r="T163"/>
  <c r="T162"/>
  <c r="R163"/>
  <c r="R162"/>
  <c r="P163"/>
  <c r="P162"/>
  <c r="BK163"/>
  <c r="BK162"/>
  <c r="J162"/>
  <c r="J163"/>
  <c r="BG163"/>
  <c r="J66"/>
  <c r="BI155"/>
  <c r="BH155"/>
  <c r="BF155"/>
  <c r="BE155"/>
  <c r="T155"/>
  <c r="R155"/>
  <c r="P155"/>
  <c r="BK155"/>
  <c r="J155"/>
  <c r="BG155"/>
  <c r="BI151"/>
  <c r="BH151"/>
  <c r="BF151"/>
  <c r="BE151"/>
  <c r="T151"/>
  <c r="R151"/>
  <c r="P151"/>
  <c r="BK151"/>
  <c r="J151"/>
  <c r="BG151"/>
  <c r="BI147"/>
  <c r="BH147"/>
  <c r="BF147"/>
  <c r="BE147"/>
  <c r="T147"/>
  <c r="R147"/>
  <c r="P147"/>
  <c r="BK147"/>
  <c r="J147"/>
  <c r="BG147"/>
  <c r="BI142"/>
  <c r="BH142"/>
  <c r="BF142"/>
  <c r="BE142"/>
  <c r="T142"/>
  <c r="R142"/>
  <c r="P142"/>
  <c r="BK142"/>
  <c r="J142"/>
  <c r="BG142"/>
  <c r="BI138"/>
  <c r="BH138"/>
  <c r="BF138"/>
  <c r="BE138"/>
  <c r="T138"/>
  <c r="R138"/>
  <c r="P138"/>
  <c r="BK138"/>
  <c r="J138"/>
  <c r="BG138"/>
  <c r="BI134"/>
  <c r="BH134"/>
  <c r="BF134"/>
  <c r="BE134"/>
  <c r="T134"/>
  <c r="R134"/>
  <c r="P134"/>
  <c r="BK134"/>
  <c r="J134"/>
  <c r="BG134"/>
  <c r="BI128"/>
  <c r="BH128"/>
  <c r="BF128"/>
  <c r="BE128"/>
  <c r="T128"/>
  <c r="R128"/>
  <c r="P128"/>
  <c r="BK128"/>
  <c r="J128"/>
  <c r="BG128"/>
  <c r="BI124"/>
  <c r="BH124"/>
  <c r="BF124"/>
  <c r="BE124"/>
  <c r="T124"/>
  <c r="R124"/>
  <c r="P124"/>
  <c r="BK124"/>
  <c r="J124"/>
  <c r="BG124"/>
  <c r="BI122"/>
  <c r="BH122"/>
  <c r="BF122"/>
  <c r="BE122"/>
  <c r="T122"/>
  <c r="R122"/>
  <c r="P122"/>
  <c r="BK122"/>
  <c r="J122"/>
  <c r="BG122"/>
  <c r="BI117"/>
  <c r="BH117"/>
  <c r="BF117"/>
  <c r="BE117"/>
  <c r="T117"/>
  <c r="R117"/>
  <c r="P117"/>
  <c r="BK117"/>
  <c r="J117"/>
  <c r="BG117"/>
  <c r="BI110"/>
  <c r="BH110"/>
  <c r="BF110"/>
  <c r="BE110"/>
  <c r="T110"/>
  <c r="R110"/>
  <c r="P110"/>
  <c r="BK110"/>
  <c r="J110"/>
  <c r="BG110"/>
  <c r="BI106"/>
  <c r="BH106"/>
  <c r="BF106"/>
  <c r="BE106"/>
  <c r="T106"/>
  <c r="R106"/>
  <c r="P106"/>
  <c r="BK106"/>
  <c r="J106"/>
  <c r="BG106"/>
  <c r="BI102"/>
  <c r="BH102"/>
  <c r="BF102"/>
  <c r="BE102"/>
  <c r="T102"/>
  <c r="R102"/>
  <c r="P102"/>
  <c r="BK102"/>
  <c r="J102"/>
  <c r="BG102"/>
  <c r="BI99"/>
  <c r="BH99"/>
  <c r="BF99"/>
  <c r="BE99"/>
  <c r="T99"/>
  <c r="R99"/>
  <c r="P99"/>
  <c r="BK99"/>
  <c r="J99"/>
  <c r="BG99"/>
  <c r="BI96"/>
  <c r="BH96"/>
  <c r="BF96"/>
  <c r="BE96"/>
  <c r="T96"/>
  <c r="R96"/>
  <c r="P96"/>
  <c r="BK96"/>
  <c r="J96"/>
  <c r="BG96"/>
  <c r="BI93"/>
  <c r="F39"/>
  <c i="1" r="BD56"/>
  <c i="2" r="BH93"/>
  <c r="F38"/>
  <c i="1" r="BC56"/>
  <c i="2" r="BF93"/>
  <c r="J36"/>
  <c i="1" r="AW56"/>
  <c i="2" r="F36"/>
  <c i="1" r="BA56"/>
  <c i="2" r="BE93"/>
  <c r="J35"/>
  <c i="1" r="AV56"/>
  <c i="2" r="F35"/>
  <c i="1" r="AZ56"/>
  <c i="2" r="T93"/>
  <c r="T92"/>
  <c r="T91"/>
  <c r="T90"/>
  <c r="R93"/>
  <c r="R92"/>
  <c r="R91"/>
  <c r="R90"/>
  <c r="P93"/>
  <c r="P92"/>
  <c r="P91"/>
  <c r="P90"/>
  <c i="1" r="AU56"/>
  <c i="2" r="BK93"/>
  <c r="BK92"/>
  <c r="J92"/>
  <c r="BK91"/>
  <c r="J91"/>
  <c r="BK90"/>
  <c r="J90"/>
  <c r="J63"/>
  <c r="J32"/>
  <c i="1" r="AG56"/>
  <c i="2" r="J93"/>
  <c r="BG93"/>
  <c r="F37"/>
  <c i="1" r="BB56"/>
  <c i="2" r="J65"/>
  <c r="J64"/>
  <c r="J87"/>
  <c r="J86"/>
  <c r="F86"/>
  <c r="F84"/>
  <c r="E82"/>
  <c r="J59"/>
  <c r="J58"/>
  <c r="F58"/>
  <c r="F56"/>
  <c r="E54"/>
  <c r="J41"/>
  <c r="J20"/>
  <c r="E20"/>
  <c r="F87"/>
  <c r="F59"/>
  <c r="J19"/>
  <c r="J14"/>
  <c r="J84"/>
  <c r="J56"/>
  <c r="E7"/>
  <c r="E78"/>
  <c r="E50"/>
  <c i="1" r="BD82"/>
  <c r="BC82"/>
  <c r="BB82"/>
  <c r="BA82"/>
  <c r="AZ82"/>
  <c r="AY82"/>
  <c r="AX82"/>
  <c r="AW82"/>
  <c r="AV82"/>
  <c r="AU82"/>
  <c r="AT82"/>
  <c r="AS82"/>
  <c r="AG82"/>
  <c r="BD77"/>
  <c r="BC77"/>
  <c r="BB77"/>
  <c r="BA77"/>
  <c r="AZ77"/>
  <c r="AY77"/>
  <c r="AX77"/>
  <c r="AW77"/>
  <c r="AV77"/>
  <c r="AU77"/>
  <c r="AT77"/>
  <c r="AS77"/>
  <c r="AG77"/>
  <c r="BD75"/>
  <c r="BC75"/>
  <c r="BB75"/>
  <c r="BA75"/>
  <c r="AZ75"/>
  <c r="AY75"/>
  <c r="AX75"/>
  <c r="AW75"/>
  <c r="AV75"/>
  <c r="AU75"/>
  <c r="AT75"/>
  <c r="AS75"/>
  <c r="AG75"/>
  <c r="BD70"/>
  <c r="BC70"/>
  <c r="BB70"/>
  <c r="BA70"/>
  <c r="AZ70"/>
  <c r="AY70"/>
  <c r="AX70"/>
  <c r="AW70"/>
  <c r="AV70"/>
  <c r="AU70"/>
  <c r="AT70"/>
  <c r="AS70"/>
  <c r="AG70"/>
  <c r="BD67"/>
  <c r="BC67"/>
  <c r="BB67"/>
  <c r="BA67"/>
  <c r="AZ67"/>
  <c r="AY67"/>
  <c r="AX67"/>
  <c r="AW67"/>
  <c r="AV67"/>
  <c r="AU67"/>
  <c r="AT67"/>
  <c r="AS67"/>
  <c r="AG67"/>
  <c r="BD61"/>
  <c r="BC61"/>
  <c r="BB61"/>
  <c r="BA61"/>
  <c r="AZ61"/>
  <c r="AY61"/>
  <c r="AX61"/>
  <c r="AW61"/>
  <c r="AV61"/>
  <c r="AU61"/>
  <c r="AT61"/>
  <c r="AS61"/>
  <c r="AG61"/>
  <c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83"/>
  <c r="AN83"/>
  <c r="AN82"/>
  <c r="AT81"/>
  <c r="AN81"/>
  <c r="AT80"/>
  <c r="AN80"/>
  <c r="AT79"/>
  <c r="AN79"/>
  <c r="AT78"/>
  <c r="AN78"/>
  <c r="AN77"/>
  <c r="AT76"/>
  <c r="AN76"/>
  <c r="AN75"/>
  <c r="AT74"/>
  <c r="AN74"/>
  <c r="AT73"/>
  <c r="AN73"/>
  <c r="AT72"/>
  <c r="AN72"/>
  <c r="AT71"/>
  <c r="AN71"/>
  <c r="AN70"/>
  <c r="AT69"/>
  <c r="AN69"/>
  <c r="AT68"/>
  <c r="AN68"/>
  <c r="AN67"/>
  <c r="AT66"/>
  <c r="AN66"/>
  <c r="AT65"/>
  <c r="AN65"/>
  <c r="AT64"/>
  <c r="AN64"/>
  <c r="AT63"/>
  <c r="AN63"/>
  <c r="AT62"/>
  <c r="AN62"/>
  <c r="AN61"/>
  <c r="AT60"/>
  <c r="AN60"/>
  <c r="AT59"/>
  <c r="AN59"/>
  <c r="AT58"/>
  <c r="AN58"/>
  <c r="AT57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<sst xmlns="http://schemas.openxmlformats.org/spreadsheetml/2006/main">
  <si>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</si>
  <si>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</si>
  <si>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</si>
  <si>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</si>
  <si>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</si>
  <si>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{a7b9c67b-6606-44fd-ab30-00e4021d34af}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</si>
  <si>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</si>
  <si>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</si>
  <si>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</si>
  <si>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</si>
  <si>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</si>
  <si>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</si>
  <si>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</si>
  <si>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</si>
  <si>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65019036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</si>
  <si>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</si>
  <si>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</si>
  <si>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Výměna kolejnic v obvodu ST Most</t>
  </si>
  <si>
    <t>KSO:</t>
  </si>
  <si>
    <t>824 22</t>
  </si>
  <si>
    <t>CC-CZ:</t>
  </si>
  <si>
    <t>21212</t>
  </si>
  <si>
    <t>Místo:</t>
  </si>
  <si>
    <t>obvod správy tratí v Mostě</t>
  </si>
  <si>
    <t>Datum:</t>
  </si>
  <si>
    <t>13. 2. 2019</t>
  </si>
  <si>
    <t>CZ-CPV:</t>
  </si>
  <si>
    <t>50220000-3</t>
  </si>
  <si>
    <t>CZ-CPA:</t>
  </si>
  <si>
    <t>42.12.10</t>
  </si>
  <si>
    <t>Zadavatel:</t>
  </si>
  <si>
    <t>IČ:</t>
  </si>
  <si>
    <t>70994234</t>
  </si>
  <si>
    <t>SŽDC s.o., OŘ UNL, ST Most</t>
  </si>
  <si>
    <t>DIČ:</t>
  </si>
  <si>
    <t>CZ70994234</t>
  </si>
  <si>
    <t>Uchazeč:</t>
  </si>
  <si>
    <t>Vyplň údaj</t>
  </si>
  <si>
    <t>Projektant:</t>
  </si>
  <si>
    <t/>
  </si>
  <si>
    <t xml:space="preserve"> </t>
  </si>
  <si>
    <t>True</t>
  </si>
  <si>
    <t>Zpracovatel:</t>
  </si>
  <si>
    <t>Ing. Horák Jiří, horak@szdc.cz, +420 602155923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</si>
  <si>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</si>
  <si>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</si>
  <si>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</si>
  <si>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</si>
  <si>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</si>
  <si>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</si>
  <si>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</si>
  <si>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</si>
  <si>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</si>
  <si>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</si>
  <si>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</si>
  <si>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</si>
  <si>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</si>
  <si>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</si>
  <si>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</si>
  <si>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</si>
  <si>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</si>
  <si>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</si>
  <si>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</si>
  <si>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</si>
  <si>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</si>
  <si>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</si>
  <si>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</si>
  <si>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</si>
  <si>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</si>
  <si>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</si>
  <si>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</si>
  <si>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</si>
  <si>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</si>
  <si>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</si>
  <si>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</si>
  <si>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</si>
  <si>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</si>
  <si>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</si>
  <si>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</si>
  <si>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</si>
  <si>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</si>
  <si>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</si>
  <si>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</si>
  <si>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</si>
  <si>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O1</t>
  </si>
  <si>
    <t>TO Most</t>
  </si>
  <si>
    <t>STA</t>
  </si>
  <si>
    <t>1</t>
  </si>
  <si>
    <t>{ab3c7638-9174-4cf6-82fe-42c6955769b2}</t>
  </si>
  <si>
    <t>2</t>
  </si>
  <si>
    <t>/</t>
  </si>
  <si>
    <t>Č11</t>
  </si>
  <si>
    <t>1.TK Bílina-České Zlatníky</t>
  </si>
  <si>
    <t>Soupis</t>
  </si>
  <si>
    <t>{37ca5237-24fc-47b1-94d6-43784ef526b9}</t>
  </si>
  <si>
    <t>Č12</t>
  </si>
  <si>
    <t>0.TK Bílina-České Zlatníky</t>
  </si>
  <si>
    <t>{89cbf95b-d13c-4e58-80dc-2dedfa1c45f6}</t>
  </si>
  <si>
    <t>Č13</t>
  </si>
  <si>
    <t>2.TK Bílina-České Zlatníky</t>
  </si>
  <si>
    <t>{2dec327f-318b-4c8f-9f4c-23b1be199d07}</t>
  </si>
  <si>
    <t>Č14</t>
  </si>
  <si>
    <t>1.TK Č.Zlatníky-Most</t>
  </si>
  <si>
    <t>{8a3fe7e9-ff9e-4279-b838-76fcf452a783}</t>
  </si>
  <si>
    <t>Č15</t>
  </si>
  <si>
    <t>Bílina - Most - oprava blátivých míst</t>
  </si>
  <si>
    <t>{64fa8175-1984-49de-94fb-1ee08dbb6118}</t>
  </si>
  <si>
    <t>O2</t>
  </si>
  <si>
    <t>TO Bílina</t>
  </si>
  <si>
    <t>{a5250d88-5f8d-4ddc-9d3a-74044f0b3e0a}</t>
  </si>
  <si>
    <t>Č21</t>
  </si>
  <si>
    <t>1.TK Trmice - Řehlovice</t>
  </si>
  <si>
    <t>{9d7fe8c1-22bc-447f-84c3-546c616a2fe8}</t>
  </si>
  <si>
    <t>Č22</t>
  </si>
  <si>
    <t>1.TK Řehlovice - Úpořiny</t>
  </si>
  <si>
    <t>{18f82884-6d42-4dba-85ec-28042552ac9c}</t>
  </si>
  <si>
    <t>Č23</t>
  </si>
  <si>
    <t>2.TK Trmice – Řehlovice</t>
  </si>
  <si>
    <t>{6368c77b-40ab-4c23-9bc3-38e351f08206}</t>
  </si>
  <si>
    <t>Č24</t>
  </si>
  <si>
    <t>2.TK Řehlovice – Úpořiny</t>
  </si>
  <si>
    <t>{8600de37-e27f-4a6a-9664-88b95824b34a}</t>
  </si>
  <si>
    <t>Č25</t>
  </si>
  <si>
    <t xml:space="preserve">Oprava přejezdu P2084 v  km 11,905 Řehlovice - Úpořiny, 1.TK</t>
  </si>
  <si>
    <t>{c8b3b705-0fd7-4dcf-8e87-0f9c05a2cd55}</t>
  </si>
  <si>
    <t>O3</t>
  </si>
  <si>
    <t>TO Louny</t>
  </si>
  <si>
    <t>{d7b76976-58c4-49ae-ac4a-2c5fd6c896a5}</t>
  </si>
  <si>
    <t>Č31</t>
  </si>
  <si>
    <t>1.SK žst.Chlumčany</t>
  </si>
  <si>
    <t>{a7b7c514-0605-41f6-812f-e8c7f46d8819}</t>
  </si>
  <si>
    <t>Č32</t>
  </si>
  <si>
    <t>TK Vrbno - Chlumčany</t>
  </si>
  <si>
    <t>{994f7776-a765-4986-96b9-4dd195119fba}</t>
  </si>
  <si>
    <t>O4</t>
  </si>
  <si>
    <t>TO Obrnice</t>
  </si>
  <si>
    <t>{af46462a-510c-438c-ab6f-3e4865cea67b}</t>
  </si>
  <si>
    <t>Č41</t>
  </si>
  <si>
    <t>TK Obrnice-České Zlatníky</t>
  </si>
  <si>
    <t>{d50c0bf2-9311-41d0-96d7-66afbe4fae65}</t>
  </si>
  <si>
    <t>Č42</t>
  </si>
  <si>
    <t>Oprava přejezdu P1935 v km 233,940 Obrnice - České Zlatníky</t>
  </si>
  <si>
    <t>{8a0030b8-04bb-4f37-b8fb-e088fb5708a0}</t>
  </si>
  <si>
    <t>Č43</t>
  </si>
  <si>
    <t>TK Obrnice-Most</t>
  </si>
  <si>
    <t>{8ee603af-904f-4092-8dca-3a9a593d6e4f}</t>
  </si>
  <si>
    <t>Č44</t>
  </si>
  <si>
    <t>Oprava přejezdu P2165 v km 119,096 Obrnice - Most</t>
  </si>
  <si>
    <t>{7603d090-ff7b-4aa9-bca2-f130bcb78465}</t>
  </si>
  <si>
    <t>O5</t>
  </si>
  <si>
    <t>TO Žatec</t>
  </si>
  <si>
    <t>{46c2e5a0-3998-4e07-a61b-c38bdc521097}</t>
  </si>
  <si>
    <t>Č51</t>
  </si>
  <si>
    <t>TK Žabokliky - Žatec západ</t>
  </si>
  <si>
    <t>{5e3e8665-147f-436f-8da2-766d403bb599}</t>
  </si>
  <si>
    <t>O6</t>
  </si>
  <si>
    <t>Práce SZT při Výměně kolejnic v obvodu ST Most</t>
  </si>
  <si>
    <t>{a3ceaeda-ff65-460a-a5b1-fbe78f06ff50}</t>
  </si>
  <si>
    <t>Č31 - SSZT</t>
  </si>
  <si>
    <t>1SK Chlumčany</t>
  </si>
  <si>
    <t>{032f8814-c7b6-42d6-9e0d-b0d9899ef373}</t>
  </si>
  <si>
    <t>SSZT - oprava přejezdu P1935 v km 233,940</t>
  </si>
  <si>
    <t>{df3d902c-b070-4385-8ac2-581183eb9b64}</t>
  </si>
  <si>
    <t>SSZT - oprava přejezdu P2165 v km 119,940</t>
  </si>
  <si>
    <t>{bd87137f-6927-49e5-b73a-2fc883480476}</t>
  </si>
  <si>
    <t>SSZT - TK Žabokliky - Žatec záp.</t>
  </si>
  <si>
    <t>{bfe9cdd7-c950-416c-9344-b03e5735914f}</t>
  </si>
  <si>
    <t>O7</t>
  </si>
  <si>
    <t>Vedlejší rozpočtové náklady</t>
  </si>
  <si>
    <t>{a35441df-51c3-4627-a45a-2ec2422900c3}</t>
  </si>
  <si>
    <t>824 8</t>
  </si>
  <si>
    <t>Č61</t>
  </si>
  <si>
    <t>VRN</t>
  </si>
  <si>
    <t>{6c4c36d7-4674-4524-946f-bdce037b53c0}</t>
  </si>
  <si>
    <t>GPK_11</t>
  </si>
  <si>
    <t>GPK (ASP,DGS,SSP, štěrk)</t>
  </si>
  <si>
    <t>km</t>
  </si>
  <si>
    <t>1,41</t>
  </si>
  <si>
    <t>KolKratší11</t>
  </si>
  <si>
    <t>Vložky a kolejnice kratší než dodané délky od výrobce</t>
  </si>
  <si>
    <t>m</t>
  </si>
  <si>
    <t>4</t>
  </si>
  <si>
    <t>KRYCÍ LIST SOUPISU PRACÍ</t>
  </si>
  <si>
    <t>KolPasy_s_upevnění11</t>
  </si>
  <si>
    <t>Výměna kolejnicových pasů včetně kompletů a pryžovek</t>
  </si>
  <si>
    <t>710</t>
  </si>
  <si>
    <t>KolPasy_stav_upevn11</t>
  </si>
  <si>
    <t>Výměna kolejnicových pasů na stávajícím upevnění</t>
  </si>
  <si>
    <t>107</t>
  </si>
  <si>
    <t>KolPřeprava11</t>
  </si>
  <si>
    <t>Přeprava kolejnic z Duchcova</t>
  </si>
  <si>
    <t>t</t>
  </si>
  <si>
    <t>40,549</t>
  </si>
  <si>
    <t>Pryžovky11</t>
  </si>
  <si>
    <t>Pryžovky S4</t>
  </si>
  <si>
    <t>ks</t>
  </si>
  <si>
    <t>1952</t>
  </si>
  <si>
    <t>Objekt:</t>
  </si>
  <si>
    <t>Štěrk11</t>
  </si>
  <si>
    <t>Doplnění ŠL</t>
  </si>
  <si>
    <t>m3</t>
  </si>
  <si>
    <t>133,333</t>
  </si>
  <si>
    <t>O1 - TO Most</t>
  </si>
  <si>
    <t>Kratší_než_základ_11</t>
  </si>
  <si>
    <t>Kolejnice kratší než základní délky</t>
  </si>
  <si>
    <t>130</t>
  </si>
  <si>
    <t>Soupis:</t>
  </si>
  <si>
    <t>Č11 - 1.TK Bílina-České Zlatníky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</si>
  <si>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</si>
  <si>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</si>
  <si>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</si>
  <si>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</si>
  <si>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</si>
  <si>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</si>
  <si>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</si>
  <si>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 xml:space="preserve">    O01 -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</si>
  <si>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</si>
  <si>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</si>
  <si>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</si>
  <si>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</si>
  <si>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</si>
  <si>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</si>
  <si>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</si>
  <si>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</si>
  <si>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</si>
  <si>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</si>
  <si>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</si>
  <si>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</si>
  <si>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</si>
  <si>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</si>
  <si>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</si>
  <si>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</si>
  <si>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</si>
  <si>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</si>
  <si>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</si>
  <si>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</si>
  <si>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</si>
  <si>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</si>
  <si>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Sborník UOŽI 01 2019</t>
  </si>
  <si>
    <t>947566177</t>
  </si>
  <si>
    <t>PSC</t>
  </si>
  <si>
    <t>Poznámka k souboru cen:_x000d_
1. V cenách jsou započteny náklady na doplnění kameniva ojediněle ručně vidlemi a/nebo souvisle strojně z výsypných vozů případně nakladačem._x000d_
2. V cenách nejsou obsaženy náklady na dodávku kameniva.</t>
  </si>
  <si>
    <t>VV</t>
  </si>
  <si>
    <t>4*50/1,5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</si>
  <si>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</si>
  <si>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</si>
  <si>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-1973852893</t>
  </si>
  <si>
    <t>Poznámka k souboru cen:_x000d_
1. V cenách jsou započteny náklady na snížení KL pod patou kolejnice ručně vidlemi._x000d_
2. V cenách nejsou obsaženy náklady na doplnění a dodávku kameniva.</t>
  </si>
  <si>
    <t>GPK_11*2</t>
  </si>
  <si>
    <t>3</t>
  </si>
  <si>
    <t>M</t>
  </si>
  <si>
    <t>5955101005</t>
  </si>
  <si>
    <t>Kamenivo drcené štěrk frakce 31,5/63 třídy min. BII</t>
  </si>
  <si>
    <t>8</t>
  </si>
  <si>
    <t>1291874149</t>
  </si>
  <si>
    <t>P</t>
  </si>
  <si>
    <t>Poznámka k položce:_x000d_
Dodávka štěrku včetně dopravy z kamenolomu</t>
  </si>
  <si>
    <t>Štěrk11*1,5</t>
  </si>
  <si>
    <t>5907015422</t>
  </si>
  <si>
    <t>Ojedinělá výměna kolejnic současně s výměnou kompletů a pryžové podložky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</si>
  <si>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-1295920810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</si>
  <si>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mazivem._x000d_
2. V cenách nejsou započteny náklady na dělení kolejnic, zřízení svaru, demontáž nebo montáž styků.</t>
  </si>
  <si>
    <t xml:space="preserve">"1.TK Bílina-Č.Zlatníky , P.P., km 35,508_vada 402C  P.P._  vložka " 4 </t>
  </si>
  <si>
    <t>Součet</t>
  </si>
  <si>
    <t>5907025047</t>
  </si>
  <si>
    <t>Výměna kolejnicových pásů stávající upevnění tv. S49 rozdělení "e".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</si>
  <si>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1219066659</t>
  </si>
  <si>
    <t>Poznámka k souboru cen:_x000d_
1. V cenách jsou započteny náklady na demontáž upevňovadel, výměnu kolejnicových pásů, dílů a součástí, montáž upevňovadel, úpravu dilatačních spár, pryžových podložek, zřízení nebo demontáž prozatímních styků a ošetření součástí mazivem._x000d_
2. V cenách nejsou započteny náklady na dělení kolejnic, zřízení svaru, demontáž nebo montáž styků.</t>
  </si>
  <si>
    <t>"1.TK Bílina-Č.Zlatníky, P.P., km "(39,375-39,482)*-1000</t>
  </si>
  <si>
    <t>6</t>
  </si>
  <si>
    <t>5907025422</t>
  </si>
  <si>
    <t>Výměna kolejnicových pásů současně s výměnou kompletů a pryžové podložky tv. S49 rozdělení "e".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</si>
  <si>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2034571705</t>
  </si>
  <si>
    <t>"1.TK Bílina-Č.Zlatníky, L.P.+P.P., km "(35,660-35,725)*-2000</t>
  </si>
  <si>
    <t>Mezisoučet</t>
  </si>
  <si>
    <t>"1.TK Bílina-Č.Zlatníky, L.P., km "(35,100-35,480)*-1000</t>
  </si>
  <si>
    <t>"1.TK Bílina-Č.Zlatníky, P.P., km "(39,175-39,375)*-1000</t>
  </si>
  <si>
    <t>7</t>
  </si>
  <si>
    <t>5958158005</t>
  </si>
  <si>
    <t xml:space="preserve">Podložka pryžová pod patu kolejnice S49  183/126/6</t>
  </si>
  <si>
    <t>kus</t>
  </si>
  <si>
    <t>71889778</t>
  </si>
  <si>
    <t>"1.TK Bílina-Č.Zlatníky, L.P., km 35,100-35,480"940</t>
  </si>
  <si>
    <t>"1.TK Bílina-Č.Zlatníky, P.P., km 35,660-35,725"506</t>
  </si>
  <si>
    <t>"1.TK Bílina-Č.Zlatníky, L.P., km 35,660-35,725"506</t>
  </si>
  <si>
    <t>5958128010</t>
  </si>
  <si>
    <t>Komplety ŽS 4 (šroub RS 1, matice M 24, podložka Fe6, svěrka ŽS4)</t>
  </si>
  <si>
    <t>1872120326</t>
  </si>
  <si>
    <t xml:space="preserve">"Kde se mění pryžovky, mění se i komplety              "Pryžovky11*2 </t>
  </si>
  <si>
    <t>9</t>
  </si>
  <si>
    <t>5907050120</t>
  </si>
  <si>
    <t>Dělení kolejnic kyslíkem tv. S49. Poznámka: 1. V cenách jsou započteny náklady na manipulaci podložení, označení a provedení řezu kolejnice.</t>
  </si>
  <si>
    <t>544652608</t>
  </si>
  <si>
    <t>Poznámka k souboru cen:_x000d_
1. V cenách jsou započteny náklady na manipulaci podložení, označení a provedení řezu kolejnice.</t>
  </si>
  <si>
    <t xml:space="preserve">"Rozřezání kolejnic při výměně a do šrotu na délku do 6 m             "  (KolPasy_s_upevnění11+KolPasy_stav_upevn11+KolKratší11)/6+0,167</t>
  </si>
  <si>
    <t>10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</si>
  <si>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</si>
  <si>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</si>
  <si>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-15208582</t>
  </si>
  <si>
    <t>Poznámka k souboru cen:_x000d_
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objednateli._x000d_
2. V cenách nejsou obsaženy náklady doplnění a dodávku kameniva a snížení KL pod patou kolejnice.</t>
  </si>
  <si>
    <t>"1.TK Bílina-Č.Zlatníky, L.P., km "(35,070-35,830)*-1</t>
  </si>
  <si>
    <t xml:space="preserve">"1.TK Bílina-Č.Zlatníky  P.P., km "(39,000-39,650)*-1</t>
  </si>
  <si>
    <t>"(ASP,DGS,SSSP, 4xštěrk=200 t)"</t>
  </si>
  <si>
    <t>11</t>
  </si>
  <si>
    <t>5909050020</t>
  </si>
  <si>
    <t>Stabilizace kolejového lože koleje stávajícího. Poznámka: 1. V cenách jsou započteny náklady na stabilizaci v režimu s řízeným (konstantním) poklesem včetně měření a předání tištěných výstupů.</t>
  </si>
  <si>
    <t>-1264062187</t>
  </si>
  <si>
    <t>Poznámka k souboru cen:_x000d_
1. V cenách jsou započteny náklady na stabilizaci v režimu s řízeným (konstantním) poklesem včetně měření a předání tištěných výstupů.</t>
  </si>
  <si>
    <t>12</t>
  </si>
  <si>
    <t>5910005120</t>
  </si>
  <si>
    <t>Odtavovací stykové svařování kolejnic nových ve stabilní svařovně vstupní délky přes 25 m tv. S49. Poznámka: 1. V cenách jsou započteny náklady na případné odříznutí otvorů pro spojkové šrouby (pokud jsou vrtané), broušení kontaktních ploch, vyrovnání a svaření kolejnic opracování a dorovnání svaru, dělení kol. pásu na požadovanou délku, obroušení pojížděných ploch, vizuální prohlídka a měření geometrie svaru, vedení výrobní dokumentace. 2. V cenách nejsou obsaženy náklady na kontrolu svaru ultrazvukem a dodávku kolejnic.</t>
  </si>
  <si>
    <t>173947868</t>
  </si>
  <si>
    <t>Poznámka k souboru cen:_x000d_
1. V cenách jsou započteny náklady na případné odříznutí otvorů pro spojkové šrouby (pokud jsou vrtané), broušení kontaktních ploch, vyrovnání a svaření kolejnic opracování a dorovnání svaru, dělení kol. pásu na požadovanou délku, obroušení pojížděných ploch, vizuální prohlídka a měření geometrie svaru, vedení výrobní dokumentace._x000d_
2. V cenách nejsou obsaženy náklady na kontrolu svaru ultrazvukem a dodávku kolejnic.</t>
  </si>
  <si>
    <t>KolPasy_s_upevnění11-Kratší_než_základ_11</t>
  </si>
  <si>
    <t>13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</si>
  <si>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</si>
  <si>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</si>
  <si>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</si>
  <si>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1970880642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</si>
  <si>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svaru._x000d_
2. V cenách nejsou obsaženy náklady na kontrolu svaru ultrazvukem, podbití pražců a demontáž styku.</t>
  </si>
  <si>
    <t xml:space="preserve">"1.TK Bílina-Č.Zlatníky , P.P., km 35,508_vada 402C  P.P._  vložka 4 m"2</t>
  </si>
  <si>
    <t>"pasy a kolejnice" 4+2+2</t>
  </si>
  <si>
    <t>AT_SP_11</t>
  </si>
  <si>
    <t>14</t>
  </si>
  <si>
    <t>5910021120</t>
  </si>
  <si>
    <t>Svařování kolejnic termitem zkrácený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</si>
  <si>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-166146913</t>
  </si>
  <si>
    <t>"pasy a kolejnice" 3+3</t>
  </si>
  <si>
    <t>AT_ZP_11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</si>
  <si>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</si>
  <si>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</si>
  <si>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-542203687</t>
  </si>
  <si>
    <t>Poznámka k souboru cen:_x000d_
1. V cenách jsou započteny náklady na montáž a demontáž napínacího zařízení nebo ohřevu kolejnic a udržování potřebného prodloužení kolejnicového pásu._x000d_
2. V cenách nejsou obsaženy náklady na demontáž upevňovadel a kolejnicových spojek.</t>
  </si>
  <si>
    <t xml:space="preserve"> 4+2+2+2</t>
  </si>
  <si>
    <t>16</t>
  </si>
  <si>
    <t>5910040240</t>
  </si>
  <si>
    <t>Umožnění volné dilatace kolejnice bez demontáže nebo montáže upevňovadel s osazením a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</si>
  <si>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1655413259</t>
  </si>
  <si>
    <t>Poznámka k souboru cen:_x000d_
1. V cenách jsou započteny náklady na uvolnění, demontáž a rovnoměrné prodloužení nebo zkrácení kolejnice, vyznačení značek a vedení dokumentace._x000d_
2. V cenách nejsou obsaženy náklady na demontáž kolejnicových spojek.</t>
  </si>
  <si>
    <t>"1.TK Bílina-Č.Zlatníky, L.P., km "(35,070-35,775)*-1000</t>
  </si>
  <si>
    <t xml:space="preserve">"1.TK Bílina-Č.Zlatníky  P.P., km "(35,505-35,775)*-1000</t>
  </si>
  <si>
    <t>"1.TK Bílina-Č.Zlatníky, P.P., km "(39,175-39,535)*-1000</t>
  </si>
  <si>
    <t>BK11</t>
  </si>
  <si>
    <t>OST</t>
  </si>
  <si>
    <t>Ostatní</t>
  </si>
  <si>
    <t>17</t>
  </si>
  <si>
    <t>7497351560</t>
  </si>
  <si>
    <t>Montáž přímého ukolejnění na elektrizovaných tratích nebo v kolejových obvodech</t>
  </si>
  <si>
    <t>512</t>
  </si>
  <si>
    <t>123722574</t>
  </si>
  <si>
    <t>GPK_11/0,050-0,2</t>
  </si>
  <si>
    <t>18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</si>
  <si>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</si>
  <si>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</si>
  <si>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-1539440574</t>
  </si>
  <si>
    <t>19</t>
  </si>
  <si>
    <t>9902200100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</si>
  <si>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</si>
  <si>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-1013477952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</si>
  <si>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</si>
  <si>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 xml:space="preserve">KolPřeprava11        "                     Svoz výziskaných kolejnic do nejbližší ŽST"</t>
  </si>
  <si>
    <t>O01</t>
  </si>
  <si>
    <t>20</t>
  </si>
  <si>
    <t>9901000400</t>
  </si>
  <si>
    <t>Doprava dodávek zhotovitele, dodávek objednatele nebo výzisku mechanizací o nosnosti do 3,5 t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</si>
  <si>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-231862430</t>
  </si>
  <si>
    <t>Poznámka k položce:_x000d_
Odvoz starých pryžovek na skládku</t>
  </si>
  <si>
    <t>"odvoz starých pryžovek na skládku"1</t>
  </si>
  <si>
    <t>9902200200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</si>
  <si>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</si>
  <si>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1756427471</t>
  </si>
  <si>
    <t>Poznámka k položce:_x000d_
Doprava kolejnic a vložek ze svařovny nebo z TO</t>
  </si>
  <si>
    <t>(KolPasy_s_upevnění11+KolPasy_stav_upevn11+KolKratší11)*0,04939</t>
  </si>
  <si>
    <t>22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</si>
  <si>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</si>
  <si>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</si>
  <si>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-1696181337</t>
  </si>
  <si>
    <t>Poznámka k souboru cen:_x000d_
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</si>
  <si>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Poznámka k položce:_x000d_
Složení z vozů po příjezdu ze železárny a naložení před dopravou na místo vložení</t>
  </si>
  <si>
    <t xml:space="preserve">KolPřeprava11*3   "         a) Složení kolejnic zadavatele z oběhových vozů,  b) naložení hotových pasů,  c) naložení vyzískaných kolejnic"</t>
  </si>
  <si>
    <t>23</t>
  </si>
  <si>
    <t>9909000400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</si>
  <si>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</si>
  <si>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933056440</t>
  </si>
  <si>
    <t>Poznámka k souboru cen:_x000d_
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</si>
  <si>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Pryžovky11*0,00018</t>
  </si>
  <si>
    <t>GPK_12</t>
  </si>
  <si>
    <t>0,85</t>
  </si>
  <si>
    <t>KolPasy12</t>
  </si>
  <si>
    <t>Pasy</t>
  </si>
  <si>
    <t>1400</t>
  </si>
  <si>
    <t>KolPřeprava12</t>
  </si>
  <si>
    <t>69,146</t>
  </si>
  <si>
    <t>Pryžovky12</t>
  </si>
  <si>
    <t>Pryžovky</t>
  </si>
  <si>
    <t>4620</t>
  </si>
  <si>
    <t>ŠroubM22_12</t>
  </si>
  <si>
    <t>Výměna šroubu M22 s maticí a podložkou ULS</t>
  </si>
  <si>
    <t>2000</t>
  </si>
  <si>
    <t>Štěrk12</t>
  </si>
  <si>
    <t>Štěrk 32/63 BII</t>
  </si>
  <si>
    <t>150</t>
  </si>
  <si>
    <t>Č12 - 0.TK Bílina-České Zlatníky</t>
  </si>
  <si>
    <t>Štěrk12/1,5</t>
  </si>
  <si>
    <t>GPK_12*2</t>
  </si>
  <si>
    <t>"0.TK Bílina-Č.Zlatníky,L.P., km "(38,220-38,960)*-1000</t>
  </si>
  <si>
    <t>"0.TK Bílina-Č.Zlatníky,L.P., km "(39,050-39,380)*-1000*2</t>
  </si>
  <si>
    <t>5958134043</t>
  </si>
  <si>
    <t>Součásti upevňovací šroub svěrkový RS 0 (M22x70)</t>
  </si>
  <si>
    <t>-2049323277</t>
  </si>
  <si>
    <t>1000+500+500</t>
  </si>
  <si>
    <t>5958134110</t>
  </si>
  <si>
    <t>Součásti upevňovací matice M22</t>
  </si>
  <si>
    <t>-1879034989</t>
  </si>
  <si>
    <t>5958134125</t>
  </si>
  <si>
    <t>Součásti upevňovací podložka Uls 6</t>
  </si>
  <si>
    <t>-2090552105</t>
  </si>
  <si>
    <t>5958134020</t>
  </si>
  <si>
    <t>Součásti upevňovací svěrka Skl 24</t>
  </si>
  <si>
    <t>202456888</t>
  </si>
  <si>
    <t>Poznámka k položce:_x000d_
Na výměnu případně poškozených</t>
  </si>
  <si>
    <t>500+200+300</t>
  </si>
  <si>
    <t xml:space="preserve">"Rozřezání kolejnic při výměně a do šrotu na délku do 6 m             "  KolPasy12/6+1,667 " řezů"</t>
  </si>
  <si>
    <t xml:space="preserve">"0.TK Bílina-Č.Zlatníky,P.P., km "(38,220-39,070)*-1 "       ASP,DGS,SSSP, 4xštěrk=150"</t>
  </si>
  <si>
    <t>3+3+7</t>
  </si>
  <si>
    <t>AT_ZP_12</t>
  </si>
  <si>
    <t>6+2+2</t>
  </si>
  <si>
    <t>"0.TK Bílina-Č.Zlatníky,L.P., km "(38,170-39,430)*-1000</t>
  </si>
  <si>
    <t>"0.TK Bílina-Č.Zlatníky,P.P., km "(39,050-39,430)*-1000</t>
  </si>
  <si>
    <t>BK12</t>
  </si>
  <si>
    <t>-1236546683</t>
  </si>
  <si>
    <t xml:space="preserve">KolPřeprava12 "                     Svoz výzisku do nejbližší ŽST"</t>
  </si>
  <si>
    <t xml:space="preserve">" Staré pryžovky na skládku           "1</t>
  </si>
  <si>
    <t>KolPasy12*0,04939</t>
  </si>
  <si>
    <t xml:space="preserve">KolPřeprava12*3    "         a) Složení kolejnic zadavatele z oběhových vozů,  b) naložení hotových pasů,  c) naložení vyzískaných kolejnic"</t>
  </si>
  <si>
    <t>Pryžovky12*0,00018</t>
  </si>
  <si>
    <t>GPK_13</t>
  </si>
  <si>
    <t>0,55</t>
  </si>
  <si>
    <t>KolPasy13</t>
  </si>
  <si>
    <t>305</t>
  </si>
  <si>
    <t>KolPřeprava13</t>
  </si>
  <si>
    <t>15,064</t>
  </si>
  <si>
    <t>Pryžovky13</t>
  </si>
  <si>
    <t>980</t>
  </si>
  <si>
    <t>Štěrk13</t>
  </si>
  <si>
    <t>Na doplnění kolejového lože</t>
  </si>
  <si>
    <t>50</t>
  </si>
  <si>
    <t>Č13 - 2.TK Bílina-České Zlatníky</t>
  </si>
  <si>
    <t>Štěrk13/1,5</t>
  </si>
  <si>
    <t>GPK_13*2</t>
  </si>
  <si>
    <t>"2.TK Bílina-Č.Zlatníky,P.P., km "(37,500-37,805)*-1000</t>
  </si>
  <si>
    <t>590495303</t>
  </si>
  <si>
    <t>1960</t>
  </si>
  <si>
    <t xml:space="preserve">"Rozřezání kolejnic při výměně a do šrotu na délku do 6 m             "  KolPasy13/6+0,167</t>
  </si>
  <si>
    <t>"2.TK Bílina-Č.Zlatníky,P.P., km "(37,350-37,900)*-1</t>
  </si>
  <si>
    <t>"(ASP,DGS,SSSP, 1xštěrk=50 t)"</t>
  </si>
  <si>
    <t>AT_ZP_13</t>
  </si>
  <si>
    <t>"2.TK Bílina-Č.Zlatníky,P.P., km "(37,450-37,855)*-1000</t>
  </si>
  <si>
    <t>BK13</t>
  </si>
  <si>
    <t>GPK_13/0,050</t>
  </si>
  <si>
    <t>9901000100</t>
  </si>
  <si>
    <t>Doprava dodávek zhotovitele, dodávek objednatele nebo výzisku mechanizací o nosnosti do 3,5 t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</si>
  <si>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-1511393819</t>
  </si>
  <si>
    <t xml:space="preserve">KolPřeprava13 "                     Svoz výzisku do nejbližší ŽST"</t>
  </si>
  <si>
    <t>-2027387268</t>
  </si>
  <si>
    <t>KolPasy13*0,04939</t>
  </si>
  <si>
    <t xml:space="preserve">KolPřeprava13*3   "         a) Složení kolejnic zadavatele z oběhových vozů,  b) naložení hotových pasů,  c) naložení vyzískaných kolejnic"</t>
  </si>
  <si>
    <t>Pryžovky13*0,00018</t>
  </si>
  <si>
    <t>AT_UR_14</t>
  </si>
  <si>
    <t>Přechodové svary U60/R65</t>
  </si>
  <si>
    <t>GPK14</t>
  </si>
  <si>
    <t>ASP,DGS,SSP, štěrk</t>
  </si>
  <si>
    <t>0,975</t>
  </si>
  <si>
    <t>KolPasyS49_14</t>
  </si>
  <si>
    <t>Výměna kolejnicových pasů S49</t>
  </si>
  <si>
    <t>355</t>
  </si>
  <si>
    <t>KolPasyU60_14</t>
  </si>
  <si>
    <t>Výměna kolejnicových pasů U60</t>
  </si>
  <si>
    <t>370</t>
  </si>
  <si>
    <t>KolPřeprava14</t>
  </si>
  <si>
    <t>Přeprava kolejnic</t>
  </si>
  <si>
    <t>46,347</t>
  </si>
  <si>
    <t>KompletySkl24_14</t>
  </si>
  <si>
    <t>Komplety Skl24 od přechodu S49/U60 do U60</t>
  </si>
  <si>
    <t>328</t>
  </si>
  <si>
    <t>PryžovkyR65_14</t>
  </si>
  <si>
    <t>Pryžovky R65 i pro U60</t>
  </si>
  <si>
    <t>1248</t>
  </si>
  <si>
    <t>PryžovkyS49_14</t>
  </si>
  <si>
    <t>Pryžovky S49</t>
  </si>
  <si>
    <t>2560</t>
  </si>
  <si>
    <t>Štěrk14</t>
  </si>
  <si>
    <t>Kamenivo 32/63</t>
  </si>
  <si>
    <t>200</t>
  </si>
  <si>
    <t>Č14 - 1.TK Č.Zlatníky-Most</t>
  </si>
  <si>
    <t>LIS_S49_36_14</t>
  </si>
  <si>
    <t>LIS U60 3,6 m R350</t>
  </si>
  <si>
    <t>1465780848</t>
  </si>
  <si>
    <t>Štěrk14/1,5</t>
  </si>
  <si>
    <t>1374165789</t>
  </si>
  <si>
    <t>GPK14*2</t>
  </si>
  <si>
    <t>-206488681</t>
  </si>
  <si>
    <t>5907010080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</si>
  <si>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</si>
  <si>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1098533983</t>
  </si>
  <si>
    <t>Poznámka k souboru cen:_x000d_
1. V cenách jsou započteny náklady na demontáž upevňovadel, výměnu LISU, montáž upevňovadel, případnou úpravu dilatačních spár, zřízení nebo demontáž prozatímních styků a ošetření součástí mazivem._x000d_
2. V cenách nejsou započteny náklady na dělení kolejnic, zřízení svaru, demontáž nebo montáž styků.</t>
  </si>
  <si>
    <t xml:space="preserve">"1.TK Č.Zlatníky-Most,P.P.,km 44,752,S49, dl.3,600 m           " LIS_S49_36_14*3,6</t>
  </si>
  <si>
    <t>5907025380</t>
  </si>
  <si>
    <t>Výměna kolejnicových pásů současně s výměnou kompletů a pryžové podložky tv. UIC60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</si>
  <si>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428634753</t>
  </si>
  <si>
    <t>"1.TK Č.Zlatníky-Most,P.P., km "(45,390-45,575)*-1000</t>
  </si>
  <si>
    <t>"1.TK Č.Zlatníky-Most,L.P., km "(45,390-45,575)*-1000</t>
  </si>
  <si>
    <t>5907025415</t>
  </si>
  <si>
    <t>Výměna kolejnicových pásů současně s výměnou kompletů a pryžové podložky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</si>
  <si>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902720618</t>
  </si>
  <si>
    <t>"1.TK Č.Zlatníky-Most,P.P., km "(44,650-45,005)*-1000</t>
  </si>
  <si>
    <t>5957137010</t>
  </si>
  <si>
    <t>Lepený izolovaný styk tv. S49 z kolejnic vyšší jakosti délky 3,60 m</t>
  </si>
  <si>
    <t>1454821588</t>
  </si>
  <si>
    <t xml:space="preserve">"1.TK Č.Zlatníky-Most,P.P.,km 44,752,S49, dl.3,600 m           "1</t>
  </si>
  <si>
    <t>5957113030</t>
  </si>
  <si>
    <t>Kolejnice přechodové tv. UIC 60/S49 pravá</t>
  </si>
  <si>
    <t>-2126864583</t>
  </si>
  <si>
    <t>"1.TK Č.Zlatníky-Most,L.P.+ P.P., km 45,385"</t>
  </si>
  <si>
    <t xml:space="preserve">"49E1                " 5,5 " m"</t>
  </si>
  <si>
    <t xml:space="preserve">"60E2                 "7,5 " m"  </t>
  </si>
  <si>
    <t>5957113025</t>
  </si>
  <si>
    <t>Kolejnice přechodové tv. UIC 60/S49 levá</t>
  </si>
  <si>
    <t>1930470538</t>
  </si>
  <si>
    <t xml:space="preserve">"60E2                 "7,5 " m"   </t>
  </si>
  <si>
    <t>1944833665</t>
  </si>
  <si>
    <t>5958158020</t>
  </si>
  <si>
    <t>Podložka pryžová pod patu kolejnice R65 183/151/6</t>
  </si>
  <si>
    <t>1648287396</t>
  </si>
  <si>
    <t>" Včetně přechodových kolejnic a LIS "</t>
  </si>
  <si>
    <t>624*2</t>
  </si>
  <si>
    <t>-111564719</t>
  </si>
  <si>
    <t>2560*2+624*4-KompletySkl24_14</t>
  </si>
  <si>
    <t>5958128005</t>
  </si>
  <si>
    <t>Komplety Skl 24 (šroub RS 0, matice M 22, podložka Uls 6)</t>
  </si>
  <si>
    <t>2074212964</t>
  </si>
  <si>
    <t>do vzdálenosti nejméně 50 m od místa změny tvaru kolejnic budou</t>
  </si>
  <si>
    <t>použity pružné svěrky v koleji s kolejnicemi o větší hmotnosti,</t>
  </si>
  <si>
    <t xml:space="preserve">"1.TK Č.Zlatníky-Most,km 45,285-45,335                                             "0,050*1640*4 "( zaokrouhlení )"</t>
  </si>
  <si>
    <t>5907050110</t>
  </si>
  <si>
    <t>Dělení kolejnic kyslíkem tv. UIC60 nebo R65. Poznámka: 1. V cenách jsou započteny náklady na manipulaci podložení, označení a provedení řezu kolejnice.</t>
  </si>
  <si>
    <t>-863831194</t>
  </si>
  <si>
    <t xml:space="preserve">"Rozřezání kolejnic při výměně a do šrotu na délku do 6 m             "  KolPasyU60_14/6 " řezů"</t>
  </si>
  <si>
    <t>1598031637</t>
  </si>
  <si>
    <t xml:space="preserve">"Rozřezání kolejnic při výměně a do šrotu na délku do 6 m             "  KolPasyS49_14/6 " řezů"-0,167</t>
  </si>
  <si>
    <t>1449807594</t>
  </si>
  <si>
    <t xml:space="preserve">"1.TK Č.Zlatníky-Most,L.P., km "(44,600-45,575)*-1 "  (ASP,DGS,SSP, 4xštěrk=200t)"</t>
  </si>
  <si>
    <t>-1034935861</t>
  </si>
  <si>
    <t>5910005110</t>
  </si>
  <si>
    <t>Odtavovací stykové svařování kolejnic nových ve stabilní svařovně vstupní délky přes 25 m tv. UIC60. Poznámka: 1. V cenách jsou započteny náklady na případné odříznutí otvorů pro spojkové šrouby (pokud jsou vrtané), broušení kontaktních ploch, vyrovnání a svaření kolejnic opracování a dorovnání svaru, dělení kol. pásu na požadovanou délku, obroušení pojížděných ploch, vizuální prohlídka a měření geometrie svaru, vedení výrobní dokumentace. 2. V cenách nejsou obsaženy náklady na kontrolu svaru ultrazvukem a dodávku kolejnic.</t>
  </si>
  <si>
    <t>1898193397</t>
  </si>
  <si>
    <t>-37564106</t>
  </si>
  <si>
    <t>5910021110</t>
  </si>
  <si>
    <t>Svařování kolejnic termitem zkrácený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</si>
  <si>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-870653712</t>
  </si>
  <si>
    <t>4-AT_UR_14</t>
  </si>
  <si>
    <t>AT_U60_14</t>
  </si>
  <si>
    <t>-659370556</t>
  </si>
  <si>
    <t>2 " na přechodové kolejnice "</t>
  </si>
  <si>
    <t>2 " na LIS"</t>
  </si>
  <si>
    <t>AT_U49_14</t>
  </si>
  <si>
    <t>5910020310</t>
  </si>
  <si>
    <t>Svařování kolejnic termitem plný předehřev standardní spára svar přechodový tv. R65/UIC60.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</si>
  <si>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108497487</t>
  </si>
  <si>
    <t xml:space="preserve">"km 45,570       "2</t>
  </si>
  <si>
    <t>5910035010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</si>
  <si>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</si>
  <si>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2055879767</t>
  </si>
  <si>
    <t>1+1</t>
  </si>
  <si>
    <t>24</t>
  </si>
  <si>
    <t>1544898609</t>
  </si>
  <si>
    <t>25</t>
  </si>
  <si>
    <t>5910040220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</si>
  <si>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</si>
  <si>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-1097108622</t>
  </si>
  <si>
    <t>"1.TK Č.Zlatníky-Most,P.P., km "(44,600-45,570)*-1000</t>
  </si>
  <si>
    <t>"1.TK Č.Zlatníky-Most,L.P., km "(45,325-45,570)*-1000</t>
  </si>
  <si>
    <t>BK14</t>
  </si>
  <si>
    <t>26</t>
  </si>
  <si>
    <t>5910136010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</si>
  <si>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</si>
  <si>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292322371</t>
  </si>
  <si>
    <t>Poznámka k souboru cen:_x000d_
1. V cenách jsou započteny náklady na odstranění kameniva, montáž, ošetření součásti mazivem a úpravu kameniva._x000d_
2. V cenách nejsou obsaženy náklady na dodávku materiálu.</t>
  </si>
  <si>
    <t>"do vzdálenosti 50 m od místa změny tvaru kolejnic budou osazeny pražcové kotvy v koleji s kolejnicemi menší hmotnosti (S49) "</t>
  </si>
  <si>
    <t xml:space="preserve">"a to na každém ...3. pražci u betonových pražců   "</t>
  </si>
  <si>
    <t xml:space="preserve">"1.TK Č.Zlatníky-Most,km 45,335-45,385                                             "0,050*1640/3-0,333 "( zaokrouhlení )"</t>
  </si>
  <si>
    <t>"Pozn. Užité kotvy včetně nových šroubů a samojistích matic dodá SŽDC TO Most"</t>
  </si>
  <si>
    <t>KotvyK14</t>
  </si>
  <si>
    <t>27</t>
  </si>
  <si>
    <t>153557019</t>
  </si>
  <si>
    <t>GPK14/0,050+0,5" ( zaokrouhlení )"</t>
  </si>
  <si>
    <t>28</t>
  </si>
  <si>
    <t>-708264999</t>
  </si>
  <si>
    <t>29</t>
  </si>
  <si>
    <t>1089636919</t>
  </si>
  <si>
    <t xml:space="preserve">KolPřeprava14 "                     Svoz výzisku do nejbližší ŽST"</t>
  </si>
  <si>
    <t>30</t>
  </si>
  <si>
    <t>9901000300</t>
  </si>
  <si>
    <t>Doprava dodávek zhotovitele, dodávek objednatele nebo výzisku mechanizací o nosnosti do 3,5 t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</si>
  <si>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-1787312267</t>
  </si>
  <si>
    <t xml:space="preserve">"Staré pryžovky na skládku                       "1</t>
  </si>
  <si>
    <t>31</t>
  </si>
  <si>
    <t>9902200300</t>
  </si>
  <si>
    <t>Doprava dodávek zhotovitele, dodávek objednatele nebo výzisku mechanizací přes 3,5 t objemnějšího kusového materiálu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</si>
  <si>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103271597</t>
  </si>
  <si>
    <t>Poznámka k položce:_x000d_
Doprava kolejnic ze svařovny nebo TO na místo vložení</t>
  </si>
  <si>
    <t>KolPasyU60_14*0,06003</t>
  </si>
  <si>
    <t>KolPasyS49_14*0,04939</t>
  </si>
  <si>
    <t xml:space="preserve">" Přeprava zbytku kolejnice U60 R350 na TO Most pro další využití                 "(4*120-KolPasyU60_14)*0,06003</t>
  </si>
  <si>
    <t>32</t>
  </si>
  <si>
    <t>1052967480</t>
  </si>
  <si>
    <t xml:space="preserve">KolPřeprava14*3   "         a) Složení kolejnic zadavatele z oběhových vozů,  b) naložení hotových pasů,  c) naložení vyzískaných kolejnic"</t>
  </si>
  <si>
    <t>33</t>
  </si>
  <si>
    <t>1791513516</t>
  </si>
  <si>
    <t>PryžovkyR65_14*0,00021</t>
  </si>
  <si>
    <t>PryžovkyS49_14*0,00018</t>
  </si>
  <si>
    <t>VýměnaKL_15</t>
  </si>
  <si>
    <t>Výměna kolejového lože včetně laviček - blaťáky</t>
  </si>
  <si>
    <t>288,194</t>
  </si>
  <si>
    <t>ASP_15</t>
  </si>
  <si>
    <t>Podbití po výměně KL</t>
  </si>
  <si>
    <t>0,14</t>
  </si>
  <si>
    <t>Č15 - Bílina - Most - oprava blátivých míst</t>
  </si>
  <si>
    <t>5905035110</t>
  </si>
  <si>
    <t>Výměna KL malou těžící mechanizací včetně lavičky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</si>
  <si>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-1650388769</t>
  </si>
  <si>
    <t>Poznámka k souboru cen:_x000d_
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pražce._x000d_
2. V cenách nejsou obsaženy náklady na podbití pražce, dodávku a doplnění kameniva.</t>
  </si>
  <si>
    <t xml:space="preserve">Poznámka k položce:_x000d_
Výměna štěrkového lože v šířce 4,1  m</t>
  </si>
  <si>
    <t>"1.TK BÍLINA-Č.ZLATNÍKY"</t>
  </si>
  <si>
    <t xml:space="preserve">"km 35,980 , D=70                         "8*4,117/2</t>
  </si>
  <si>
    <t xml:space="preserve">"km 36,000 ,D=110                         "8*4,117/2</t>
  </si>
  <si>
    <t xml:space="preserve">"km 39,040, D=0                             "8*4,117/2</t>
  </si>
  <si>
    <t xml:space="preserve">"km 41,160 ,D=120                         "13*4,117/2</t>
  </si>
  <si>
    <t xml:space="preserve">"km 41,500, D=0                             "13*4,117/2</t>
  </si>
  <si>
    <t>"1.TK Č.ZLATNÍKY-MOST"</t>
  </si>
  <si>
    <t xml:space="preserve"> "km 0,770, D=40                          "7*4,117/2</t>
  </si>
  <si>
    <t xml:space="preserve"> "km 0,820, D=70                          "7*4,117/2</t>
  </si>
  <si>
    <t xml:space="preserve"> "km 44,260,D=40                         "25*4,117/2</t>
  </si>
  <si>
    <t>"0.TK BÍLINA-Č.ZLATNÍKY"</t>
  </si>
  <si>
    <t xml:space="preserve"> "km 37,700  , D=115                        "13*4,117/2</t>
  </si>
  <si>
    <t xml:space="preserve"> "km 38,440  ,D=145                        "13*4,117/2</t>
  </si>
  <si>
    <t xml:space="preserve"> "km 41,240 , D=60                          "25*4,117/2</t>
  </si>
  <si>
    <t>635418492</t>
  </si>
  <si>
    <t>70480113</t>
  </si>
  <si>
    <t>VýměnaKL_15*1,5</t>
  </si>
  <si>
    <t>-1340056809</t>
  </si>
  <si>
    <t xml:space="preserve">Poznámka k položce:_x000d_
Úprava  GPK bude provedena současně s úpravoiu GPK po SVK</t>
  </si>
  <si>
    <t xml:space="preserve">"km 35,980 , D=70                         "8/1000</t>
  </si>
  <si>
    <t xml:space="preserve">"km 36,000 ,D=110                         "8/1000</t>
  </si>
  <si>
    <t xml:space="preserve">"km 39,040, D=0                             "8/1000</t>
  </si>
  <si>
    <t xml:space="preserve">"km 41,160 ,D=120                         "13/1000</t>
  </si>
  <si>
    <t xml:space="preserve">"km 41,500, D=0                             "13/1000</t>
  </si>
  <si>
    <t xml:space="preserve"> "km 0,770, D=40                          "7/1000</t>
  </si>
  <si>
    <t xml:space="preserve"> "km 0,820, D=70                          "7/1000</t>
  </si>
  <si>
    <t xml:space="preserve"> "km 44,260,D=40                         "25/1000</t>
  </si>
  <si>
    <t xml:space="preserve"> "km 37,700  , D=115                        "13/1000</t>
  </si>
  <si>
    <t xml:space="preserve"> "km 38,440  ,D=145                        "13/1000</t>
  </si>
  <si>
    <t xml:space="preserve"> "km 41,240 , D=60                          "25/1000</t>
  </si>
  <si>
    <t>5909050010</t>
  </si>
  <si>
    <t>Stabilizace kolejového lože koleje nově zřízeného nebo čistého. Poznámka: 1. V cenách jsou započteny náklady na stabilizaci v režimu s řízeným (konstantním) poklesem včetně měření a předání tištěných výstupů.</t>
  </si>
  <si>
    <t>254218044</t>
  </si>
  <si>
    <t>BK21</t>
  </si>
  <si>
    <t>Bezstyková kolej</t>
  </si>
  <si>
    <t>250</t>
  </si>
  <si>
    <t>KolPřeprava21</t>
  </si>
  <si>
    <t>7,409</t>
  </si>
  <si>
    <t>Pasy21</t>
  </si>
  <si>
    <t>Souvislá výměna kolejnic</t>
  </si>
  <si>
    <t>Pryžovky21</t>
  </si>
  <si>
    <t>Pryžové položky</t>
  </si>
  <si>
    <t>492</t>
  </si>
  <si>
    <t>Ukolejnění21</t>
  </si>
  <si>
    <t>Odpojení a připojení ukolejněné</t>
  </si>
  <si>
    <t>O2 - TO Bílina</t>
  </si>
  <si>
    <t>Č21 - 1.TK Trmice - Řehlovice</t>
  </si>
  <si>
    <t>5907025490</t>
  </si>
  <si>
    <t>Výměna kolejnicových pásů současně s výměnou pryžové podložky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</si>
  <si>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-522239042</t>
  </si>
  <si>
    <t xml:space="preserve">"1. TK Řehlovice - Trmice, Pp km  "(2,900 - 3,050)*-1000</t>
  </si>
  <si>
    <t>59398877</t>
  </si>
  <si>
    <t xml:space="preserve">Pasy21*1,64*2 " </t>
  </si>
  <si>
    <t>-409639701</t>
  </si>
  <si>
    <t>-1153774648</t>
  </si>
  <si>
    <t xml:space="preserve">"Rozřezání kolejnic při výměně a do šrotu na délku do 6 m             "  150/6 " řezů"</t>
  </si>
  <si>
    <t>5908052010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</si>
  <si>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</si>
  <si>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1855938288</t>
  </si>
  <si>
    <t>Poznámka k souboru cen:_x000d_
1. V cenách jsou započteny náklady na demontáž upevňovadel, výměnu součásti, montáž upevňovadel a ošetření součástí mazivem._x000d_
2. V cenách nejsou obsaženy náklady na dodávku materiálu.</t>
  </si>
  <si>
    <t>Pasy21*1,64 " výměna pouze v levém pase, při výměně kolejnic zahrnuto do položky )"</t>
  </si>
  <si>
    <t>-1524921091</t>
  </si>
  <si>
    <t>-2077776516</t>
  </si>
  <si>
    <t xml:space="preserve"> 2"   ks"</t>
  </si>
  <si>
    <t>397936455</t>
  </si>
  <si>
    <t>5910040220.1</t>
  </si>
  <si>
    <t>Umožnění volné dilatace kolejnice bez demontáže nebo montáže upevňovadel s osazením a odstraněním kluzných podložek rozdělení pražců "d"</t>
  </si>
  <si>
    <t>Rámc. sml. svařování ChT 2018</t>
  </si>
  <si>
    <t>-1826743865</t>
  </si>
  <si>
    <t>Pasy21+2*50</t>
  </si>
  <si>
    <t>373068125</t>
  </si>
  <si>
    <t>BK21/2/40+0,875 "( zaokrouhlení )"</t>
  </si>
  <si>
    <t>-788709236</t>
  </si>
  <si>
    <t>-1940875067</t>
  </si>
  <si>
    <t xml:space="preserve">KolPřeprava21 "                     Svoz výzisku do nejbližší ŽST"</t>
  </si>
  <si>
    <t>2023638718</t>
  </si>
  <si>
    <t>-537037127</t>
  </si>
  <si>
    <t>Pasy21*0,04939</t>
  </si>
  <si>
    <t>-408080622</t>
  </si>
  <si>
    <t xml:space="preserve">KolPřeprava21*3   "         a) Složení kolejnic zadavatele z oběhových vozů,  b) naložení hotových pasů,  c) naložení vyzískaných kolejnic"</t>
  </si>
  <si>
    <t>161561468</t>
  </si>
  <si>
    <t>Pryžovky21*0,00018</t>
  </si>
  <si>
    <t>AT_svary22</t>
  </si>
  <si>
    <t>Svary termitem</t>
  </si>
  <si>
    <t>BK22</t>
  </si>
  <si>
    <t>1940</t>
  </si>
  <si>
    <t>KolPřeprava22</t>
  </si>
  <si>
    <t>81</t>
  </si>
  <si>
    <t>LIS_S49_36_22</t>
  </si>
  <si>
    <t>LIS S49 3,6 m</t>
  </si>
  <si>
    <t>Pasy22</t>
  </si>
  <si>
    <t>1640</t>
  </si>
  <si>
    <t>Pryžovky22</t>
  </si>
  <si>
    <t>Pryžové podložky</t>
  </si>
  <si>
    <t>3300</t>
  </si>
  <si>
    <t>Ukolejnění22</t>
  </si>
  <si>
    <t>Č22 - 1.TK Řehlovice - Úpořiny</t>
  </si>
  <si>
    <t>5 - Komunikace pozemní</t>
  </si>
  <si>
    <t>1207684478</t>
  </si>
  <si>
    <t>LIS_S49_36_22*3,5</t>
  </si>
  <si>
    <t>256484401</t>
  </si>
  <si>
    <t xml:space="preserve">"1.TK Úpořiny – Řehlovice,Pp km  "(12,420-13,100)*-1000</t>
  </si>
  <si>
    <t xml:space="preserve">"1.TK Úpořiny – Řehlovice,Lp km  "(11,790-12,320)*-1000</t>
  </si>
  <si>
    <t xml:space="preserve">"1.TK Úpořiny – Řehlovice,Pp km  "(11,120-11,550)*-1000</t>
  </si>
  <si>
    <t xml:space="preserve"> "demontáž a montáž polního přejezdu km 11,556 (2x panely ŽP1, vně dosypávka štěrku) zajistí zadavatel TO Bílina "</t>
  </si>
  <si>
    <t>450595652</t>
  </si>
  <si>
    <t xml:space="preserve">"1.TK Úpořiny – Řehlovice,Pp km  12,779, S49, 3,6 m                            "1</t>
  </si>
  <si>
    <t xml:space="preserve">"1.TK Úpořiny – Řehlovice,Lp km  11,910 a km 12,100, S49, 3,6m     "2</t>
  </si>
  <si>
    <t>-769410181</t>
  </si>
  <si>
    <t xml:space="preserve">"1.TK Úpořiny – Řehlovice,Pp km  12,420-13,100           "1350</t>
  </si>
  <si>
    <t xml:space="preserve">"1.TK Úpořiny – Řehlovice,Lp km  11,790-12,320           "1050</t>
  </si>
  <si>
    <t xml:space="preserve">"1.TK Úpořiny – Řehlovice,Pp km  11,120-11,550           " 900</t>
  </si>
  <si>
    <t>1206128648</t>
  </si>
  <si>
    <t xml:space="preserve">"1.TK Úpořiny – Řehlovice,Pp km  12,420-13,100           "100</t>
  </si>
  <si>
    <t xml:space="preserve">"1.TK Úpořiny – Řehlovice,Lp km  11,790-12,320           " 50</t>
  </si>
  <si>
    <t xml:space="preserve">"1.TK Úpořiny – Řehlovice,Pp km  11,120-11,550           "100</t>
  </si>
  <si>
    <t>ŽS4_22</t>
  </si>
  <si>
    <t>-829818947</t>
  </si>
  <si>
    <t xml:space="preserve">"Rozřezání kolejnic při výměně a do šrotu na délku do 6 m             "  Pasy22/6 " řezů"-3,333</t>
  </si>
  <si>
    <t>-350108372</t>
  </si>
  <si>
    <t>3500-Pasy22*1,64 -0,4" výměna pouze mimo výměnu kolejnic, při výměně kolejnic zahrnuto do položky )"</t>
  </si>
  <si>
    <t>-1477994747</t>
  </si>
  <si>
    <t>1274271042</t>
  </si>
  <si>
    <t xml:space="preserve">Pasy22/240+3+0,167"   ks"</t>
  </si>
  <si>
    <t>-290894198</t>
  </si>
  <si>
    <t>AT_svary22-3</t>
  </si>
  <si>
    <t>538497670</t>
  </si>
  <si>
    <t>Pasy22+6*50</t>
  </si>
  <si>
    <t>392395616</t>
  </si>
  <si>
    <t>BK22/2/40-0,250 "( zaokrouhlení )"</t>
  </si>
  <si>
    <t>1686744188</t>
  </si>
  <si>
    <t>1784477306</t>
  </si>
  <si>
    <t xml:space="preserve">KolPřeprava22"                     Svoz výzisku do nejbližší ŽST"</t>
  </si>
  <si>
    <t>045002000</t>
  </si>
  <si>
    <t>Organizační zajištění prací při zřizování a udržování BK</t>
  </si>
  <si>
    <t>1173486596</t>
  </si>
  <si>
    <t>Poznámka k položce:_x000d_
Organizační zajištění prací při zřizování a udržování koleje. Činnosti podle př. S3/2, zejména technologická příprava pořízení schématu a projednání postupu s ST, kontrola stavební připravenosti a řízení postupu prací, předání prací a dokladů objednateli.</t>
  </si>
  <si>
    <t xml:space="preserve">"Organizační zajištění prací při zřizování a udržování BK             " BK22</t>
  </si>
  <si>
    <t>1302589352</t>
  </si>
  <si>
    <t>9902200200.2</t>
  </si>
  <si>
    <t>1101063483</t>
  </si>
  <si>
    <t>Pasy22*0,04939</t>
  </si>
  <si>
    <t>2041092092</t>
  </si>
  <si>
    <t xml:space="preserve">KolPřeprava22*3   "         a) Složení kolejnic zadavatele z oběhových vozů,  b) naložení hotových pasů,  c) naložení vyzískaných kolejnic"</t>
  </si>
  <si>
    <t>2142578776</t>
  </si>
  <si>
    <t>Pryžovky22*0,00018</t>
  </si>
  <si>
    <t>LIS_36_23</t>
  </si>
  <si>
    <t>LIS S49 3,6 m R350</t>
  </si>
  <si>
    <t>BK23</t>
  </si>
  <si>
    <t>1765</t>
  </si>
  <si>
    <t>KolPřeprava23</t>
  </si>
  <si>
    <t>69,887</t>
  </si>
  <si>
    <t>KolPasy23</t>
  </si>
  <si>
    <t>1415</t>
  </si>
  <si>
    <t>Pryžovky23</t>
  </si>
  <si>
    <t>3000</t>
  </si>
  <si>
    <t>Ukolejnění23</t>
  </si>
  <si>
    <t>21,875</t>
  </si>
  <si>
    <t>Č23 - 2.TK Trmice – Řehlovice</t>
  </si>
  <si>
    <t>5907010090</t>
  </si>
  <si>
    <t>Výměna LISŮ tv. S49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</si>
  <si>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2060553859</t>
  </si>
  <si>
    <t>LIS_36_23*3,6</t>
  </si>
  <si>
    <t xml:space="preserve">"2.TK Trmice – Řehlovice,Lp km  "(4,360-4,630)*-1000</t>
  </si>
  <si>
    <t xml:space="preserve">"2.TK Trmice – Řehlovice,Pp km  "(4,730-5,080)*-1000</t>
  </si>
  <si>
    <t xml:space="preserve">"2.TK Trmice – Řehlovice,Lp km  "(5,350-5,750)*-1000</t>
  </si>
  <si>
    <t xml:space="preserve">"2.TK Trmice – Řehlovice,Pp km  "(5,980-6,375)*-1000</t>
  </si>
  <si>
    <t xml:space="preserve">"2.TK Trmice – Řehlovice,Lp km  4,360-4,630              "700</t>
  </si>
  <si>
    <t xml:space="preserve">"2.TK Trmice – Řehlovice,Pp km  4,730-5,080              "700</t>
  </si>
  <si>
    <t xml:space="preserve">"2.TK Trmice – Řehlovice,Lp km  5,350-5,750              "800</t>
  </si>
  <si>
    <t xml:space="preserve">"2.TK Trmice – Řehlovice,Pp km  5,980-6,375              "800</t>
  </si>
  <si>
    <t xml:space="preserve">"2.TK Trmice – Řehlovice,Lp km  4,360-4,630              "50</t>
  </si>
  <si>
    <t xml:space="preserve">"2.TK Trmice – Řehlovice,Pp km  4,730-5,080              "50</t>
  </si>
  <si>
    <t xml:space="preserve">"2.TK Trmice – Řehlovice,Lp km  5,350-5,750              "100</t>
  </si>
  <si>
    <t xml:space="preserve">"2.TK Trmice – Řehlovice,Pp km  5,980-6,375              "100</t>
  </si>
  <si>
    <t>572166174</t>
  </si>
  <si>
    <t xml:space="preserve">"2.TK Trmice – Řehlovice,Lp km 4,600,Lp              "1</t>
  </si>
  <si>
    <t xml:space="preserve">"2.TK Trmice – Řehlovice,Pp km 5,400,Lp              "1</t>
  </si>
  <si>
    <t xml:space="preserve">"2.TK Trmice – Řehlovice,Lp km 6,100,Pp              "1</t>
  </si>
  <si>
    <t xml:space="preserve">"Rozřezání kolejnic při výměně a do šrotu na délku do 6 m             "  KolPasy23/6 " řezů"</t>
  </si>
  <si>
    <t xml:space="preserve">" Mimo výměnu kolejnic                      "Pryžovky23-KolPasy23*1,64+0,2</t>
  </si>
  <si>
    <t xml:space="preserve">"2.TK Trmice – Řehlovice,Lp km  4,350-4,700              "3</t>
  </si>
  <si>
    <t xml:space="preserve">"2.TK Trmice – Řehlovice,Pp km  4,720-5,080              "3</t>
  </si>
  <si>
    <t xml:space="preserve">"2.TK Trmice – Řehlovice,Lp km  5,350-5,750              "3</t>
  </si>
  <si>
    <t xml:space="preserve">"2.TK Trmice – Řehlovice,Pp km  5,980-6,375              "3</t>
  </si>
  <si>
    <t>4*2</t>
  </si>
  <si>
    <t>KolPasy23+7*50</t>
  </si>
  <si>
    <t>BK23/2/40-0,188"( zaokrouhlení )"</t>
  </si>
  <si>
    <t>-449762358</t>
  </si>
  <si>
    <t xml:space="preserve">KolPřeprava23"                     Svoz výzisku do nejbližší ŽST"</t>
  </si>
  <si>
    <t>KolPasy23*0,04939</t>
  </si>
  <si>
    <t xml:space="preserve">KolPřeprava23*3   "         a) Složení kolejnic zadavatele z oběhových vozů,  b) naložení hotových pasů,  c) naložení vyzískaných kolejnic"</t>
  </si>
  <si>
    <t>Pryžovky23*0,00018</t>
  </si>
  <si>
    <t>BK24</t>
  </si>
  <si>
    <t>790</t>
  </si>
  <si>
    <t>KolPřeprava24</t>
  </si>
  <si>
    <t>29,14</t>
  </si>
  <si>
    <t>KolPasy24</t>
  </si>
  <si>
    <t>590</t>
  </si>
  <si>
    <t>Ukolejnění24</t>
  </si>
  <si>
    <t>Pryžovky24</t>
  </si>
  <si>
    <t>Pryžové podložky pod kolejnici</t>
  </si>
  <si>
    <t>1300</t>
  </si>
  <si>
    <t>LIS_36_24</t>
  </si>
  <si>
    <t>Č24 - 2.TK Řehlovice – Úpořiny</t>
  </si>
  <si>
    <t>1202273041</t>
  </si>
  <si>
    <t>LIS_36_24*3,6</t>
  </si>
  <si>
    <t>401950937</t>
  </si>
  <si>
    <t xml:space="preserve">"2.TK Řehlovice – Úpořiny,L.p., km 9,500                "1</t>
  </si>
  <si>
    <t xml:space="preserve">"2.TK Řehlovice – Úpořiny,P.p., km  "(8,960-9,310)*-1000</t>
  </si>
  <si>
    <t xml:space="preserve">"2.TK Řehlovice – Úpořiny,L.p., km  "(9,320-9,560)*-1000</t>
  </si>
  <si>
    <t>" Případnou uzavírku přejezd P2079 (Stadice) v km 5,436 zajistí zadavatel - TO Bílina"</t>
  </si>
  <si>
    <t xml:space="preserve">"2.TK Řehlovice – Úpořiny,P.p., km 8,960-9,310         "700</t>
  </si>
  <si>
    <t xml:space="preserve">"2.TK Řehlovice – Úpořiny,L.p., km 9,320-9,560         "600</t>
  </si>
  <si>
    <t xml:space="preserve">"2.TK Řehlovice – Úpořiny,P.p., km 8,960-9,310         "50</t>
  </si>
  <si>
    <t xml:space="preserve">"2.TK Řehlovice – Úpořiny,L.p., km 9,320-9,560         "50</t>
  </si>
  <si>
    <t xml:space="preserve">"Rozřezání kolejnic při výměně a do šrotu na délku do 6 m             "  KolPasy24/6 +1,667" řezů"</t>
  </si>
  <si>
    <t xml:space="preserve">"Výměna pryžovek mimo výměnu kolejnic             "Pryžovky24-KolPasy24*1,64+0,6</t>
  </si>
  <si>
    <t xml:space="preserve">"2.TK Řehlovice – Úpořiny,P.p., km 8,960-9,310         "3</t>
  </si>
  <si>
    <t xml:space="preserve">"2.TK Řehlovice – Úpořiny,L.p., km 9,320-9,560         "2</t>
  </si>
  <si>
    <t>1+2</t>
  </si>
  <si>
    <t>KolPasy24+4*50</t>
  </si>
  <si>
    <t>BK24/2/40+0,125"( zaokrouhlení )"</t>
  </si>
  <si>
    <t>175894465</t>
  </si>
  <si>
    <t xml:space="preserve">KolPřeprava24"                     Svoz výzisku do nejbližší ŽST"</t>
  </si>
  <si>
    <t>KolPasy24*0,04939</t>
  </si>
  <si>
    <t xml:space="preserve">KolPřeprava24*3   "         a) Složení kolejnic zadavatele z oběhových vozů,  b) naložení hotových pasů,  c) naložení vyzískaných kolejnic"</t>
  </si>
  <si>
    <t>Pryžovky24*0,00018</t>
  </si>
  <si>
    <t>NováVozovka_25</t>
  </si>
  <si>
    <t>Nově zřizovaná vozovka u přejezdů</t>
  </si>
  <si>
    <t>m2</t>
  </si>
  <si>
    <t>19,2</t>
  </si>
  <si>
    <t>DemontážVozovky_25</t>
  </si>
  <si>
    <t>Vozovka u přejezdů</t>
  </si>
  <si>
    <t>OdpadSkládka_25</t>
  </si>
  <si>
    <t xml:space="preserve">Stará balená  k likvidaci</t>
  </si>
  <si>
    <t>29,02</t>
  </si>
  <si>
    <t>Přejezd_25</t>
  </si>
  <si>
    <t>Délka konstrukce přejezdu</t>
  </si>
  <si>
    <t>Kolej_25</t>
  </si>
  <si>
    <t>Demontáž a montáž koleje v přejezdu</t>
  </si>
  <si>
    <t>0,007</t>
  </si>
  <si>
    <t>Štěrkové_lože_25</t>
  </si>
  <si>
    <t>Výměna štěrkového lože</t>
  </si>
  <si>
    <t>17,5</t>
  </si>
  <si>
    <t>Balená_hrubá_25</t>
  </si>
  <si>
    <t>Hrubá balená do spodní vrstvy</t>
  </si>
  <si>
    <t>7,68</t>
  </si>
  <si>
    <t>Balená_obrus_25</t>
  </si>
  <si>
    <t>Balená do obrusné vrstvy</t>
  </si>
  <si>
    <t>3,84</t>
  </si>
  <si>
    <t xml:space="preserve">Č25 - Oprava přejezdu P2084 v  km 11,905 Řehlovice - Úpořiny, 1.TK</t>
  </si>
  <si>
    <t>5905035120</t>
  </si>
  <si>
    <t>Výměna KL malou těžící mechanizací včetně lavičky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</si>
  <si>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-851104494</t>
  </si>
  <si>
    <t>Kolej_25*2,5*1000</t>
  </si>
  <si>
    <t>-2046828488</t>
  </si>
  <si>
    <t>Přejezd_25*2/1000</t>
  </si>
  <si>
    <t>5906130400</t>
  </si>
  <si>
    <t>Montáž kolejového roštu v ose koleje pražce betonové vystrojené tv. S49 rozdělení "u". Poznámka: 1. V cenách jsou započteny náklady na vrtání pražců dřevěných nevystrojených, manipulaci a montáž KR. 2. V cenách nejsou obsaženy náklady na dodávku materiálu.</t>
  </si>
  <si>
    <t>442163669</t>
  </si>
  <si>
    <t>Poznámka k souboru cen:_x000d_
1. V cenách jsou započteny náklady na vrtání pražců dřevěných nevystrojených, manipulaci a montáž KR._x000d_
2. V cenách nejsou obsaženy náklady na dodávku materiálu.</t>
  </si>
  <si>
    <t xml:space="preserve">"Pražce SB8 nové                                                           "Kolej_25</t>
  </si>
  <si>
    <t>5906140210</t>
  </si>
  <si>
    <t>Demontáž kolejového roštu koleje v ose koleje pražce betonové tv. S49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</si>
  <si>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2104410725</t>
  </si>
  <si>
    <t>Poznámka k souboru cen:_x000d_
1. V cenách jsou započteny náklady na případné odstranění kameniva, rozebrání roštu do součástí, manipulaci, naložení výzisku na dopravní prostředek a uložení na úložišti._x000d_
2. V cenách nejsou obsaženy náklady na dopravu a vytřídění.</t>
  </si>
  <si>
    <t xml:space="preserve">" Demontuje dodavatel,  odvoz a ekologickou likvidaci pražců zajistí zadavatel                    "SB8_nové_25*0,0006</t>
  </si>
  <si>
    <t>NEOCEŇOVAT!! _x000d_
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</si>
  <si>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-1379204651</t>
  </si>
  <si>
    <t xml:space="preserve">"Zadavatel zajistí ASP zadavatele od  ST Karlovy Vary"0,100</t>
  </si>
  <si>
    <t>ASP_25</t>
  </si>
  <si>
    <t>5913060020</t>
  </si>
  <si>
    <t>Demontáž dílů betonové přejezdové konstrukce vnitřního panelu. Poznámka: 1. V cenách jsou započteny náklady na demontáž konstrukce a naložení na dopravní prostředek.</t>
  </si>
  <si>
    <t>-382263472</t>
  </si>
  <si>
    <t>Poznámka k souboru cen:_x000d_
1. V cenách jsou započteny náklady na demontáž konstrukce a naložení na dopravní prostředek.</t>
  </si>
  <si>
    <t xml:space="preserve">"P2084, km 11,905, III, 7,2 m, konstrukce UNIS-1                            "5*1,2</t>
  </si>
  <si>
    <t>"Přejezdové panely UNIS-1 se vrátí do koleje"</t>
  </si>
  <si>
    <t>5956140045</t>
  </si>
  <si>
    <t>Pražec betonový příčný vystrojený včetně kompletů tv. SB 8 P upevnění tuhé-ŽS4</t>
  </si>
  <si>
    <t>741167028</t>
  </si>
  <si>
    <t xml:space="preserve">Poznámka k položce:_x000d_
Komplety se vymění za stávající s antikorou ochranou a použijí při SVK na  jednotlivé výměny</t>
  </si>
  <si>
    <t>SB8_nové_25</t>
  </si>
  <si>
    <t>5963146010</t>
  </si>
  <si>
    <t>Asfaltový beton ACL 16S 50/70 hrubozrnný-ložní vrstva</t>
  </si>
  <si>
    <t>-1229622570</t>
  </si>
  <si>
    <t>NováVozovka_25*0,16*2,5</t>
  </si>
  <si>
    <t>5963146000</t>
  </si>
  <si>
    <t>Asfaltový beton ACO 11S 50/70 střednězrnný-obrusná vrstva</t>
  </si>
  <si>
    <t>-1635708093</t>
  </si>
  <si>
    <t>NováVozovka_25*0,08*2,5</t>
  </si>
  <si>
    <t>-53100620</t>
  </si>
  <si>
    <t>Štěrkové_lože_25*1,5</t>
  </si>
  <si>
    <t>Štěrk_25</t>
  </si>
  <si>
    <t>5913075020</t>
  </si>
  <si>
    <t>Montáž betonové přejezdové konstrukce část vnitřní. Poznámka: 1. V cenách jsou započteny náklady na montáž konstrukce. 2. V cenách nejsou obsaženy náklady na dodávku materiálu.</t>
  </si>
  <si>
    <t>-505546273</t>
  </si>
  <si>
    <t>Poznámka k souboru cen:_x000d_
1. V cenách jsou započteny náklady na montáž konstrukce._x000d_
2. V cenách nejsou obsaženy náklady na dodávku materiálu.</t>
  </si>
  <si>
    <t>5913235020</t>
  </si>
  <si>
    <t>Dělení AB komunikace řezáním hloubky do 20 cm. Poznámka: 1. V cenách jsou započteny náklady na provedení úkolu.</t>
  </si>
  <si>
    <t>-472167696</t>
  </si>
  <si>
    <t>Poznámka k souboru cen:_x000d_
1. V cenách jsou započteny náklady na provedení úkolu.</t>
  </si>
  <si>
    <t>Přejezd_25*2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</si>
  <si>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</si>
  <si>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</si>
  <si>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388013881</t>
  </si>
  <si>
    <t>Poznámka k souboru cen:_x000d_
1. V cenách jsou započteny náklady na odtěžení nebo frézování a naložení výzisku na dopravní prostředek.</t>
  </si>
  <si>
    <t>Přejezd_25*(2*1,6)</t>
  </si>
  <si>
    <t>5913255040</t>
  </si>
  <si>
    <t>Zřízení konstrukce vozovky asfaltobetonové s podkladní, ložní a obrusnou vrstvou tlouštky do 20 cm. Poznámka: 1. V cenách jsou započteny náklady na zřízení vozovky s živičným na podkladu ze stmelených vrstev a na manipulaci. 2. V cenách nejsou obsaženy náklady na dodávku materiálu.</t>
  </si>
  <si>
    <t>1323803783</t>
  </si>
  <si>
    <t>Poznámka k souboru cen:_x000d_
1. V cenách jsou započteny náklady na zřízení vozovky s živičným na podkladu ze stmelených vrstev a na manipulaci._x000d_
2. V cenách nejsou obsaženy náklady na dodávku materiálu.</t>
  </si>
  <si>
    <t>9902100200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</si>
  <si>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</si>
  <si>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-17814499</t>
  </si>
  <si>
    <t>Poznámka k položce:_x000d_
odvoz výzisku z výměny KL a čištění příkopu na skládku odpadů</t>
  </si>
  <si>
    <t xml:space="preserve">" Odtěžená balená z vozovky               " Balená_hrubá_25+Balená_obrus_25</t>
  </si>
  <si>
    <t xml:space="preserve">" Staré kolejové lože                                "Štěrkové_lože_25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</si>
  <si>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</si>
  <si>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</si>
  <si>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-910499880</t>
  </si>
  <si>
    <t>KolPřeprava31</t>
  </si>
  <si>
    <t>14,817</t>
  </si>
  <si>
    <t>Pryžovky31</t>
  </si>
  <si>
    <t>Vložky31</t>
  </si>
  <si>
    <t>Kolejnice S49 75 m</t>
  </si>
  <si>
    <t>300</t>
  </si>
  <si>
    <t>O3 - TO Louny</t>
  </si>
  <si>
    <t>Č31 - 1.SK žst.Chlumčany</t>
  </si>
  <si>
    <t>5907015415</t>
  </si>
  <si>
    <t>Ojedinělá výměna kolejnic současně s výměnou kompletů a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</si>
  <si>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344757283</t>
  </si>
  <si>
    <t>"1.SK žst.Chlumčany, L.P.+P.P., km "(92,525-92,600)*-1000*2</t>
  </si>
  <si>
    <t>"1.SK žst.Chlumčany, L.P.+P.P., km "(93,014-93,089)*-1000*2</t>
  </si>
  <si>
    <t>-148559164</t>
  </si>
  <si>
    <t>Vložky31*1,64</t>
  </si>
  <si>
    <t>-149748012</t>
  </si>
  <si>
    <t>Pryžovky31*2</t>
  </si>
  <si>
    <t>1216888800</t>
  </si>
  <si>
    <t xml:space="preserve">"Rozřezání kolejnic při výměně a do šrotu na délku do 6 m             " Vložky31/6 " řezů"</t>
  </si>
  <si>
    <t>-2141481648</t>
  </si>
  <si>
    <t>AT31</t>
  </si>
  <si>
    <t>5910035030.1</t>
  </si>
  <si>
    <t>525060398</t>
  </si>
  <si>
    <t>2*2</t>
  </si>
  <si>
    <t>-1176492658</t>
  </si>
  <si>
    <t xml:space="preserve">Vložky31+4*50 "                                        Pozn. Na 1 konci oba úseky BK vždy přiléhají k výhybce"</t>
  </si>
  <si>
    <t>BK31</t>
  </si>
  <si>
    <t>-2024623347</t>
  </si>
  <si>
    <t xml:space="preserve">KolPřeprava31"                     Svoz výzisku do nejbližší ŽST"</t>
  </si>
  <si>
    <t>9901000500</t>
  </si>
  <si>
    <t>Doprava dodávek zhotovitele, dodávek objednatele nebo výzisku mechanizací o nosnosti do 3,5 t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</si>
  <si>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1847525507</t>
  </si>
  <si>
    <t>"Pryžovky na skládku" 1</t>
  </si>
  <si>
    <t>9902200500</t>
  </si>
  <si>
    <t>Doprava dodávek zhotovitele, dodávek objednatele nebo výzisku mechanizací přes 3,5 t objemnějšího kusového materiálu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</si>
  <si>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871581780</t>
  </si>
  <si>
    <t>Vložky31*0,04939</t>
  </si>
  <si>
    <t>-1106340917</t>
  </si>
  <si>
    <t xml:space="preserve">KolPřeprava31*3   "         a) Složení kolejnic zadavatele z oběhových vozů,  b) naložení hotových pasů,  c) naložení vyzískaných kolejnic"</t>
  </si>
  <si>
    <t>-2042507086</t>
  </si>
  <si>
    <t>Pryžovky31*0,00018</t>
  </si>
  <si>
    <t>ASP_32</t>
  </si>
  <si>
    <t>Propracování ASP</t>
  </si>
  <si>
    <t>2,322</t>
  </si>
  <si>
    <t>KolPřeprava32</t>
  </si>
  <si>
    <t>40,006</t>
  </si>
  <si>
    <t>Pryžovky32</t>
  </si>
  <si>
    <t>1330</t>
  </si>
  <si>
    <t>KolPasy32</t>
  </si>
  <si>
    <t>810</t>
  </si>
  <si>
    <t>Štěrk_32</t>
  </si>
  <si>
    <t>Kamenivo 32/63 BII</t>
  </si>
  <si>
    <t>346,5</t>
  </si>
  <si>
    <t>Č32 - TK Vrbno - Chlumčany</t>
  </si>
  <si>
    <t>-364596465</t>
  </si>
  <si>
    <t>Štěrk_32/1,5</t>
  </si>
  <si>
    <t>"TK Vrbno nad Lesy - Chlumčany, L.P.+ P.P., km "(89,590-89,995)*-2000</t>
  </si>
  <si>
    <t>KolPasy32*1,64+1,6</t>
  </si>
  <si>
    <t>Pryžovky32*2</t>
  </si>
  <si>
    <t xml:space="preserve">"Rozřezání kolejnic při výměně a do šrotu na délku do 6 m             " KolPasy32/6 " řezů"</t>
  </si>
  <si>
    <t>-673847747</t>
  </si>
  <si>
    <t>"km "(90,061-92,383)*-1</t>
  </si>
  <si>
    <t>-715546189</t>
  </si>
  <si>
    <t>1250284256</t>
  </si>
  <si>
    <t>7*49,5</t>
  </si>
  <si>
    <t>-1873288081</t>
  </si>
  <si>
    <t>AT32</t>
  </si>
  <si>
    <t>1*2</t>
  </si>
  <si>
    <t>KolPasy32+4*50</t>
  </si>
  <si>
    <t>BK32</t>
  </si>
  <si>
    <t>-2060529031</t>
  </si>
  <si>
    <t xml:space="preserve">KolPřeprava32"                     Svoz výzisku do nejbližší ŽST"</t>
  </si>
  <si>
    <t>KolPasy32*0,04939</t>
  </si>
  <si>
    <t xml:space="preserve">KolPřeprava32*3   "         a) Složení kolejnic zadavatele z oběhových vozů,  b) naložení hotových pasů,  c) naložení vyzískaných kolejnic"</t>
  </si>
  <si>
    <t>Pryžovky32*0,00018</t>
  </si>
  <si>
    <t>KolPasy41</t>
  </si>
  <si>
    <t>Kolejnicové pasy</t>
  </si>
  <si>
    <t>520</t>
  </si>
  <si>
    <t>25,683</t>
  </si>
  <si>
    <t>Pryžovky41</t>
  </si>
  <si>
    <t>854</t>
  </si>
  <si>
    <t>O4 - TO Obrnice</t>
  </si>
  <si>
    <t>Č41 - TK Obrnice-České Zlatníky</t>
  </si>
  <si>
    <t>-1406549789</t>
  </si>
  <si>
    <t>"TK Obrnice-České Zlatníky, L.P., km "(233,220-233,480)*-1000</t>
  </si>
  <si>
    <t>"TK Obrnice-České Zlatníky, P.P., km "(233,220-233,480)*-1000</t>
  </si>
  <si>
    <t>39686874</t>
  </si>
  <si>
    <t xml:space="preserve">"Rozřezání kolejnic při výměně a do šrotu na délku do 6 m             "KolPasy41/6+1,333 " řezů"</t>
  </si>
  <si>
    <t>5908050007</t>
  </si>
  <si>
    <t>Výměna upevnění podkladnicového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</si>
  <si>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úl.pl.</t>
  </si>
  <si>
    <t>471017155</t>
  </si>
  <si>
    <t>Poznámka k souboru cen:_x000d_
1. V cenách jsou započteny náklady na demontáž, výměnu a montáž, ošetření součástí mazivem a naložení výzisku na dopravní prostředek._x000d_
2. V cenách nejsou obsaženy náklady na vrtání pražce a dodávku materiálu.</t>
  </si>
  <si>
    <t>50/2</t>
  </si>
  <si>
    <t>-1508122410</t>
  </si>
  <si>
    <t>-478531409</t>
  </si>
  <si>
    <t xml:space="preserve">"kolejnice R350 HT              " 6</t>
  </si>
  <si>
    <t>1573391123</t>
  </si>
  <si>
    <t>1291925993</t>
  </si>
  <si>
    <t>"V obou kolejnicích se upraví ÚT v úseku TK Obrnice-České Zlatníky, P.P., km "(233,182-233,530)*-1000*2</t>
  </si>
  <si>
    <t>BK41</t>
  </si>
  <si>
    <t>-8411264</t>
  </si>
  <si>
    <t xml:space="preserve">" Pryžovky se mění  v rozsahu výměny kolejnic na pražcích SB8"</t>
  </si>
  <si>
    <t>KolPasy41*1,64+1,200" ( zaokrouhlení )"</t>
  </si>
  <si>
    <t>963563000</t>
  </si>
  <si>
    <t>2054629670</t>
  </si>
  <si>
    <t>-1919674911</t>
  </si>
  <si>
    <t>-1230596551</t>
  </si>
  <si>
    <t>9901000200</t>
  </si>
  <si>
    <t>Doprava dodávek zhotovitele, dodávek objednatele nebo výzisku mechanizací o nosnosti do 3,5 t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</si>
  <si>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1985879016</t>
  </si>
  <si>
    <t>"Pryžovky na skládku"1</t>
  </si>
  <si>
    <t>-2132538839</t>
  </si>
  <si>
    <t>KolPasy41*0,04939</t>
  </si>
  <si>
    <t>578608688</t>
  </si>
  <si>
    <t>1106562852</t>
  </si>
  <si>
    <t>Pryžovky41*0,00018</t>
  </si>
  <si>
    <t>NováVozovka_42</t>
  </si>
  <si>
    <t>25,92</t>
  </si>
  <si>
    <t>DemontážVozovky_42</t>
  </si>
  <si>
    <t>36</t>
  </si>
  <si>
    <t>OdpadSkládka_42</t>
  </si>
  <si>
    <t>Stará balená a štěrkové lože na skládku</t>
  </si>
  <si>
    <t>39,059</t>
  </si>
  <si>
    <t>Přejezd_42</t>
  </si>
  <si>
    <t>7,2</t>
  </si>
  <si>
    <t>Kolej_42</t>
  </si>
  <si>
    <t>0,011</t>
  </si>
  <si>
    <t>Štěrkové_lože_42</t>
  </si>
  <si>
    <t>23,507</t>
  </si>
  <si>
    <t>Štěrk_42</t>
  </si>
  <si>
    <t>99</t>
  </si>
  <si>
    <t>Balená_hrubá_42</t>
  </si>
  <si>
    <t>10,368</t>
  </si>
  <si>
    <t>Balená_obrus_42</t>
  </si>
  <si>
    <t>5,184</t>
  </si>
  <si>
    <t>Č42 - Oprava přejezdu P1935 v km 233,940 Obrnice - České Zlatníky</t>
  </si>
  <si>
    <t>ASP_42</t>
  </si>
  <si>
    <t>ASP+ pluh</t>
  </si>
  <si>
    <t>0,4</t>
  </si>
  <si>
    <t>5905115010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</si>
  <si>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</si>
  <si>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1079115313</t>
  </si>
  <si>
    <t>Poznámka k souboru cen:_x000d_
1. V cenách jsou započteny náklady na úpravu nadvýšení KL ručně._x000d_
2. V cenách nejsou obsaženy náklady na doplnění a zřízení nadvýšení z vozů a na dodávku kameniva.</t>
  </si>
  <si>
    <t xml:space="preserve">"Nadvýšení km "(233,150-233,440)*-1000-Kolej_42*-1000  "  mimo P1935"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</si>
  <si>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</si>
  <si>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</si>
  <si>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Poznámka k souboru cen:_x000d_
1. V cenách jsou započteny náklady na odstranění KL, úpravu pláně a rozprostření výzisku na terén nebo jeho naložení na dopravní prostředek._x000d_
2. Položka se použije v případech, kdy se nové KL nezřizuje.</t>
  </si>
  <si>
    <t>Kolej_42*2,137*1000</t>
  </si>
  <si>
    <t>5905060010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</si>
  <si>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kolejnice.3. Položka se použije v případech nově zřizované koleje nebo výhybky.</t>
  </si>
  <si>
    <t>-1032940274</t>
  </si>
  <si>
    <t>Poznámka k souboru cen:_x000d_
1. V cenách jsou započteny náklady na zřízení KL nově zřizované koleje, vložení geosyntetika, rozprostření vrstvy kameniva, zřízení homogenizované vrstvy kameniva a úprava KL do profilu._x000d_
2. V cenách nejsou obsaženy náklady na položení KR, úpravu směrového a výškového uspořádání, doplnění a dodávku kameniva a snížení KL pod patou kolejnice._x000d_
3. Položka se použije v případech nově zřizované koleje nebo výhybky.</t>
  </si>
  <si>
    <t>541235251</t>
  </si>
  <si>
    <t>Štěrk_42/1,6-Štěrkové_lože_42</t>
  </si>
  <si>
    <t>ASP_42*2</t>
  </si>
  <si>
    <t xml:space="preserve">"Pražce SB6 užité vystrojené podkladnicí S4 dodá TO Obrnice ze svých zásob                      "Kolej_42</t>
  </si>
  <si>
    <t>5906140090</t>
  </si>
  <si>
    <t>Demontáž kolejového roštu koleje v ose koleje pražce dřevěné tv. S49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</si>
  <si>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 xml:space="preserve">" Demontuje dodavatel,  odvoz a ekologickou likvidaci pražců zajistí zadavatel                    "18*0,0006</t>
  </si>
  <si>
    <t xml:space="preserve">"GPK km "(233,150-233,550)*-1  "       včetně P1935"</t>
  </si>
  <si>
    <t>-315983816</t>
  </si>
  <si>
    <t>5913035010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</si>
  <si>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</si>
  <si>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Poznámka k souboru cen:_x000d_
1. V cenách jsou započteny náklady na demontáž konstrukce, naložení na dopravní prostředek.</t>
  </si>
  <si>
    <t xml:space="preserve">"P1935, km 233,940, III, 7,2 m, konstrukce GUMOKOV                                  "6*1,2</t>
  </si>
  <si>
    <t>"Přejezdové panely GUMOKOV se odveze zadavatel k dalšímu využití nebo likvidaci "</t>
  </si>
  <si>
    <t>5958125010</t>
  </si>
  <si>
    <t>Komplety s antikorozní úpravou ŽS 4 (svěrka ŽS4, šroub RS 1, matice M24, podložka Fe6)</t>
  </si>
  <si>
    <t>1493925984</t>
  </si>
  <si>
    <t xml:space="preserve">"Do P1935                "18*4</t>
  </si>
  <si>
    <t>5963104035</t>
  </si>
  <si>
    <t>Přejezd železobetonový kompletní sestava</t>
  </si>
  <si>
    <t>438216174</t>
  </si>
  <si>
    <t xml:space="preserve">"Konstrukce pro žel.svršek S49/SB6, 6x modul 1,2 m,ks                         " Přejezd_42</t>
  </si>
  <si>
    <t>"Díly konstrukce: "</t>
  </si>
  <si>
    <t xml:space="preserve">"Panel vnitřní                                         6 ks"</t>
  </si>
  <si>
    <t xml:space="preserve">"Panel vnější                                        12 ks"</t>
  </si>
  <si>
    <t xml:space="preserve">"Závěrná zídka   U12                           12 ks"</t>
  </si>
  <si>
    <t xml:space="preserve">"Ochranný náběh                                 2 ks"</t>
  </si>
  <si>
    <t xml:space="preserve">"Oporník                                                  4 ks"</t>
  </si>
  <si>
    <t xml:space="preserve">"Opěrka                                                   2 ks"</t>
  </si>
  <si>
    <t>NováVozovka_42*0,16*2,5</t>
  </si>
  <si>
    <t>NováVozovka_42*0,08*2,5</t>
  </si>
  <si>
    <t>2*49,5</t>
  </si>
  <si>
    <t>5913075030</t>
  </si>
  <si>
    <t>Montáž betonové přejezdové konstrukce část vnější a vnitřní včetně závěrných zídek. Poznámka: 1. V cenách jsou započteny náklady na montáž konstrukce. 2. V cenách nejsou obsaženy náklady na dodávku materiálu.</t>
  </si>
  <si>
    <t>-481089280</t>
  </si>
  <si>
    <t>1654606096</t>
  </si>
  <si>
    <t>Přejezd_42*2</t>
  </si>
  <si>
    <t>Přejezd_42*5</t>
  </si>
  <si>
    <t>-1584607438</t>
  </si>
  <si>
    <t>DemontážVozovky_42-Přejezd_42*2*0,7 " = odpočet za zídku a boční panely"</t>
  </si>
  <si>
    <t>033111001</t>
  </si>
  <si>
    <t>Provozní vlivy Výluka silničního provozu se zajištěním objížďky</t>
  </si>
  <si>
    <t>%</t>
  </si>
  <si>
    <t>-1753056972</t>
  </si>
  <si>
    <t>"Zajištění uzavírky P1935 po dobu opravy "1</t>
  </si>
  <si>
    <t xml:space="preserve">" Odtěžená balená z vozovky               " Balená_hrubá_42+Balená_obrus_42</t>
  </si>
  <si>
    <t xml:space="preserve">" Staré kolejové lože                                "Štěrkové_lože_42</t>
  </si>
  <si>
    <t>KolPasy43</t>
  </si>
  <si>
    <t>350</t>
  </si>
  <si>
    <t>17,287</t>
  </si>
  <si>
    <t>574</t>
  </si>
  <si>
    <t>Č43 - TK Obrnice-Most</t>
  </si>
  <si>
    <t>"TK Obrnice-Most, L.P.+ P.P., km "(118,950-119,125)*-1000*2</t>
  </si>
  <si>
    <t xml:space="preserve">"Rozřezání kolejnic při výměně a do šrotu na délku do 6 m             "KolPasy43/6+1,667 " řezů"</t>
  </si>
  <si>
    <t xml:space="preserve">" kolejnice R350 HT           " 6</t>
  </si>
  <si>
    <t>"V obou kolejnicích se upraví ÚT v úseku TK Obrnice-Most, km "(118,950-119,175)*-1000*2</t>
  </si>
  <si>
    <t>BK43</t>
  </si>
  <si>
    <t>KolPasy43*1,64" ( zaokrouhlení )"</t>
  </si>
  <si>
    <t>-687707451</t>
  </si>
  <si>
    <t xml:space="preserve">"Do P2165                "96</t>
  </si>
  <si>
    <t>294434693</t>
  </si>
  <si>
    <t>NováVozovka_44</t>
  </si>
  <si>
    <t>47,52</t>
  </si>
  <si>
    <t>DemontážVozovky_44</t>
  </si>
  <si>
    <t>66</t>
  </si>
  <si>
    <t>OdpadSkládka_44</t>
  </si>
  <si>
    <t>Stará balená a štěkové lože k likvidaci</t>
  </si>
  <si>
    <t>62,704</t>
  </si>
  <si>
    <t>Přejezd_44</t>
  </si>
  <si>
    <t>13,2</t>
  </si>
  <si>
    <t>Kolej_44</t>
  </si>
  <si>
    <t>0,016</t>
  </si>
  <si>
    <t>Štěrkové_lože_44</t>
  </si>
  <si>
    <t>34,192</t>
  </si>
  <si>
    <t>Štěrk_44</t>
  </si>
  <si>
    <t>Balená_hrubá_44</t>
  </si>
  <si>
    <t>19,008</t>
  </si>
  <si>
    <t>Balená_obrus_44</t>
  </si>
  <si>
    <t>9,504</t>
  </si>
  <si>
    <t>Č44 - Oprava přejezdu P2165 v km 119,096 Obrnice - Most</t>
  </si>
  <si>
    <t>ASP_44</t>
  </si>
  <si>
    <t>0,2</t>
  </si>
  <si>
    <t>Kolej_44*2,137*1000</t>
  </si>
  <si>
    <t>Štěrk_44/1,6-Štěrkové_lože_44</t>
  </si>
  <si>
    <t>ASP_44*2</t>
  </si>
  <si>
    <t xml:space="preserve">"Nadvýšení km "(233,150-233,440)*-1000-Kolej_44*-1000  "  mimo P2165"</t>
  </si>
  <si>
    <t xml:space="preserve">"Pražce SB6 užité vystrojené podkladnicí S4 dodá TO Obrnice ze svých zásob                      "Kolej_44</t>
  </si>
  <si>
    <t xml:space="preserve">" Demontuje dodavatel,  odvoz a ekologickou likvidaci pražců zajistí zadavatel                    "27*0,0006</t>
  </si>
  <si>
    <t xml:space="preserve">"GPK km "(118,950-119,150)*-1  "       včetně P1935"</t>
  </si>
  <si>
    <t>2140705803</t>
  </si>
  <si>
    <t xml:space="preserve">"P1935, km 233,940, III, 13,2 m, konstrukce GUMOKOV                                  "11*1,2</t>
  </si>
  <si>
    <t xml:space="preserve">"Do P2165               "27*4</t>
  </si>
  <si>
    <t xml:space="preserve">"Konstrukce pro žel.svršek S49/SB6, 6x modul 1,2 m,ks                         " Přejezd_44</t>
  </si>
  <si>
    <t xml:space="preserve">"Panel vnitřní                                         11 ks"</t>
  </si>
  <si>
    <t xml:space="preserve">"Panel vnější                                        22 ks"</t>
  </si>
  <si>
    <t xml:space="preserve">"Závěrná zídka   U12                           22 ks"</t>
  </si>
  <si>
    <t>NováVozovka_44*0,16*2,5</t>
  </si>
  <si>
    <t>NováVozovka_44*0,08*2,5</t>
  </si>
  <si>
    <t>-1911190472</t>
  </si>
  <si>
    <t>513549683</t>
  </si>
  <si>
    <t>Přejezd_44*2</t>
  </si>
  <si>
    <t>Přejezd_44*5</t>
  </si>
  <si>
    <t>1776179959</t>
  </si>
  <si>
    <t>DemontážVozovky_44-Přejezd_44*2*0,7 " = odpočet za zídku a boční panely"</t>
  </si>
  <si>
    <t>-229097576</t>
  </si>
  <si>
    <t>"Zajištění uzavírky P2165 po dobu opravy "1</t>
  </si>
  <si>
    <t xml:space="preserve">" Odtěžená balená z vozovky               " Balená_hrubá_44+Balená_obrus_44</t>
  </si>
  <si>
    <t xml:space="preserve">" Staré kolejové lože                                "Štěrkové_lože_44</t>
  </si>
  <si>
    <t>BK51</t>
  </si>
  <si>
    <t>4730</t>
  </si>
  <si>
    <t>KolPřeprava51</t>
  </si>
  <si>
    <t>57,194</t>
  </si>
  <si>
    <t>Pryžovky51</t>
  </si>
  <si>
    <t>246</t>
  </si>
  <si>
    <t>KolPasy_51</t>
  </si>
  <si>
    <t>Kolejnicové pasy S49</t>
  </si>
  <si>
    <t>1158</t>
  </si>
  <si>
    <t>ASP_51</t>
  </si>
  <si>
    <t>Oprava GPK (ASP+SSP+DGS)</t>
  </si>
  <si>
    <t>5,208</t>
  </si>
  <si>
    <t>Štěrk_51</t>
  </si>
  <si>
    <t>Štěrk 32/63 na doplnění po podbíjení</t>
  </si>
  <si>
    <t>247,5</t>
  </si>
  <si>
    <t>Svařovna_51</t>
  </si>
  <si>
    <t>Kolejnicové pasy zhotovené ve svařovně</t>
  </si>
  <si>
    <t>772</t>
  </si>
  <si>
    <t>O5 - TO Žatec</t>
  </si>
  <si>
    <t>AT_ZP_51</t>
  </si>
  <si>
    <t>AT svár zkrácený předehřev na R350</t>
  </si>
  <si>
    <t>Č51 - TK Žabokliky - Žatec západ</t>
  </si>
  <si>
    <t>1481724587</t>
  </si>
  <si>
    <t>Štěrk_51/1,5</t>
  </si>
  <si>
    <t>5907015045</t>
  </si>
  <si>
    <t>Ojedinělá výměna kolejnic stávající upevnění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</si>
  <si>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2082574103</t>
  </si>
  <si>
    <t>" Užité kolejnice na vložky dodá zadavatel - TO Žatec "</t>
  </si>
  <si>
    <t xml:space="preserve">"km 201,193 L.P. +P.P.               "5*2</t>
  </si>
  <si>
    <t xml:space="preserve">"km 201,256 L.P.                "5</t>
  </si>
  <si>
    <t xml:space="preserve">"km 201,293 L.P. +P.P.       "4*2</t>
  </si>
  <si>
    <t xml:space="preserve">"km 201,688 L.P.                "4</t>
  </si>
  <si>
    <t>KolVložky_51</t>
  </si>
  <si>
    <t>5907025045</t>
  </si>
  <si>
    <t>Výměna kolejnicových pásů stávající upevnění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</si>
  <si>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-1663105614</t>
  </si>
  <si>
    <t>"Kolejnice R350 v délkách od 120 m - nesvařují se pasy"</t>
  </si>
  <si>
    <t xml:space="preserve">"Žabokliky-Žatec západ, P.P., km "(199,583-199,617)*-1000   </t>
  </si>
  <si>
    <t xml:space="preserve">"Žabokliky-Žatec západ, P.P., km "(199,462-199,582)*-1000  </t>
  </si>
  <si>
    <t xml:space="preserve">"Žabokliky-Žatec západ, L.P., km "(200,009-200,129)*-1000   </t>
  </si>
  <si>
    <t>"Žabokliky-Žatec západ, L.P+P.P., km "(200,981-201,037)*-2000</t>
  </si>
  <si>
    <t>R350_do_120m_51</t>
  </si>
  <si>
    <t>""Kolejnicové pasy svařované ve svařovně"</t>
  </si>
  <si>
    <t xml:space="preserve">"Žabokliky-Žatec západ, L.P., km "(199,804-199,965)*-1000  </t>
  </si>
  <si>
    <t xml:space="preserve">"Žabokliky-Žatec západ, P.P., km "(200,164-200,462)*-1000     </t>
  </si>
  <si>
    <t xml:space="preserve">"Žabokliky-Žatec západ, L.P., km "(200,508-200,664)*-1000     </t>
  </si>
  <si>
    <t xml:space="preserve">"Žabokliky-Žatec západ, L.P., km "(200,689-200,846)*-1000     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</si>
  <si>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</si>
  <si>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</si>
  <si>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1211732260</t>
  </si>
  <si>
    <t>Poznámka k souboru cen:_x000d_
1. V cenách jsou započteny náklady na přizdvižení a posun kolejnice. Položka se použije v případě krácení deformovaných konců kolejnic před svařováním._x000d_
2. V cenách nejsou obsaženy náklady na demontáž a montáž upevňovadel. Položku nelze použít pro posun z důvodu úpravy dilatačních spár před svařováním.</t>
  </si>
  <si>
    <t>"L.P. km "(201,168 - 201,193)*-1000</t>
  </si>
  <si>
    <t xml:space="preserve">"Rozřezání kolejnic při výměně a do šrotu na délku do 6 m             " (KolPasy_51)/6+3,833 " řezů"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</si>
  <si>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</si>
  <si>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</si>
  <si>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-1882930043</t>
  </si>
  <si>
    <t>328/2</t>
  </si>
  <si>
    <t>-574237601</t>
  </si>
  <si>
    <t>246-164</t>
  </si>
  <si>
    <t>63442499</t>
  </si>
  <si>
    <t>"ASP+SSP+DGS"</t>
  </si>
  <si>
    <t>"Kaštice – Žabokliky, km "(187,500-187,800)*-1 " = 300 m"</t>
  </si>
  <si>
    <t>"Kaštice – Žabokliky, km "(188,500-188,950)*-1 " = 450 m"</t>
  </si>
  <si>
    <t>"Kaštice – Žabokliky, km "(190,800-191,000)*-1 " = 200 m"</t>
  </si>
  <si>
    <t>"Kaštice – Žabokliky, km "(192,950-193,100)*-1 " = 150 m"</t>
  </si>
  <si>
    <t>"Kaštice – Žabokliky, km "(193,400-193,750)*-1 " = 350 m"</t>
  </si>
  <si>
    <t>"Kaštice – Žabokliky, km "(193,900-194,450)*-1 " = 550 m"</t>
  </si>
  <si>
    <t>"Kaštice – Žabokliky, km "(195,850-195,950)*-1 " = 100 m"</t>
  </si>
  <si>
    <t xml:space="preserve">"Žabokliky – Žatec západ, km "(197,750-198,500)*-1 " =  750 m"</t>
  </si>
  <si>
    <t>"Žabokliky – Žatec západ, km "(199,257-201,565)*-1 " = 2308 m"</t>
  </si>
  <si>
    <t xml:space="preserve">"Žatec západ - Žatec, km "(203,255-203,305)*-1 " = 50 m     -  podbití po opravě propustku ve společné výluce Žatec - Kaštice"</t>
  </si>
  <si>
    <t>-57042008</t>
  </si>
  <si>
    <t>5*49,5</t>
  </si>
  <si>
    <t>278027180</t>
  </si>
  <si>
    <t>783172543</t>
  </si>
  <si>
    <t>"Žabokliky-Žatec západ, L.P+P.P., km 200,981-201,037"2*2</t>
  </si>
  <si>
    <t>BK51/200</t>
  </si>
  <si>
    <t>-AT_ZP_51</t>
  </si>
  <si>
    <t xml:space="preserve">"zaokouhlení         "0,35</t>
  </si>
  <si>
    <t>AT_PP_51</t>
  </si>
  <si>
    <t>2018402285</t>
  </si>
  <si>
    <t xml:space="preserve">"Žabokliky-Žatec západ, P.P., km 199,583-199,617           "2</t>
  </si>
  <si>
    <t xml:space="preserve">"Žabokliky-Žatec západ, P.P., km 199,462-199,582           "2</t>
  </si>
  <si>
    <t xml:space="preserve">"Žabokliky-Žatec západ, L.P., km 200,009-200,129           "2</t>
  </si>
  <si>
    <t xml:space="preserve">"Žabokliky-Žatec západ, L.P., km 199,804-199,965           "2</t>
  </si>
  <si>
    <t xml:space="preserve">"Žabokliky-Žatec západ, P.P., km 200,164-200,462           "4   </t>
  </si>
  <si>
    <t xml:space="preserve">"Žabokliky-Žatec západ, L.P., km 200,508-200,664           "2</t>
  </si>
  <si>
    <t xml:space="preserve">"Žabokliky-Žatec západ, L.P., km 200,689-200,846           "2</t>
  </si>
  <si>
    <t>"Žabokliky-Žatec západ, L.P+P.P., km "(199,207-201,738)*-2000 "</t>
  </si>
  <si>
    <t xml:space="preserve">"- přejezdy km 199,578, 200,673, 201,581                  "-(17+12+6)*2</t>
  </si>
  <si>
    <t xml:space="preserve">"- most km 200,848 - 200,979                                          "-131*2</t>
  </si>
  <si>
    <t>-1679590703</t>
  </si>
  <si>
    <t xml:space="preserve">KolPřeprava51"                     Svoz výzisku do nejbližší ŽST"</t>
  </si>
  <si>
    <t>9901000600</t>
  </si>
  <si>
    <t>Doprava dodávek zhotovitele, dodávek objednatele nebo výzisku mechanizací o nosnosti do 3,5 t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</si>
  <si>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9902200600</t>
  </si>
  <si>
    <t>Doprava dodávek zhotovitele, dodávek objednatele nebo výzisku mechanizací přes 3,5 t objemnějšího kusového materiálu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</si>
  <si>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KolPasy_51*0,04939</t>
  </si>
  <si>
    <t xml:space="preserve">KolPřeprava51*3   "         a) Složení kolejnic zadavatele z oběhových vozů,  b) naložení hotových pasů,  c) naložení vyzískaných kolejnic"</t>
  </si>
  <si>
    <t>Pryžovky51*0,00018</t>
  </si>
  <si>
    <t>O6 - Práce SZT při Výměně kolejnic v obvodu ST Most</t>
  </si>
  <si>
    <t>Č31 - SSZT - 1SK Chlumčany</t>
  </si>
  <si>
    <t>7592007050</t>
  </si>
  <si>
    <t>Demontáž počítacího bodu (senzoru) RSR 180</t>
  </si>
  <si>
    <t>532118339</t>
  </si>
  <si>
    <t>7592005050</t>
  </si>
  <si>
    <t>Montáž počítacího bodu (senzoru) RSR 180 - uložení a připevnění na určené místo, seřízení polohy, přezkoušení</t>
  </si>
  <si>
    <t>1040271510</t>
  </si>
  <si>
    <t>Č42 - SSZT - oprava přejezdu P1935 v km 233,940</t>
  </si>
  <si>
    <t>370845445</t>
  </si>
  <si>
    <t>1229703875</t>
  </si>
  <si>
    <t>Č44 - SSZT - oprava přejezdu P2165 v km 119,940</t>
  </si>
  <si>
    <t>650102788</t>
  </si>
  <si>
    <t>7594107070</t>
  </si>
  <si>
    <t>Demontáž lanového propojení tlumivek z betonových pražců</t>
  </si>
  <si>
    <t>973610549</t>
  </si>
  <si>
    <t>7594105012</t>
  </si>
  <si>
    <t>Odpojení a zpětné připojení lan ke stojánku KSL - včetně odpojení a připevnění lanového propojení na pražce nebo montážní trámky</t>
  </si>
  <si>
    <t>-605593039</t>
  </si>
  <si>
    <t>1433056974</t>
  </si>
  <si>
    <t>7594105040</t>
  </si>
  <si>
    <t>Montáž lanového propojení tlumivek na dřevěné pražce 1,9 nebo 2,4 m - propojení stykového transformátoru s kolejnicí nebo s dalším stykovým transformátorem lanovým propojením; usazení pražců nebo trámků mezi koleje nebo podél koleje; připevnění lana k pražcům nebo montážním trámkům</t>
  </si>
  <si>
    <t>380222237</t>
  </si>
  <si>
    <t>7594105042</t>
  </si>
  <si>
    <t>Montáž lanového propojení tlumivek na dřevěné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</si>
  <si>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358709497</t>
  </si>
  <si>
    <t>Č51 - SSZT - TK Žabokliky - Žatec záp.</t>
  </si>
  <si>
    <t>1347725738</t>
  </si>
  <si>
    <t>-166702540</t>
  </si>
  <si>
    <t>O7 - Vedlejší rozpočtové náklady</t>
  </si>
  <si>
    <t>Č61 - VRN</t>
  </si>
  <si>
    <t>011101001</t>
  </si>
  <si>
    <t>Finanční náklady pojistné</t>
  </si>
  <si>
    <t>158488910</t>
  </si>
  <si>
    <t>022101011</t>
  </si>
  <si>
    <t>Geodetické práce Geodetické práce v průběhu opravy</t>
  </si>
  <si>
    <t>-1866784688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</si>
  <si>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</si>
  <si>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</si>
  <si>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-2012620498</t>
  </si>
  <si>
    <t>Poznámka k souboru cen:_x000d_
V sazbě jsou započteny náklady na vyhledání trasy detektorem, zaměření a zobrazení trasy a předání výstupu zaměření. V sazbě nejsou obsaženy náklady na vytýčení sítí ve správě provozovatele.</t>
  </si>
  <si>
    <t>" Oprava 3 přejezdů"1</t>
  </si>
  <si>
    <t>024101401</t>
  </si>
  <si>
    <t>Inženýrská činnost koordinační a kompletační činnost</t>
  </si>
  <si>
    <t>449301401</t>
  </si>
  <si>
    <t>Poznámka k položce:_x000d_
vytýčení sítí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</si>
  <si>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</si>
  <si>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</si>
  <si>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457610919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</si>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</sst>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sz val="8"/>
      <color rgb="FF000000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top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1" fillId="0" borderId="15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166" fontId="31" fillId="0" borderId="21" xfId="0" applyNumberFormat="1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2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2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167" fontId="0" fillId="2" borderId="23" xfId="0" applyNumberFormat="1" applyFont="1" applyFill="1" applyBorder="1" applyAlignment="1" applyProtection="1">
      <alignment vertical="center"/>
      <protection locked="0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166" fontId="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styles" Target="styles.xml" /><Relationship Id="rId26" Type="http://schemas.openxmlformats.org/officeDocument/2006/relationships/theme" Target="theme/theme1.xml" /><Relationship Id="rId27" Type="http://schemas.openxmlformats.org/officeDocument/2006/relationships/calcChain" Target="calcChain.xml" /><Relationship Id="rId2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ht="36.96" customHeight="1">
      <c r="AR2"/>
      <c r="BS2" s="18" t="s">
        <v>6</v>
      </c>
      <c r="BT2" s="18" t="s">
        <v>7</v>
      </c>
    </row>
    <row r="3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35</v>
      </c>
      <c r="AO11" s="23"/>
      <c r="AP11" s="23"/>
      <c r="AQ11" s="23"/>
      <c r="AR11" s="21"/>
      <c r="BE11" s="32"/>
      <c r="BS11" s="18" t="s">
        <v>6</v>
      </c>
    </row>
    <row r="12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ht="12" customHeight="1">
      <c r="B13" s="22"/>
      <c r="C13" s="23"/>
      <c r="D13" s="33" t="s">
        <v>36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37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37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37</v>
      </c>
      <c r="AO14" s="23"/>
      <c r="AP14" s="23"/>
      <c r="AQ14" s="23"/>
      <c r="AR14" s="21"/>
      <c r="BE14" s="32"/>
      <c r="BS14" s="18" t="s">
        <v>6</v>
      </c>
    </row>
    <row r="15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ht="12" customHeight="1">
      <c r="B16" s="22"/>
      <c r="C16" s="23"/>
      <c r="D16" s="33" t="s">
        <v>38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39</v>
      </c>
      <c r="AO16" s="23"/>
      <c r="AP16" s="23"/>
      <c r="AQ16" s="23"/>
      <c r="AR16" s="21"/>
      <c r="BE16" s="32"/>
      <c r="BS16" s="18" t="s">
        <v>4</v>
      </c>
    </row>
    <row r="17" ht="18.48" customHeight="1">
      <c r="B17" s="22"/>
      <c r="C17" s="23"/>
      <c r="D17" s="23"/>
      <c r="E17" s="28" t="s">
        <v>40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39</v>
      </c>
      <c r="AO17" s="23"/>
      <c r="AP17" s="23"/>
      <c r="AQ17" s="23"/>
      <c r="AR17" s="21"/>
      <c r="BE17" s="32"/>
      <c r="BS17" s="18" t="s">
        <v>41</v>
      </c>
    </row>
    <row r="18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ht="12" customHeight="1">
      <c r="B19" s="22"/>
      <c r="C19" s="23"/>
      <c r="D19" s="33" t="s">
        <v>42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39</v>
      </c>
      <c r="AO19" s="23"/>
      <c r="AP19" s="23"/>
      <c r="AQ19" s="23"/>
      <c r="AR19" s="21"/>
      <c r="BE19" s="32"/>
      <c r="BS19" s="18" t="s">
        <v>6</v>
      </c>
    </row>
    <row r="20" ht="18.48" customHeight="1">
      <c r="B20" s="22"/>
      <c r="C20" s="23"/>
      <c r="D20" s="23"/>
      <c r="E20" s="28" t="s">
        <v>43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39</v>
      </c>
      <c r="AO20" s="23"/>
      <c r="AP20" s="23"/>
      <c r="AQ20" s="23"/>
      <c r="AR20" s="21"/>
      <c r="BE20" s="32"/>
      <c r="BS20" s="18" t="s">
        <v>4</v>
      </c>
    </row>
    <row r="2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ht="12" customHeight="1">
      <c r="B22" s="22"/>
      <c r="C22" s="23"/>
      <c r="D22" s="33" t="s">
        <v>44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ht="45" customHeight="1">
      <c r="B23" s="22"/>
      <c r="C23" s="23"/>
      <c r="D23" s="23"/>
      <c r="E23" s="38" t="s">
        <v>45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1" customFormat="1" ht="25.92" customHeight="1">
      <c r="B26" s="40"/>
      <c r="C26" s="41"/>
      <c r="D26" s="42" t="s">
        <v>46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1" customFormat="1" ht="6.96" customHeight="1"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1" customFormat="1"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49</v>
      </c>
      <c r="AL28" s="46"/>
      <c r="AM28" s="46"/>
      <c r="AN28" s="46"/>
      <c r="AO28" s="46"/>
      <c r="AP28" s="41"/>
      <c r="AQ28" s="41"/>
      <c r="AR28" s="45"/>
      <c r="BE28" s="32"/>
    </row>
    <row r="29" hidden="1" s="2" customFormat="1" ht="14.4" customHeight="1">
      <c r="B29" s="47"/>
      <c r="C29" s="48"/>
      <c r="D29" s="33" t="s">
        <v>50</v>
      </c>
      <c r="E29" s="48"/>
      <c r="F29" s="33" t="s">
        <v>51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32"/>
    </row>
    <row r="30" hidden="1" s="2" customFormat="1" ht="14.4" customHeight="1">
      <c r="B30" s="47"/>
      <c r="C30" s="48"/>
      <c r="D30" s="48"/>
      <c r="E30" s="48"/>
      <c r="F30" s="33" t="s">
        <v>52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32"/>
    </row>
    <row r="31" s="2" customFormat="1" ht="14.4" customHeight="1">
      <c r="B31" s="47"/>
      <c r="C31" s="48"/>
      <c r="D31" s="33" t="s">
        <v>50</v>
      </c>
      <c r="E31" s="48"/>
      <c r="F31" s="33" t="s">
        <v>53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32"/>
    </row>
    <row r="32" s="2" customFormat="1" ht="14.4" customHeight="1">
      <c r="B32" s="47"/>
      <c r="C32" s="48"/>
      <c r="D32" s="48"/>
      <c r="E32" s="48"/>
      <c r="F32" s="33" t="s">
        <v>54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32"/>
    </row>
    <row r="33" hidden="1" s="2" customFormat="1" ht="14.4" customHeight="1">
      <c r="B33" s="47"/>
      <c r="C33" s="48"/>
      <c r="D33" s="48"/>
      <c r="E33" s="48"/>
      <c r="F33" s="33" t="s">
        <v>55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</row>
    <row r="34" s="1" customFormat="1" ht="6.96" customHeight="1"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</row>
    <row r="35" s="1" customFormat="1" ht="25.92" customHeight="1">
      <c r="B35" s="40"/>
      <c r="C35" s="52"/>
      <c r="D35" s="53" t="s">
        <v>56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57</v>
      </c>
      <c r="U35" s="54"/>
      <c r="V35" s="54"/>
      <c r="W35" s="54"/>
      <c r="X35" s="56" t="s">
        <v>58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5"/>
    </row>
    <row r="36" s="1" customFormat="1" ht="6.96" customHeight="1"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</row>
    <row r="37" s="1" customFormat="1" ht="6.96" customHeight="1"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5"/>
    </row>
    <row r="41" s="1" customFormat="1" ht="6.96" customHeight="1"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5"/>
    </row>
    <row r="42" s="1" customFormat="1" ht="24.96" customHeight="1">
      <c r="B42" s="40"/>
      <c r="C42" s="24" t="s">
        <v>59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</row>
    <row r="43" s="1" customFormat="1" ht="6.96" customHeight="1"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</row>
    <row r="44" s="1" customFormat="1" ht="12" customHeight="1">
      <c r="B44" s="40"/>
      <c r="C44" s="33" t="s">
        <v>13</v>
      </c>
      <c r="D44" s="41"/>
      <c r="E44" s="41"/>
      <c r="F44" s="41"/>
      <c r="G44" s="41"/>
      <c r="H44" s="41"/>
      <c r="I44" s="41"/>
      <c r="J44" s="41"/>
      <c r="K44" s="41"/>
      <c r="L44" s="41" t="str">
        <f>K5</f>
        <v>65019036</v>
      </c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  <c r="AP44" s="41"/>
      <c r="AQ44" s="41"/>
      <c r="AR44" s="45"/>
    </row>
    <row r="45" s="3" customFormat="1" ht="36.96" customHeight="1"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Výměna kolejnic v obvodu ST Most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</row>
    <row r="46" s="1" customFormat="1" ht="6.96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</row>
    <row r="47" s="1" customFormat="1" ht="12" customHeight="1"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68" t="str">
        <f>IF(K8="","",K8)</f>
        <v>obvod správy tratí v Mostě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69" t="str">
        <f>IF(AN8= "","",AN8)</f>
        <v>13. 2. 2019</v>
      </c>
      <c r="AN47" s="69"/>
      <c r="AO47" s="41"/>
      <c r="AP47" s="41"/>
      <c r="AQ47" s="41"/>
      <c r="AR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</row>
    <row r="49" s="1" customFormat="1" ht="13.65" customHeight="1">
      <c r="B49" s="40"/>
      <c r="C49" s="33" t="s">
        <v>30</v>
      </c>
      <c r="D49" s="41"/>
      <c r="E49" s="41"/>
      <c r="F49" s="41"/>
      <c r="G49" s="41"/>
      <c r="H49" s="41"/>
      <c r="I49" s="41"/>
      <c r="J49" s="41"/>
      <c r="K49" s="41"/>
      <c r="L49" s="41" t="str">
        <f>IF(E11= "","",E11)</f>
        <v>SŽDC s.o., OŘ UNL, ST Most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38</v>
      </c>
      <c r="AJ49" s="41"/>
      <c r="AK49" s="41"/>
      <c r="AL49" s="41"/>
      <c r="AM49" s="70" t="str">
        <f>IF(E17="","",E17)</f>
        <v xml:space="preserve"> </v>
      </c>
      <c r="AN49" s="41"/>
      <c r="AO49" s="41"/>
      <c r="AP49" s="41"/>
      <c r="AQ49" s="41"/>
      <c r="AR49" s="45"/>
      <c r="AS49" s="71" t="s">
        <v>60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</row>
    <row r="50" s="1" customFormat="1" ht="24.9" customHeight="1">
      <c r="B50" s="40"/>
      <c r="C50" s="33" t="s">
        <v>36</v>
      </c>
      <c r="D50" s="41"/>
      <c r="E50" s="41"/>
      <c r="F50" s="41"/>
      <c r="G50" s="41"/>
      <c r="H50" s="41"/>
      <c r="I50" s="41"/>
      <c r="J50" s="41"/>
      <c r="K50" s="41"/>
      <c r="L50" s="41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42</v>
      </c>
      <c r="AJ50" s="41"/>
      <c r="AK50" s="41"/>
      <c r="AL50" s="41"/>
      <c r="AM50" s="70" t="str">
        <f>IF(E20="","",E20)</f>
        <v>Ing. Horák Jiří, horak@szdc.cz, +420 602155923</v>
      </c>
      <c r="AN50" s="41"/>
      <c r="AO50" s="41"/>
      <c r="AP50" s="41"/>
      <c r="AQ50" s="41"/>
      <c r="AR50" s="45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</row>
    <row r="51" s="1" customFormat="1" ht="10.8" customHeight="1"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</row>
    <row r="52" s="1" customFormat="1" ht="29.28" customHeight="1">
      <c r="B52" s="40"/>
      <c r="C52" s="83" t="s">
        <v>61</v>
      </c>
      <c r="D52" s="84"/>
      <c r="E52" s="84"/>
      <c r="F52" s="84"/>
      <c r="G52" s="84"/>
      <c r="H52" s="85"/>
      <c r="I52" s="86" t="s">
        <v>62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63</v>
      </c>
      <c r="AH52" s="84"/>
      <c r="AI52" s="84"/>
      <c r="AJ52" s="84"/>
      <c r="AK52" s="84"/>
      <c r="AL52" s="84"/>
      <c r="AM52" s="84"/>
      <c r="AN52" s="86" t="s">
        <v>64</v>
      </c>
      <c r="AO52" s="84"/>
      <c r="AP52" s="84"/>
      <c r="AQ52" s="88" t="s">
        <v>65</v>
      </c>
      <c r="AR52" s="45"/>
      <c r="AS52" s="89" t="s">
        <v>66</v>
      </c>
      <c r="AT52" s="90" t="s">
        <v>67</v>
      </c>
      <c r="AU52" s="90" t="s">
        <v>68</v>
      </c>
      <c r="AV52" s="90" t="s">
        <v>69</v>
      </c>
      <c r="AW52" s="90" t="s">
        <v>70</v>
      </c>
      <c r="AX52" s="90" t="s">
        <v>71</v>
      </c>
      <c r="AY52" s="90" t="s">
        <v>72</v>
      </c>
      <c r="AZ52" s="90" t="s">
        <v>73</v>
      </c>
      <c r="BA52" s="90" t="s">
        <v>74</v>
      </c>
      <c r="BB52" s="90" t="s">
        <v>75</v>
      </c>
      <c r="BC52" s="90" t="s">
        <v>76</v>
      </c>
      <c r="BD52" s="91" t="s">
        <v>77</v>
      </c>
    </row>
    <row r="53" s="1" customFormat="1" ht="10.8" customHeight="1"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</row>
    <row r="54" s="4" customFormat="1" ht="32.4" customHeight="1">
      <c r="B54" s="95"/>
      <c r="C54" s="96" t="s">
        <v>78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ROUND(AG55+AG61+AG67+AG70+AG75+AG77+AG82,2)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39</v>
      </c>
      <c r="AR54" s="101"/>
      <c r="AS54" s="102">
        <f>ROUND(AS55+AS61+AS67+AS70+AS75+AS77+AS82,2)</f>
        <v>0</v>
      </c>
      <c r="AT54" s="103">
        <f>ROUND(SUM(AV54:AW54),2)</f>
        <v>0</v>
      </c>
      <c r="AU54" s="104">
        <f>ROUND(AU55+AU61+AU67+AU70+AU75+AU77+AU82,5)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ROUND(AZ55+AZ61+AZ67+AZ70+AZ75+AZ77+AZ82,2)</f>
        <v>0</v>
      </c>
      <c r="BA54" s="103">
        <f>ROUND(BA55+BA61+BA67+BA70+BA75+BA77+BA82,2)</f>
        <v>0</v>
      </c>
      <c r="BB54" s="103">
        <f>ROUND(BB55+BB61+BB67+BB70+BB75+BB77+BB82,2)</f>
        <v>0</v>
      </c>
      <c r="BC54" s="103">
        <f>ROUND(BC55+BC61+BC67+BC70+BC75+BC77+BC82,2)</f>
        <v>0</v>
      </c>
      <c r="BD54" s="105">
        <f>ROUND(BD55+BD61+BD67+BD70+BD75+BD77+BD82,2)</f>
        <v>0</v>
      </c>
      <c r="BS54" s="106" t="s">
        <v>79</v>
      </c>
      <c r="BT54" s="106" t="s">
        <v>80</v>
      </c>
      <c r="BU54" s="107" t="s">
        <v>81</v>
      </c>
      <c r="BV54" s="106" t="s">
        <v>82</v>
      </c>
      <c r="BW54" s="106" t="s">
        <v>5</v>
      </c>
      <c r="BX54" s="106" t="s">
        <v>83</v>
      </c>
      <c r="CL54" s="106" t="s">
        <v>19</v>
      </c>
    </row>
    <row r="55" s="5" customFormat="1" ht="16.5" customHeight="1">
      <c r="B55" s="108"/>
      <c r="C55" s="109"/>
      <c r="D55" s="110" t="s">
        <v>84</v>
      </c>
      <c r="E55" s="110"/>
      <c r="F55" s="110"/>
      <c r="G55" s="110"/>
      <c r="H55" s="110"/>
      <c r="I55" s="111"/>
      <c r="J55" s="110" t="s">
        <v>85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ROUND(SUM(AG56:AG60),2)</f>
        <v>0</v>
      </c>
      <c r="AH55" s="111"/>
      <c r="AI55" s="111"/>
      <c r="AJ55" s="111"/>
      <c r="AK55" s="111"/>
      <c r="AL55" s="111"/>
      <c r="AM55" s="111"/>
      <c r="AN55" s="113">
        <f>SUM(AG55,AT55)</f>
        <v>0</v>
      </c>
      <c r="AO55" s="111"/>
      <c r="AP55" s="111"/>
      <c r="AQ55" s="114" t="s">
        <v>86</v>
      </c>
      <c r="AR55" s="115"/>
      <c r="AS55" s="116">
        <f>ROUND(SUM(AS56:AS60),2)</f>
        <v>0</v>
      </c>
      <c r="AT55" s="117">
        <f>ROUND(SUM(AV55:AW55),2)</f>
        <v>0</v>
      </c>
      <c r="AU55" s="118">
        <f>ROUND(SUM(AU56:AU60),5)</f>
        <v>0</v>
      </c>
      <c r="AV55" s="117">
        <f>ROUND(AZ55*L29,2)</f>
        <v>0</v>
      </c>
      <c r="AW55" s="117">
        <f>ROUND(BA55*L30,2)</f>
        <v>0</v>
      </c>
      <c r="AX55" s="117">
        <f>ROUND(BB55*L29,2)</f>
        <v>0</v>
      </c>
      <c r="AY55" s="117">
        <f>ROUND(BC55*L30,2)</f>
        <v>0</v>
      </c>
      <c r="AZ55" s="117">
        <f>ROUND(SUM(AZ56:AZ60),2)</f>
        <v>0</v>
      </c>
      <c r="BA55" s="117">
        <f>ROUND(SUM(BA56:BA60),2)</f>
        <v>0</v>
      </c>
      <c r="BB55" s="117">
        <f>ROUND(SUM(BB56:BB60),2)</f>
        <v>0</v>
      </c>
      <c r="BC55" s="117">
        <f>ROUND(SUM(BC56:BC60),2)</f>
        <v>0</v>
      </c>
      <c r="BD55" s="119">
        <f>ROUND(SUM(BD56:BD60),2)</f>
        <v>0</v>
      </c>
      <c r="BS55" s="120" t="s">
        <v>79</v>
      </c>
      <c r="BT55" s="120" t="s">
        <v>87</v>
      </c>
      <c r="BU55" s="120" t="s">
        <v>81</v>
      </c>
      <c r="BV55" s="120" t="s">
        <v>82</v>
      </c>
      <c r="BW55" s="120" t="s">
        <v>88</v>
      </c>
      <c r="BX55" s="120" t="s">
        <v>5</v>
      </c>
      <c r="CL55" s="120" t="s">
        <v>19</v>
      </c>
      <c r="CM55" s="120" t="s">
        <v>89</v>
      </c>
    </row>
    <row r="56" s="6" customFormat="1" ht="16.5" customHeight="1">
      <c r="A56" s="121" t="s">
        <v>90</v>
      </c>
      <c r="B56" s="122"/>
      <c r="C56" s="123"/>
      <c r="D56" s="123"/>
      <c r="E56" s="124" t="s">
        <v>91</v>
      </c>
      <c r="F56" s="124"/>
      <c r="G56" s="124"/>
      <c r="H56" s="124"/>
      <c r="I56" s="124"/>
      <c r="J56" s="123"/>
      <c r="K56" s="124" t="s">
        <v>92</v>
      </c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5">
        <f>'Č11 - 1.TK Bílina-České Z...'!J32</f>
        <v>0</v>
      </c>
      <c r="AH56" s="123"/>
      <c r="AI56" s="123"/>
      <c r="AJ56" s="123"/>
      <c r="AK56" s="123"/>
      <c r="AL56" s="123"/>
      <c r="AM56" s="123"/>
      <c r="AN56" s="125">
        <f>SUM(AG56,AT56)</f>
        <v>0</v>
      </c>
      <c r="AO56" s="123"/>
      <c r="AP56" s="123"/>
      <c r="AQ56" s="126" t="s">
        <v>93</v>
      </c>
      <c r="AR56" s="127"/>
      <c r="AS56" s="128">
        <v>0</v>
      </c>
      <c r="AT56" s="129">
        <f>ROUND(SUM(AV56:AW56),2)</f>
        <v>0</v>
      </c>
      <c r="AU56" s="130">
        <f>'Č11 - 1.TK Bílina-České Z...'!P90</f>
        <v>0</v>
      </c>
      <c r="AV56" s="129">
        <f>'Č11 - 1.TK Bílina-České Z...'!J35</f>
        <v>0</v>
      </c>
      <c r="AW56" s="129">
        <f>'Č11 - 1.TK Bílina-České Z...'!J36</f>
        <v>0</v>
      </c>
      <c r="AX56" s="129">
        <f>'Č11 - 1.TK Bílina-České Z...'!J37</f>
        <v>0</v>
      </c>
      <c r="AY56" s="129">
        <f>'Č11 - 1.TK Bílina-České Z...'!J38</f>
        <v>0</v>
      </c>
      <c r="AZ56" s="129">
        <f>'Č11 - 1.TK Bílina-České Z...'!F35</f>
        <v>0</v>
      </c>
      <c r="BA56" s="129">
        <f>'Č11 - 1.TK Bílina-České Z...'!F36</f>
        <v>0</v>
      </c>
      <c r="BB56" s="129">
        <f>'Č11 - 1.TK Bílina-České Z...'!F37</f>
        <v>0</v>
      </c>
      <c r="BC56" s="129">
        <f>'Č11 - 1.TK Bílina-České Z...'!F38</f>
        <v>0</v>
      </c>
      <c r="BD56" s="131">
        <f>'Č11 - 1.TK Bílina-České Z...'!F39</f>
        <v>0</v>
      </c>
      <c r="BT56" s="132" t="s">
        <v>89</v>
      </c>
      <c r="BV56" s="132" t="s">
        <v>82</v>
      </c>
      <c r="BW56" s="132" t="s">
        <v>94</v>
      </c>
      <c r="BX56" s="132" t="s">
        <v>88</v>
      </c>
      <c r="CL56" s="132" t="s">
        <v>19</v>
      </c>
    </row>
    <row r="57" s="6" customFormat="1" ht="16.5" customHeight="1">
      <c r="A57" s="121" t="s">
        <v>90</v>
      </c>
      <c r="B57" s="122"/>
      <c r="C57" s="123"/>
      <c r="D57" s="123"/>
      <c r="E57" s="124" t="s">
        <v>95</v>
      </c>
      <c r="F57" s="124"/>
      <c r="G57" s="124"/>
      <c r="H57" s="124"/>
      <c r="I57" s="124"/>
      <c r="J57" s="123"/>
      <c r="K57" s="124" t="s">
        <v>96</v>
      </c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  <c r="AA57" s="124"/>
      <c r="AB57" s="124"/>
      <c r="AC57" s="124"/>
      <c r="AD57" s="124"/>
      <c r="AE57" s="124"/>
      <c r="AF57" s="124"/>
      <c r="AG57" s="125">
        <f>'Č12 - 0.TK Bílina-České Z...'!J32</f>
        <v>0</v>
      </c>
      <c r="AH57" s="123"/>
      <c r="AI57" s="123"/>
      <c r="AJ57" s="123"/>
      <c r="AK57" s="123"/>
      <c r="AL57" s="123"/>
      <c r="AM57" s="123"/>
      <c r="AN57" s="125">
        <f>SUM(AG57,AT57)</f>
        <v>0</v>
      </c>
      <c r="AO57" s="123"/>
      <c r="AP57" s="123"/>
      <c r="AQ57" s="126" t="s">
        <v>93</v>
      </c>
      <c r="AR57" s="127"/>
      <c r="AS57" s="128">
        <v>0</v>
      </c>
      <c r="AT57" s="129">
        <f>ROUND(SUM(AV57:AW57),2)</f>
        <v>0</v>
      </c>
      <c r="AU57" s="130">
        <f>'Č12 - 0.TK Bílina-České Z...'!P90</f>
        <v>0</v>
      </c>
      <c r="AV57" s="129">
        <f>'Č12 - 0.TK Bílina-České Z...'!J35</f>
        <v>0</v>
      </c>
      <c r="AW57" s="129">
        <f>'Č12 - 0.TK Bílina-České Z...'!J36</f>
        <v>0</v>
      </c>
      <c r="AX57" s="129">
        <f>'Č12 - 0.TK Bílina-České Z...'!J37</f>
        <v>0</v>
      </c>
      <c r="AY57" s="129">
        <f>'Č12 - 0.TK Bílina-České Z...'!J38</f>
        <v>0</v>
      </c>
      <c r="AZ57" s="129">
        <f>'Č12 - 0.TK Bílina-České Z...'!F35</f>
        <v>0</v>
      </c>
      <c r="BA57" s="129">
        <f>'Č12 - 0.TK Bílina-České Z...'!F36</f>
        <v>0</v>
      </c>
      <c r="BB57" s="129">
        <f>'Č12 - 0.TK Bílina-České Z...'!F37</f>
        <v>0</v>
      </c>
      <c r="BC57" s="129">
        <f>'Č12 - 0.TK Bílina-České Z...'!F38</f>
        <v>0</v>
      </c>
      <c r="BD57" s="131">
        <f>'Č12 - 0.TK Bílina-České Z...'!F39</f>
        <v>0</v>
      </c>
      <c r="BT57" s="132" t="s">
        <v>89</v>
      </c>
      <c r="BV57" s="132" t="s">
        <v>82</v>
      </c>
      <c r="BW57" s="132" t="s">
        <v>97</v>
      </c>
      <c r="BX57" s="132" t="s">
        <v>88</v>
      </c>
      <c r="CL57" s="132" t="s">
        <v>19</v>
      </c>
    </row>
    <row r="58" s="6" customFormat="1" ht="16.5" customHeight="1">
      <c r="A58" s="121" t="s">
        <v>90</v>
      </c>
      <c r="B58" s="122"/>
      <c r="C58" s="123"/>
      <c r="D58" s="123"/>
      <c r="E58" s="124" t="s">
        <v>98</v>
      </c>
      <c r="F58" s="124"/>
      <c r="G58" s="124"/>
      <c r="H58" s="124"/>
      <c r="I58" s="124"/>
      <c r="J58" s="123"/>
      <c r="K58" s="124" t="s">
        <v>99</v>
      </c>
      <c r="L58" s="124"/>
      <c r="M58" s="124"/>
      <c r="N58" s="124"/>
      <c r="O58" s="124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5">
        <f>'Č13 - 2.TK Bílina-České Z...'!J32</f>
        <v>0</v>
      </c>
      <c r="AH58" s="123"/>
      <c r="AI58" s="123"/>
      <c r="AJ58" s="123"/>
      <c r="AK58" s="123"/>
      <c r="AL58" s="123"/>
      <c r="AM58" s="123"/>
      <c r="AN58" s="125">
        <f>SUM(AG58,AT58)</f>
        <v>0</v>
      </c>
      <c r="AO58" s="123"/>
      <c r="AP58" s="123"/>
      <c r="AQ58" s="126" t="s">
        <v>93</v>
      </c>
      <c r="AR58" s="127"/>
      <c r="AS58" s="128">
        <v>0</v>
      </c>
      <c r="AT58" s="129">
        <f>ROUND(SUM(AV58:AW58),2)</f>
        <v>0</v>
      </c>
      <c r="AU58" s="130">
        <f>'Č13 - 2.TK Bílina-České Z...'!P89</f>
        <v>0</v>
      </c>
      <c r="AV58" s="129">
        <f>'Č13 - 2.TK Bílina-České Z...'!J35</f>
        <v>0</v>
      </c>
      <c r="AW58" s="129">
        <f>'Č13 - 2.TK Bílina-České Z...'!J36</f>
        <v>0</v>
      </c>
      <c r="AX58" s="129">
        <f>'Č13 - 2.TK Bílina-České Z...'!J37</f>
        <v>0</v>
      </c>
      <c r="AY58" s="129">
        <f>'Č13 - 2.TK Bílina-České Z...'!J38</f>
        <v>0</v>
      </c>
      <c r="AZ58" s="129">
        <f>'Č13 - 2.TK Bílina-České Z...'!F35</f>
        <v>0</v>
      </c>
      <c r="BA58" s="129">
        <f>'Č13 - 2.TK Bílina-České Z...'!F36</f>
        <v>0</v>
      </c>
      <c r="BB58" s="129">
        <f>'Č13 - 2.TK Bílina-České Z...'!F37</f>
        <v>0</v>
      </c>
      <c r="BC58" s="129">
        <f>'Č13 - 2.TK Bílina-České Z...'!F38</f>
        <v>0</v>
      </c>
      <c r="BD58" s="131">
        <f>'Č13 - 2.TK Bílina-České Z...'!F39</f>
        <v>0</v>
      </c>
      <c r="BT58" s="132" t="s">
        <v>89</v>
      </c>
      <c r="BV58" s="132" t="s">
        <v>82</v>
      </c>
      <c r="BW58" s="132" t="s">
        <v>100</v>
      </c>
      <c r="BX58" s="132" t="s">
        <v>88</v>
      </c>
      <c r="CL58" s="132" t="s">
        <v>19</v>
      </c>
    </row>
    <row r="59" s="6" customFormat="1" ht="16.5" customHeight="1">
      <c r="A59" s="121" t="s">
        <v>90</v>
      </c>
      <c r="B59" s="122"/>
      <c r="C59" s="123"/>
      <c r="D59" s="123"/>
      <c r="E59" s="124" t="s">
        <v>101</v>
      </c>
      <c r="F59" s="124"/>
      <c r="G59" s="124"/>
      <c r="H59" s="124"/>
      <c r="I59" s="124"/>
      <c r="J59" s="123"/>
      <c r="K59" s="124" t="s">
        <v>102</v>
      </c>
      <c r="L59" s="124"/>
      <c r="M59" s="124"/>
      <c r="N59" s="124"/>
      <c r="O59" s="124"/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  <c r="AA59" s="124"/>
      <c r="AB59" s="124"/>
      <c r="AC59" s="124"/>
      <c r="AD59" s="124"/>
      <c r="AE59" s="124"/>
      <c r="AF59" s="124"/>
      <c r="AG59" s="125">
        <f>'Č14 - 1.TK Č.Zlatníky-Most'!J32</f>
        <v>0</v>
      </c>
      <c r="AH59" s="123"/>
      <c r="AI59" s="123"/>
      <c r="AJ59" s="123"/>
      <c r="AK59" s="123"/>
      <c r="AL59" s="123"/>
      <c r="AM59" s="123"/>
      <c r="AN59" s="125">
        <f>SUM(AG59,AT59)</f>
        <v>0</v>
      </c>
      <c r="AO59" s="123"/>
      <c r="AP59" s="123"/>
      <c r="AQ59" s="126" t="s">
        <v>93</v>
      </c>
      <c r="AR59" s="127"/>
      <c r="AS59" s="128">
        <v>0</v>
      </c>
      <c r="AT59" s="129">
        <f>ROUND(SUM(AV59:AW59),2)</f>
        <v>0</v>
      </c>
      <c r="AU59" s="130">
        <f>'Č14 - 1.TK Č.Zlatníky-Most'!P89</f>
        <v>0</v>
      </c>
      <c r="AV59" s="129">
        <f>'Č14 - 1.TK Č.Zlatníky-Most'!J35</f>
        <v>0</v>
      </c>
      <c r="AW59" s="129">
        <f>'Č14 - 1.TK Č.Zlatníky-Most'!J36</f>
        <v>0</v>
      </c>
      <c r="AX59" s="129">
        <f>'Č14 - 1.TK Č.Zlatníky-Most'!J37</f>
        <v>0</v>
      </c>
      <c r="AY59" s="129">
        <f>'Č14 - 1.TK Č.Zlatníky-Most'!J38</f>
        <v>0</v>
      </c>
      <c r="AZ59" s="129">
        <f>'Č14 - 1.TK Č.Zlatníky-Most'!F35</f>
        <v>0</v>
      </c>
      <c r="BA59" s="129">
        <f>'Č14 - 1.TK Č.Zlatníky-Most'!F36</f>
        <v>0</v>
      </c>
      <c r="BB59" s="129">
        <f>'Č14 - 1.TK Č.Zlatníky-Most'!F37</f>
        <v>0</v>
      </c>
      <c r="BC59" s="129">
        <f>'Č14 - 1.TK Č.Zlatníky-Most'!F38</f>
        <v>0</v>
      </c>
      <c r="BD59" s="131">
        <f>'Č14 - 1.TK Č.Zlatníky-Most'!F39</f>
        <v>0</v>
      </c>
      <c r="BT59" s="132" t="s">
        <v>89</v>
      </c>
      <c r="BV59" s="132" t="s">
        <v>82</v>
      </c>
      <c r="BW59" s="132" t="s">
        <v>103</v>
      </c>
      <c r="BX59" s="132" t="s">
        <v>88</v>
      </c>
      <c r="CL59" s="132" t="s">
        <v>19</v>
      </c>
    </row>
    <row r="60" s="6" customFormat="1" ht="16.5" customHeight="1">
      <c r="A60" s="121" t="s">
        <v>90</v>
      </c>
      <c r="B60" s="122"/>
      <c r="C60" s="123"/>
      <c r="D60" s="123"/>
      <c r="E60" s="124" t="s">
        <v>104</v>
      </c>
      <c r="F60" s="124"/>
      <c r="G60" s="124"/>
      <c r="H60" s="124"/>
      <c r="I60" s="124"/>
      <c r="J60" s="123"/>
      <c r="K60" s="124" t="s">
        <v>105</v>
      </c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4"/>
      <c r="AC60" s="124"/>
      <c r="AD60" s="124"/>
      <c r="AE60" s="124"/>
      <c r="AF60" s="124"/>
      <c r="AG60" s="125">
        <f>'Č15 - Bílina - Most - opr...'!J32</f>
        <v>0</v>
      </c>
      <c r="AH60" s="123"/>
      <c r="AI60" s="123"/>
      <c r="AJ60" s="123"/>
      <c r="AK60" s="123"/>
      <c r="AL60" s="123"/>
      <c r="AM60" s="123"/>
      <c r="AN60" s="125">
        <f>SUM(AG60,AT60)</f>
        <v>0</v>
      </c>
      <c r="AO60" s="123"/>
      <c r="AP60" s="123"/>
      <c r="AQ60" s="126" t="s">
        <v>93</v>
      </c>
      <c r="AR60" s="127"/>
      <c r="AS60" s="128">
        <v>0</v>
      </c>
      <c r="AT60" s="129">
        <f>ROUND(SUM(AV60:AW60),2)</f>
        <v>0</v>
      </c>
      <c r="AU60" s="130">
        <f>'Č15 - Bílina - Most - opr...'!P87</f>
        <v>0</v>
      </c>
      <c r="AV60" s="129">
        <f>'Č15 - Bílina - Most - opr...'!J35</f>
        <v>0</v>
      </c>
      <c r="AW60" s="129">
        <f>'Č15 - Bílina - Most - opr...'!J36</f>
        <v>0</v>
      </c>
      <c r="AX60" s="129">
        <f>'Č15 - Bílina - Most - opr...'!J37</f>
        <v>0</v>
      </c>
      <c r="AY60" s="129">
        <f>'Č15 - Bílina - Most - opr...'!J38</f>
        <v>0</v>
      </c>
      <c r="AZ60" s="129">
        <f>'Č15 - Bílina - Most - opr...'!F35</f>
        <v>0</v>
      </c>
      <c r="BA60" s="129">
        <f>'Č15 - Bílina - Most - opr...'!F36</f>
        <v>0</v>
      </c>
      <c r="BB60" s="129">
        <f>'Č15 - Bílina - Most - opr...'!F37</f>
        <v>0</v>
      </c>
      <c r="BC60" s="129">
        <f>'Č15 - Bílina - Most - opr...'!F38</f>
        <v>0</v>
      </c>
      <c r="BD60" s="131">
        <f>'Č15 - Bílina - Most - opr...'!F39</f>
        <v>0</v>
      </c>
      <c r="BT60" s="132" t="s">
        <v>89</v>
      </c>
      <c r="BV60" s="132" t="s">
        <v>82</v>
      </c>
      <c r="BW60" s="132" t="s">
        <v>106</v>
      </c>
      <c r="BX60" s="132" t="s">
        <v>88</v>
      </c>
      <c r="CL60" s="132" t="s">
        <v>19</v>
      </c>
    </row>
    <row r="61" s="5" customFormat="1" ht="16.5" customHeight="1">
      <c r="B61" s="108"/>
      <c r="C61" s="109"/>
      <c r="D61" s="110" t="s">
        <v>107</v>
      </c>
      <c r="E61" s="110"/>
      <c r="F61" s="110"/>
      <c r="G61" s="110"/>
      <c r="H61" s="110"/>
      <c r="I61" s="111"/>
      <c r="J61" s="110" t="s">
        <v>108</v>
      </c>
      <c r="K61" s="110"/>
      <c r="L61" s="110"/>
      <c r="M61" s="110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  <c r="Y61" s="110"/>
      <c r="Z61" s="110"/>
      <c r="AA61" s="110"/>
      <c r="AB61" s="110"/>
      <c r="AC61" s="110"/>
      <c r="AD61" s="110"/>
      <c r="AE61" s="110"/>
      <c r="AF61" s="110"/>
      <c r="AG61" s="112">
        <f>ROUND(SUM(AG62:AG66),2)</f>
        <v>0</v>
      </c>
      <c r="AH61" s="111"/>
      <c r="AI61" s="111"/>
      <c r="AJ61" s="111"/>
      <c r="AK61" s="111"/>
      <c r="AL61" s="111"/>
      <c r="AM61" s="111"/>
      <c r="AN61" s="113">
        <f>SUM(AG61,AT61)</f>
        <v>0</v>
      </c>
      <c r="AO61" s="111"/>
      <c r="AP61" s="111"/>
      <c r="AQ61" s="114" t="s">
        <v>86</v>
      </c>
      <c r="AR61" s="115"/>
      <c r="AS61" s="116">
        <f>ROUND(SUM(AS62:AS66),2)</f>
        <v>0</v>
      </c>
      <c r="AT61" s="117">
        <f>ROUND(SUM(AV61:AW61),2)</f>
        <v>0</v>
      </c>
      <c r="AU61" s="118">
        <f>ROUND(SUM(AU62:AU66),5)</f>
        <v>0</v>
      </c>
      <c r="AV61" s="117">
        <f>ROUND(AZ61*L29,2)</f>
        <v>0</v>
      </c>
      <c r="AW61" s="117">
        <f>ROUND(BA61*L30,2)</f>
        <v>0</v>
      </c>
      <c r="AX61" s="117">
        <f>ROUND(BB61*L29,2)</f>
        <v>0</v>
      </c>
      <c r="AY61" s="117">
        <f>ROUND(BC61*L30,2)</f>
        <v>0</v>
      </c>
      <c r="AZ61" s="117">
        <f>ROUND(SUM(AZ62:AZ66),2)</f>
        <v>0</v>
      </c>
      <c r="BA61" s="117">
        <f>ROUND(SUM(BA62:BA66),2)</f>
        <v>0</v>
      </c>
      <c r="BB61" s="117">
        <f>ROUND(SUM(BB62:BB66),2)</f>
        <v>0</v>
      </c>
      <c r="BC61" s="117">
        <f>ROUND(SUM(BC62:BC66),2)</f>
        <v>0</v>
      </c>
      <c r="BD61" s="119">
        <f>ROUND(SUM(BD62:BD66),2)</f>
        <v>0</v>
      </c>
      <c r="BS61" s="120" t="s">
        <v>79</v>
      </c>
      <c r="BT61" s="120" t="s">
        <v>87</v>
      </c>
      <c r="BU61" s="120" t="s">
        <v>81</v>
      </c>
      <c r="BV61" s="120" t="s">
        <v>82</v>
      </c>
      <c r="BW61" s="120" t="s">
        <v>109</v>
      </c>
      <c r="BX61" s="120" t="s">
        <v>5</v>
      </c>
      <c r="CL61" s="120" t="s">
        <v>19</v>
      </c>
      <c r="CM61" s="120" t="s">
        <v>89</v>
      </c>
    </row>
    <row r="62" s="6" customFormat="1" ht="16.5" customHeight="1">
      <c r="A62" s="121" t="s">
        <v>90</v>
      </c>
      <c r="B62" s="122"/>
      <c r="C62" s="123"/>
      <c r="D62" s="123"/>
      <c r="E62" s="124" t="s">
        <v>110</v>
      </c>
      <c r="F62" s="124"/>
      <c r="G62" s="124"/>
      <c r="H62" s="124"/>
      <c r="I62" s="124"/>
      <c r="J62" s="123"/>
      <c r="K62" s="124" t="s">
        <v>111</v>
      </c>
      <c r="L62" s="124"/>
      <c r="M62" s="124"/>
      <c r="N62" s="124"/>
      <c r="O62" s="124"/>
      <c r="P62" s="124"/>
      <c r="Q62" s="124"/>
      <c r="R62" s="124"/>
      <c r="S62" s="124"/>
      <c r="T62" s="124"/>
      <c r="U62" s="124"/>
      <c r="V62" s="124"/>
      <c r="W62" s="124"/>
      <c r="X62" s="124"/>
      <c r="Y62" s="124"/>
      <c r="Z62" s="124"/>
      <c r="AA62" s="124"/>
      <c r="AB62" s="124"/>
      <c r="AC62" s="124"/>
      <c r="AD62" s="124"/>
      <c r="AE62" s="124"/>
      <c r="AF62" s="124"/>
      <c r="AG62" s="125">
        <f>'Č21 - 1.TK Trmice - Řehlo...'!J32</f>
        <v>0</v>
      </c>
      <c r="AH62" s="123"/>
      <c r="AI62" s="123"/>
      <c r="AJ62" s="123"/>
      <c r="AK62" s="123"/>
      <c r="AL62" s="123"/>
      <c r="AM62" s="123"/>
      <c r="AN62" s="125">
        <f>SUM(AG62,AT62)</f>
        <v>0</v>
      </c>
      <c r="AO62" s="123"/>
      <c r="AP62" s="123"/>
      <c r="AQ62" s="126" t="s">
        <v>93</v>
      </c>
      <c r="AR62" s="127"/>
      <c r="AS62" s="128">
        <v>0</v>
      </c>
      <c r="AT62" s="129">
        <f>ROUND(SUM(AV62:AW62),2)</f>
        <v>0</v>
      </c>
      <c r="AU62" s="130">
        <f>'Č21 - 1.TK Trmice - Řehlo...'!P89</f>
        <v>0</v>
      </c>
      <c r="AV62" s="129">
        <f>'Č21 - 1.TK Trmice - Řehlo...'!J35</f>
        <v>0</v>
      </c>
      <c r="AW62" s="129">
        <f>'Č21 - 1.TK Trmice - Řehlo...'!J36</f>
        <v>0</v>
      </c>
      <c r="AX62" s="129">
        <f>'Č21 - 1.TK Trmice - Řehlo...'!J37</f>
        <v>0</v>
      </c>
      <c r="AY62" s="129">
        <f>'Č21 - 1.TK Trmice - Řehlo...'!J38</f>
        <v>0</v>
      </c>
      <c r="AZ62" s="129">
        <f>'Č21 - 1.TK Trmice - Řehlo...'!F35</f>
        <v>0</v>
      </c>
      <c r="BA62" s="129">
        <f>'Č21 - 1.TK Trmice - Řehlo...'!F36</f>
        <v>0</v>
      </c>
      <c r="BB62" s="129">
        <f>'Č21 - 1.TK Trmice - Řehlo...'!F37</f>
        <v>0</v>
      </c>
      <c r="BC62" s="129">
        <f>'Č21 - 1.TK Trmice - Řehlo...'!F38</f>
        <v>0</v>
      </c>
      <c r="BD62" s="131">
        <f>'Č21 - 1.TK Trmice - Řehlo...'!F39</f>
        <v>0</v>
      </c>
      <c r="BT62" s="132" t="s">
        <v>89</v>
      </c>
      <c r="BV62" s="132" t="s">
        <v>82</v>
      </c>
      <c r="BW62" s="132" t="s">
        <v>112</v>
      </c>
      <c r="BX62" s="132" t="s">
        <v>109</v>
      </c>
      <c r="CL62" s="132" t="s">
        <v>19</v>
      </c>
    </row>
    <row r="63" s="6" customFormat="1" ht="16.5" customHeight="1">
      <c r="A63" s="121" t="s">
        <v>90</v>
      </c>
      <c r="B63" s="122"/>
      <c r="C63" s="123"/>
      <c r="D63" s="123"/>
      <c r="E63" s="124" t="s">
        <v>113</v>
      </c>
      <c r="F63" s="124"/>
      <c r="G63" s="124"/>
      <c r="H63" s="124"/>
      <c r="I63" s="124"/>
      <c r="J63" s="123"/>
      <c r="K63" s="124" t="s">
        <v>114</v>
      </c>
      <c r="L63" s="124"/>
      <c r="M63" s="124"/>
      <c r="N63" s="124"/>
      <c r="O63" s="124"/>
      <c r="P63" s="124"/>
      <c r="Q63" s="124"/>
      <c r="R63" s="124"/>
      <c r="S63" s="124"/>
      <c r="T63" s="124"/>
      <c r="U63" s="124"/>
      <c r="V63" s="124"/>
      <c r="W63" s="124"/>
      <c r="X63" s="124"/>
      <c r="Y63" s="124"/>
      <c r="Z63" s="124"/>
      <c r="AA63" s="124"/>
      <c r="AB63" s="124"/>
      <c r="AC63" s="124"/>
      <c r="AD63" s="124"/>
      <c r="AE63" s="124"/>
      <c r="AF63" s="124"/>
      <c r="AG63" s="125">
        <f>'Č22 - 1.TK Řehlovice - Úp...'!J32</f>
        <v>0</v>
      </c>
      <c r="AH63" s="123"/>
      <c r="AI63" s="123"/>
      <c r="AJ63" s="123"/>
      <c r="AK63" s="123"/>
      <c r="AL63" s="123"/>
      <c r="AM63" s="123"/>
      <c r="AN63" s="125">
        <f>SUM(AG63,AT63)</f>
        <v>0</v>
      </c>
      <c r="AO63" s="123"/>
      <c r="AP63" s="123"/>
      <c r="AQ63" s="126" t="s">
        <v>93</v>
      </c>
      <c r="AR63" s="127"/>
      <c r="AS63" s="128">
        <v>0</v>
      </c>
      <c r="AT63" s="129">
        <f>ROUND(SUM(AV63:AW63),2)</f>
        <v>0</v>
      </c>
      <c r="AU63" s="130">
        <f>'Č22 - 1.TK Řehlovice - Úp...'!P88</f>
        <v>0</v>
      </c>
      <c r="AV63" s="129">
        <f>'Č22 - 1.TK Řehlovice - Úp...'!J35</f>
        <v>0</v>
      </c>
      <c r="AW63" s="129">
        <f>'Č22 - 1.TK Řehlovice - Úp...'!J36</f>
        <v>0</v>
      </c>
      <c r="AX63" s="129">
        <f>'Č22 - 1.TK Řehlovice - Úp...'!J37</f>
        <v>0</v>
      </c>
      <c r="AY63" s="129">
        <f>'Č22 - 1.TK Řehlovice - Úp...'!J38</f>
        <v>0</v>
      </c>
      <c r="AZ63" s="129">
        <f>'Č22 - 1.TK Řehlovice - Úp...'!F35</f>
        <v>0</v>
      </c>
      <c r="BA63" s="129">
        <f>'Č22 - 1.TK Řehlovice - Úp...'!F36</f>
        <v>0</v>
      </c>
      <c r="BB63" s="129">
        <f>'Č22 - 1.TK Řehlovice - Úp...'!F37</f>
        <v>0</v>
      </c>
      <c r="BC63" s="129">
        <f>'Č22 - 1.TK Řehlovice - Úp...'!F38</f>
        <v>0</v>
      </c>
      <c r="BD63" s="131">
        <f>'Č22 - 1.TK Řehlovice - Úp...'!F39</f>
        <v>0</v>
      </c>
      <c r="BT63" s="132" t="s">
        <v>89</v>
      </c>
      <c r="BV63" s="132" t="s">
        <v>82</v>
      </c>
      <c r="BW63" s="132" t="s">
        <v>115</v>
      </c>
      <c r="BX63" s="132" t="s">
        <v>109</v>
      </c>
      <c r="CL63" s="132" t="s">
        <v>19</v>
      </c>
    </row>
    <row r="64" s="6" customFormat="1" ht="16.5" customHeight="1">
      <c r="A64" s="121" t="s">
        <v>90</v>
      </c>
      <c r="B64" s="122"/>
      <c r="C64" s="123"/>
      <c r="D64" s="123"/>
      <c r="E64" s="124" t="s">
        <v>116</v>
      </c>
      <c r="F64" s="124"/>
      <c r="G64" s="124"/>
      <c r="H64" s="124"/>
      <c r="I64" s="124"/>
      <c r="J64" s="123"/>
      <c r="K64" s="124" t="s">
        <v>117</v>
      </c>
      <c r="L64" s="124"/>
      <c r="M64" s="124"/>
      <c r="N64" s="124"/>
      <c r="O64" s="124"/>
      <c r="P64" s="124"/>
      <c r="Q64" s="124"/>
      <c r="R64" s="124"/>
      <c r="S64" s="124"/>
      <c r="T64" s="124"/>
      <c r="U64" s="124"/>
      <c r="V64" s="124"/>
      <c r="W64" s="124"/>
      <c r="X64" s="124"/>
      <c r="Y64" s="124"/>
      <c r="Z64" s="124"/>
      <c r="AA64" s="124"/>
      <c r="AB64" s="124"/>
      <c r="AC64" s="124"/>
      <c r="AD64" s="124"/>
      <c r="AE64" s="124"/>
      <c r="AF64" s="124"/>
      <c r="AG64" s="125">
        <f>'Č23 - 2.TK Trmice – Řehlo...'!J32</f>
        <v>0</v>
      </c>
      <c r="AH64" s="123"/>
      <c r="AI64" s="123"/>
      <c r="AJ64" s="123"/>
      <c r="AK64" s="123"/>
      <c r="AL64" s="123"/>
      <c r="AM64" s="123"/>
      <c r="AN64" s="125">
        <f>SUM(AG64,AT64)</f>
        <v>0</v>
      </c>
      <c r="AO64" s="123"/>
      <c r="AP64" s="123"/>
      <c r="AQ64" s="126" t="s">
        <v>93</v>
      </c>
      <c r="AR64" s="127"/>
      <c r="AS64" s="128">
        <v>0</v>
      </c>
      <c r="AT64" s="129">
        <f>ROUND(SUM(AV64:AW64),2)</f>
        <v>0</v>
      </c>
      <c r="AU64" s="130">
        <f>'Č23 - 2.TK Trmice – Řehlo...'!P89</f>
        <v>0</v>
      </c>
      <c r="AV64" s="129">
        <f>'Č23 - 2.TK Trmice – Řehlo...'!J35</f>
        <v>0</v>
      </c>
      <c r="AW64" s="129">
        <f>'Č23 - 2.TK Trmice – Řehlo...'!J36</f>
        <v>0</v>
      </c>
      <c r="AX64" s="129">
        <f>'Č23 - 2.TK Trmice – Řehlo...'!J37</f>
        <v>0</v>
      </c>
      <c r="AY64" s="129">
        <f>'Č23 - 2.TK Trmice – Řehlo...'!J38</f>
        <v>0</v>
      </c>
      <c r="AZ64" s="129">
        <f>'Č23 - 2.TK Trmice – Řehlo...'!F35</f>
        <v>0</v>
      </c>
      <c r="BA64" s="129">
        <f>'Č23 - 2.TK Trmice – Řehlo...'!F36</f>
        <v>0</v>
      </c>
      <c r="BB64" s="129">
        <f>'Č23 - 2.TK Trmice – Řehlo...'!F37</f>
        <v>0</v>
      </c>
      <c r="BC64" s="129">
        <f>'Č23 - 2.TK Trmice – Řehlo...'!F38</f>
        <v>0</v>
      </c>
      <c r="BD64" s="131">
        <f>'Č23 - 2.TK Trmice – Řehlo...'!F39</f>
        <v>0</v>
      </c>
      <c r="BT64" s="132" t="s">
        <v>89</v>
      </c>
      <c r="BV64" s="132" t="s">
        <v>82</v>
      </c>
      <c r="BW64" s="132" t="s">
        <v>118</v>
      </c>
      <c r="BX64" s="132" t="s">
        <v>109</v>
      </c>
      <c r="CL64" s="132" t="s">
        <v>19</v>
      </c>
    </row>
    <row r="65" s="6" customFormat="1" ht="16.5" customHeight="1">
      <c r="A65" s="121" t="s">
        <v>90</v>
      </c>
      <c r="B65" s="122"/>
      <c r="C65" s="123"/>
      <c r="D65" s="123"/>
      <c r="E65" s="124" t="s">
        <v>119</v>
      </c>
      <c r="F65" s="124"/>
      <c r="G65" s="124"/>
      <c r="H65" s="124"/>
      <c r="I65" s="124"/>
      <c r="J65" s="123"/>
      <c r="K65" s="124" t="s">
        <v>120</v>
      </c>
      <c r="L65" s="124"/>
      <c r="M65" s="124"/>
      <c r="N65" s="124"/>
      <c r="O65" s="124"/>
      <c r="P65" s="124"/>
      <c r="Q65" s="124"/>
      <c r="R65" s="124"/>
      <c r="S65" s="124"/>
      <c r="T65" s="124"/>
      <c r="U65" s="124"/>
      <c r="V65" s="124"/>
      <c r="W65" s="124"/>
      <c r="X65" s="124"/>
      <c r="Y65" s="124"/>
      <c r="Z65" s="124"/>
      <c r="AA65" s="124"/>
      <c r="AB65" s="124"/>
      <c r="AC65" s="124"/>
      <c r="AD65" s="124"/>
      <c r="AE65" s="124"/>
      <c r="AF65" s="124"/>
      <c r="AG65" s="125">
        <f>'Č24 - 2.TK Řehlovice – Úp...'!J32</f>
        <v>0</v>
      </c>
      <c r="AH65" s="123"/>
      <c r="AI65" s="123"/>
      <c r="AJ65" s="123"/>
      <c r="AK65" s="123"/>
      <c r="AL65" s="123"/>
      <c r="AM65" s="123"/>
      <c r="AN65" s="125">
        <f>SUM(AG65,AT65)</f>
        <v>0</v>
      </c>
      <c r="AO65" s="123"/>
      <c r="AP65" s="123"/>
      <c r="AQ65" s="126" t="s">
        <v>93</v>
      </c>
      <c r="AR65" s="127"/>
      <c r="AS65" s="128">
        <v>0</v>
      </c>
      <c r="AT65" s="129">
        <f>ROUND(SUM(AV65:AW65),2)</f>
        <v>0</v>
      </c>
      <c r="AU65" s="130">
        <f>'Č24 - 2.TK Řehlovice – Úp...'!P89</f>
        <v>0</v>
      </c>
      <c r="AV65" s="129">
        <f>'Č24 - 2.TK Řehlovice – Úp...'!J35</f>
        <v>0</v>
      </c>
      <c r="AW65" s="129">
        <f>'Č24 - 2.TK Řehlovice – Úp...'!J36</f>
        <v>0</v>
      </c>
      <c r="AX65" s="129">
        <f>'Č24 - 2.TK Řehlovice – Úp...'!J37</f>
        <v>0</v>
      </c>
      <c r="AY65" s="129">
        <f>'Č24 - 2.TK Řehlovice – Úp...'!J38</f>
        <v>0</v>
      </c>
      <c r="AZ65" s="129">
        <f>'Č24 - 2.TK Řehlovice – Úp...'!F35</f>
        <v>0</v>
      </c>
      <c r="BA65" s="129">
        <f>'Č24 - 2.TK Řehlovice – Úp...'!F36</f>
        <v>0</v>
      </c>
      <c r="BB65" s="129">
        <f>'Č24 - 2.TK Řehlovice – Úp...'!F37</f>
        <v>0</v>
      </c>
      <c r="BC65" s="129">
        <f>'Č24 - 2.TK Řehlovice – Úp...'!F38</f>
        <v>0</v>
      </c>
      <c r="BD65" s="131">
        <f>'Č24 - 2.TK Řehlovice – Úp...'!F39</f>
        <v>0</v>
      </c>
      <c r="BT65" s="132" t="s">
        <v>89</v>
      </c>
      <c r="BV65" s="132" t="s">
        <v>82</v>
      </c>
      <c r="BW65" s="132" t="s">
        <v>121</v>
      </c>
      <c r="BX65" s="132" t="s">
        <v>109</v>
      </c>
      <c r="CL65" s="132" t="s">
        <v>19</v>
      </c>
    </row>
    <row r="66" s="6" customFormat="1" ht="25.5" customHeight="1">
      <c r="A66" s="121" t="s">
        <v>90</v>
      </c>
      <c r="B66" s="122"/>
      <c r="C66" s="123"/>
      <c r="D66" s="123"/>
      <c r="E66" s="124" t="s">
        <v>122</v>
      </c>
      <c r="F66" s="124"/>
      <c r="G66" s="124"/>
      <c r="H66" s="124"/>
      <c r="I66" s="124"/>
      <c r="J66" s="123"/>
      <c r="K66" s="124" t="s">
        <v>123</v>
      </c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  <c r="AF66" s="124"/>
      <c r="AG66" s="125">
        <f>'Č25 - Oprava přejezdu P20...'!J32</f>
        <v>0</v>
      </c>
      <c r="AH66" s="123"/>
      <c r="AI66" s="123"/>
      <c r="AJ66" s="123"/>
      <c r="AK66" s="123"/>
      <c r="AL66" s="123"/>
      <c r="AM66" s="123"/>
      <c r="AN66" s="125">
        <f>SUM(AG66,AT66)</f>
        <v>0</v>
      </c>
      <c r="AO66" s="123"/>
      <c r="AP66" s="123"/>
      <c r="AQ66" s="126" t="s">
        <v>93</v>
      </c>
      <c r="AR66" s="127"/>
      <c r="AS66" s="128">
        <v>0</v>
      </c>
      <c r="AT66" s="129">
        <f>ROUND(SUM(AV66:AW66),2)</f>
        <v>0</v>
      </c>
      <c r="AU66" s="130">
        <f>'Č25 - Oprava přejezdu P20...'!P88</f>
        <v>0</v>
      </c>
      <c r="AV66" s="129">
        <f>'Č25 - Oprava přejezdu P20...'!J35</f>
        <v>0</v>
      </c>
      <c r="AW66" s="129">
        <f>'Č25 - Oprava přejezdu P20...'!J36</f>
        <v>0</v>
      </c>
      <c r="AX66" s="129">
        <f>'Č25 - Oprava přejezdu P20...'!J37</f>
        <v>0</v>
      </c>
      <c r="AY66" s="129">
        <f>'Č25 - Oprava přejezdu P20...'!J38</f>
        <v>0</v>
      </c>
      <c r="AZ66" s="129">
        <f>'Č25 - Oprava přejezdu P20...'!F35</f>
        <v>0</v>
      </c>
      <c r="BA66" s="129">
        <f>'Č25 - Oprava přejezdu P20...'!F36</f>
        <v>0</v>
      </c>
      <c r="BB66" s="129">
        <f>'Č25 - Oprava přejezdu P20...'!F37</f>
        <v>0</v>
      </c>
      <c r="BC66" s="129">
        <f>'Č25 - Oprava přejezdu P20...'!F38</f>
        <v>0</v>
      </c>
      <c r="BD66" s="131">
        <f>'Č25 - Oprava přejezdu P20...'!F39</f>
        <v>0</v>
      </c>
      <c r="BT66" s="132" t="s">
        <v>89</v>
      </c>
      <c r="BV66" s="132" t="s">
        <v>82</v>
      </c>
      <c r="BW66" s="132" t="s">
        <v>124</v>
      </c>
      <c r="BX66" s="132" t="s">
        <v>109</v>
      </c>
      <c r="CL66" s="132" t="s">
        <v>19</v>
      </c>
    </row>
    <row r="67" s="5" customFormat="1" ht="16.5" customHeight="1">
      <c r="B67" s="108"/>
      <c r="C67" s="109"/>
      <c r="D67" s="110" t="s">
        <v>125</v>
      </c>
      <c r="E67" s="110"/>
      <c r="F67" s="110"/>
      <c r="G67" s="110"/>
      <c r="H67" s="110"/>
      <c r="I67" s="111"/>
      <c r="J67" s="110" t="s">
        <v>126</v>
      </c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10"/>
      <c r="AF67" s="110"/>
      <c r="AG67" s="112">
        <f>ROUND(SUM(AG68:AG69),2)</f>
        <v>0</v>
      </c>
      <c r="AH67" s="111"/>
      <c r="AI67" s="111"/>
      <c r="AJ67" s="111"/>
      <c r="AK67" s="111"/>
      <c r="AL67" s="111"/>
      <c r="AM67" s="111"/>
      <c r="AN67" s="113">
        <f>SUM(AG67,AT67)</f>
        <v>0</v>
      </c>
      <c r="AO67" s="111"/>
      <c r="AP67" s="111"/>
      <c r="AQ67" s="114" t="s">
        <v>86</v>
      </c>
      <c r="AR67" s="115"/>
      <c r="AS67" s="116">
        <f>ROUND(SUM(AS68:AS69),2)</f>
        <v>0</v>
      </c>
      <c r="AT67" s="117">
        <f>ROUND(SUM(AV67:AW67),2)</f>
        <v>0</v>
      </c>
      <c r="AU67" s="118">
        <f>ROUND(SUM(AU68:AU69),5)</f>
        <v>0</v>
      </c>
      <c r="AV67" s="117">
        <f>ROUND(AZ67*L29,2)</f>
        <v>0</v>
      </c>
      <c r="AW67" s="117">
        <f>ROUND(BA67*L30,2)</f>
        <v>0</v>
      </c>
      <c r="AX67" s="117">
        <f>ROUND(BB67*L29,2)</f>
        <v>0</v>
      </c>
      <c r="AY67" s="117">
        <f>ROUND(BC67*L30,2)</f>
        <v>0</v>
      </c>
      <c r="AZ67" s="117">
        <f>ROUND(SUM(AZ68:AZ69),2)</f>
        <v>0</v>
      </c>
      <c r="BA67" s="117">
        <f>ROUND(SUM(BA68:BA69),2)</f>
        <v>0</v>
      </c>
      <c r="BB67" s="117">
        <f>ROUND(SUM(BB68:BB69),2)</f>
        <v>0</v>
      </c>
      <c r="BC67" s="117">
        <f>ROUND(SUM(BC68:BC69),2)</f>
        <v>0</v>
      </c>
      <c r="BD67" s="119">
        <f>ROUND(SUM(BD68:BD69),2)</f>
        <v>0</v>
      </c>
      <c r="BS67" s="120" t="s">
        <v>79</v>
      </c>
      <c r="BT67" s="120" t="s">
        <v>87</v>
      </c>
      <c r="BU67" s="120" t="s">
        <v>81</v>
      </c>
      <c r="BV67" s="120" t="s">
        <v>82</v>
      </c>
      <c r="BW67" s="120" t="s">
        <v>127</v>
      </c>
      <c r="BX67" s="120" t="s">
        <v>5</v>
      </c>
      <c r="CL67" s="120" t="s">
        <v>19</v>
      </c>
      <c r="CM67" s="120" t="s">
        <v>89</v>
      </c>
    </row>
    <row r="68" s="6" customFormat="1" ht="16.5" customHeight="1">
      <c r="A68" s="121" t="s">
        <v>90</v>
      </c>
      <c r="B68" s="122"/>
      <c r="C68" s="123"/>
      <c r="D68" s="123"/>
      <c r="E68" s="124" t="s">
        <v>128</v>
      </c>
      <c r="F68" s="124"/>
      <c r="G68" s="124"/>
      <c r="H68" s="124"/>
      <c r="I68" s="124"/>
      <c r="J68" s="123"/>
      <c r="K68" s="124" t="s">
        <v>129</v>
      </c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5">
        <f>'Č31 - 1.SK žst.Chlumčany'!J32</f>
        <v>0</v>
      </c>
      <c r="AH68" s="123"/>
      <c r="AI68" s="123"/>
      <c r="AJ68" s="123"/>
      <c r="AK68" s="123"/>
      <c r="AL68" s="123"/>
      <c r="AM68" s="123"/>
      <c r="AN68" s="125">
        <f>SUM(AG68,AT68)</f>
        <v>0</v>
      </c>
      <c r="AO68" s="123"/>
      <c r="AP68" s="123"/>
      <c r="AQ68" s="126" t="s">
        <v>93</v>
      </c>
      <c r="AR68" s="127"/>
      <c r="AS68" s="128">
        <v>0</v>
      </c>
      <c r="AT68" s="129">
        <f>ROUND(SUM(AV68:AW68),2)</f>
        <v>0</v>
      </c>
      <c r="AU68" s="130">
        <f>'Č31 - 1.SK žst.Chlumčany'!P89</f>
        <v>0</v>
      </c>
      <c r="AV68" s="129">
        <f>'Č31 - 1.SK žst.Chlumčany'!J35</f>
        <v>0</v>
      </c>
      <c r="AW68" s="129">
        <f>'Č31 - 1.SK žst.Chlumčany'!J36</f>
        <v>0</v>
      </c>
      <c r="AX68" s="129">
        <f>'Č31 - 1.SK žst.Chlumčany'!J37</f>
        <v>0</v>
      </c>
      <c r="AY68" s="129">
        <f>'Č31 - 1.SK žst.Chlumčany'!J38</f>
        <v>0</v>
      </c>
      <c r="AZ68" s="129">
        <f>'Č31 - 1.SK žst.Chlumčany'!F35</f>
        <v>0</v>
      </c>
      <c r="BA68" s="129">
        <f>'Č31 - 1.SK žst.Chlumčany'!F36</f>
        <v>0</v>
      </c>
      <c r="BB68" s="129">
        <f>'Č31 - 1.SK žst.Chlumčany'!F37</f>
        <v>0</v>
      </c>
      <c r="BC68" s="129">
        <f>'Č31 - 1.SK žst.Chlumčany'!F38</f>
        <v>0</v>
      </c>
      <c r="BD68" s="131">
        <f>'Č31 - 1.SK žst.Chlumčany'!F39</f>
        <v>0</v>
      </c>
      <c r="BT68" s="132" t="s">
        <v>89</v>
      </c>
      <c r="BV68" s="132" t="s">
        <v>82</v>
      </c>
      <c r="BW68" s="132" t="s">
        <v>130</v>
      </c>
      <c r="BX68" s="132" t="s">
        <v>127</v>
      </c>
      <c r="CL68" s="132" t="s">
        <v>19</v>
      </c>
    </row>
    <row r="69" s="6" customFormat="1" ht="16.5" customHeight="1">
      <c r="A69" s="121" t="s">
        <v>90</v>
      </c>
      <c r="B69" s="122"/>
      <c r="C69" s="123"/>
      <c r="D69" s="123"/>
      <c r="E69" s="124" t="s">
        <v>131</v>
      </c>
      <c r="F69" s="124"/>
      <c r="G69" s="124"/>
      <c r="H69" s="124"/>
      <c r="I69" s="124"/>
      <c r="J69" s="123"/>
      <c r="K69" s="124" t="s">
        <v>132</v>
      </c>
      <c r="L69" s="124"/>
      <c r="M69" s="124"/>
      <c r="N69" s="124"/>
      <c r="O69" s="124"/>
      <c r="P69" s="124"/>
      <c r="Q69" s="124"/>
      <c r="R69" s="124"/>
      <c r="S69" s="124"/>
      <c r="T69" s="124"/>
      <c r="U69" s="124"/>
      <c r="V69" s="124"/>
      <c r="W69" s="124"/>
      <c r="X69" s="124"/>
      <c r="Y69" s="124"/>
      <c r="Z69" s="124"/>
      <c r="AA69" s="124"/>
      <c r="AB69" s="124"/>
      <c r="AC69" s="124"/>
      <c r="AD69" s="124"/>
      <c r="AE69" s="124"/>
      <c r="AF69" s="124"/>
      <c r="AG69" s="125">
        <f>'Č32 - TK Vrbno - Chlumčany'!J32</f>
        <v>0</v>
      </c>
      <c r="AH69" s="123"/>
      <c r="AI69" s="123"/>
      <c r="AJ69" s="123"/>
      <c r="AK69" s="123"/>
      <c r="AL69" s="123"/>
      <c r="AM69" s="123"/>
      <c r="AN69" s="125">
        <f>SUM(AG69,AT69)</f>
        <v>0</v>
      </c>
      <c r="AO69" s="123"/>
      <c r="AP69" s="123"/>
      <c r="AQ69" s="126" t="s">
        <v>93</v>
      </c>
      <c r="AR69" s="127"/>
      <c r="AS69" s="128">
        <v>0</v>
      </c>
      <c r="AT69" s="129">
        <f>ROUND(SUM(AV69:AW69),2)</f>
        <v>0</v>
      </c>
      <c r="AU69" s="130">
        <f>'Č32 - TK Vrbno - Chlumčany'!P89</f>
        <v>0</v>
      </c>
      <c r="AV69" s="129">
        <f>'Č32 - TK Vrbno - Chlumčany'!J35</f>
        <v>0</v>
      </c>
      <c r="AW69" s="129">
        <f>'Č32 - TK Vrbno - Chlumčany'!J36</f>
        <v>0</v>
      </c>
      <c r="AX69" s="129">
        <f>'Č32 - TK Vrbno - Chlumčany'!J37</f>
        <v>0</v>
      </c>
      <c r="AY69" s="129">
        <f>'Č32 - TK Vrbno - Chlumčany'!J38</f>
        <v>0</v>
      </c>
      <c r="AZ69" s="129">
        <f>'Č32 - TK Vrbno - Chlumčany'!F35</f>
        <v>0</v>
      </c>
      <c r="BA69" s="129">
        <f>'Č32 - TK Vrbno - Chlumčany'!F36</f>
        <v>0</v>
      </c>
      <c r="BB69" s="129">
        <f>'Č32 - TK Vrbno - Chlumčany'!F37</f>
        <v>0</v>
      </c>
      <c r="BC69" s="129">
        <f>'Č32 - TK Vrbno - Chlumčany'!F38</f>
        <v>0</v>
      </c>
      <c r="BD69" s="131">
        <f>'Č32 - TK Vrbno - Chlumčany'!F39</f>
        <v>0</v>
      </c>
      <c r="BT69" s="132" t="s">
        <v>89</v>
      </c>
      <c r="BV69" s="132" t="s">
        <v>82</v>
      </c>
      <c r="BW69" s="132" t="s">
        <v>133</v>
      </c>
      <c r="BX69" s="132" t="s">
        <v>127</v>
      </c>
      <c r="CL69" s="132" t="s">
        <v>19</v>
      </c>
    </row>
    <row r="70" s="5" customFormat="1" ht="16.5" customHeight="1">
      <c r="B70" s="108"/>
      <c r="C70" s="109"/>
      <c r="D70" s="110" t="s">
        <v>134</v>
      </c>
      <c r="E70" s="110"/>
      <c r="F70" s="110"/>
      <c r="G70" s="110"/>
      <c r="H70" s="110"/>
      <c r="I70" s="111"/>
      <c r="J70" s="110" t="s">
        <v>135</v>
      </c>
      <c r="K70" s="110"/>
      <c r="L70" s="110"/>
      <c r="M70" s="110"/>
      <c r="N70" s="110"/>
      <c r="O70" s="110"/>
      <c r="P70" s="110"/>
      <c r="Q70" s="110"/>
      <c r="R70" s="110"/>
      <c r="S70" s="110"/>
      <c r="T70" s="110"/>
      <c r="U70" s="110"/>
      <c r="V70" s="110"/>
      <c r="W70" s="110"/>
      <c r="X70" s="110"/>
      <c r="Y70" s="110"/>
      <c r="Z70" s="110"/>
      <c r="AA70" s="110"/>
      <c r="AB70" s="110"/>
      <c r="AC70" s="110"/>
      <c r="AD70" s="110"/>
      <c r="AE70" s="110"/>
      <c r="AF70" s="110"/>
      <c r="AG70" s="112">
        <f>ROUND(SUM(AG71:AG74),2)</f>
        <v>0</v>
      </c>
      <c r="AH70" s="111"/>
      <c r="AI70" s="111"/>
      <c r="AJ70" s="111"/>
      <c r="AK70" s="111"/>
      <c r="AL70" s="111"/>
      <c r="AM70" s="111"/>
      <c r="AN70" s="113">
        <f>SUM(AG70,AT70)</f>
        <v>0</v>
      </c>
      <c r="AO70" s="111"/>
      <c r="AP70" s="111"/>
      <c r="AQ70" s="114" t="s">
        <v>86</v>
      </c>
      <c r="AR70" s="115"/>
      <c r="AS70" s="116">
        <f>ROUND(SUM(AS71:AS74),2)</f>
        <v>0</v>
      </c>
      <c r="AT70" s="117">
        <f>ROUND(SUM(AV70:AW70),2)</f>
        <v>0</v>
      </c>
      <c r="AU70" s="118">
        <f>ROUND(SUM(AU71:AU74),5)</f>
        <v>0</v>
      </c>
      <c r="AV70" s="117">
        <f>ROUND(AZ70*L29,2)</f>
        <v>0</v>
      </c>
      <c r="AW70" s="117">
        <f>ROUND(BA70*L30,2)</f>
        <v>0</v>
      </c>
      <c r="AX70" s="117">
        <f>ROUND(BB70*L29,2)</f>
        <v>0</v>
      </c>
      <c r="AY70" s="117">
        <f>ROUND(BC70*L30,2)</f>
        <v>0</v>
      </c>
      <c r="AZ70" s="117">
        <f>ROUND(SUM(AZ71:AZ74),2)</f>
        <v>0</v>
      </c>
      <c r="BA70" s="117">
        <f>ROUND(SUM(BA71:BA74),2)</f>
        <v>0</v>
      </c>
      <c r="BB70" s="117">
        <f>ROUND(SUM(BB71:BB74),2)</f>
        <v>0</v>
      </c>
      <c r="BC70" s="117">
        <f>ROUND(SUM(BC71:BC74),2)</f>
        <v>0</v>
      </c>
      <c r="BD70" s="119">
        <f>ROUND(SUM(BD71:BD74),2)</f>
        <v>0</v>
      </c>
      <c r="BS70" s="120" t="s">
        <v>79</v>
      </c>
      <c r="BT70" s="120" t="s">
        <v>87</v>
      </c>
      <c r="BU70" s="120" t="s">
        <v>81</v>
      </c>
      <c r="BV70" s="120" t="s">
        <v>82</v>
      </c>
      <c r="BW70" s="120" t="s">
        <v>136</v>
      </c>
      <c r="BX70" s="120" t="s">
        <v>5</v>
      </c>
      <c r="CL70" s="120" t="s">
        <v>19</v>
      </c>
      <c r="CM70" s="120" t="s">
        <v>89</v>
      </c>
    </row>
    <row r="71" s="6" customFormat="1" ht="16.5" customHeight="1">
      <c r="A71" s="121" t="s">
        <v>90</v>
      </c>
      <c r="B71" s="122"/>
      <c r="C71" s="123"/>
      <c r="D71" s="123"/>
      <c r="E71" s="124" t="s">
        <v>137</v>
      </c>
      <c r="F71" s="124"/>
      <c r="G71" s="124"/>
      <c r="H71" s="124"/>
      <c r="I71" s="124"/>
      <c r="J71" s="123"/>
      <c r="K71" s="124" t="s">
        <v>138</v>
      </c>
      <c r="L71" s="124"/>
      <c r="M71" s="124"/>
      <c r="N71" s="124"/>
      <c r="O71" s="124"/>
      <c r="P71" s="124"/>
      <c r="Q71" s="124"/>
      <c r="R71" s="124"/>
      <c r="S71" s="124"/>
      <c r="T71" s="124"/>
      <c r="U71" s="124"/>
      <c r="V71" s="124"/>
      <c r="W71" s="124"/>
      <c r="X71" s="124"/>
      <c r="Y71" s="124"/>
      <c r="Z71" s="124"/>
      <c r="AA71" s="124"/>
      <c r="AB71" s="124"/>
      <c r="AC71" s="124"/>
      <c r="AD71" s="124"/>
      <c r="AE71" s="124"/>
      <c r="AF71" s="124"/>
      <c r="AG71" s="125">
        <f>'Č41 - TK Obrnice-České Zl...'!J32</f>
        <v>0</v>
      </c>
      <c r="AH71" s="123"/>
      <c r="AI71" s="123"/>
      <c r="AJ71" s="123"/>
      <c r="AK71" s="123"/>
      <c r="AL71" s="123"/>
      <c r="AM71" s="123"/>
      <c r="AN71" s="125">
        <f>SUM(AG71,AT71)</f>
        <v>0</v>
      </c>
      <c r="AO71" s="123"/>
      <c r="AP71" s="123"/>
      <c r="AQ71" s="126" t="s">
        <v>93</v>
      </c>
      <c r="AR71" s="127"/>
      <c r="AS71" s="128">
        <v>0</v>
      </c>
      <c r="AT71" s="129">
        <f>ROUND(SUM(AV71:AW71),2)</f>
        <v>0</v>
      </c>
      <c r="AU71" s="130">
        <f>'Č41 - TK Obrnice-České Zl...'!P89</f>
        <v>0</v>
      </c>
      <c r="AV71" s="129">
        <f>'Č41 - TK Obrnice-České Zl...'!J35</f>
        <v>0</v>
      </c>
      <c r="AW71" s="129">
        <f>'Č41 - TK Obrnice-České Zl...'!J36</f>
        <v>0</v>
      </c>
      <c r="AX71" s="129">
        <f>'Č41 - TK Obrnice-České Zl...'!J37</f>
        <v>0</v>
      </c>
      <c r="AY71" s="129">
        <f>'Č41 - TK Obrnice-České Zl...'!J38</f>
        <v>0</v>
      </c>
      <c r="AZ71" s="129">
        <f>'Č41 - TK Obrnice-České Zl...'!F35</f>
        <v>0</v>
      </c>
      <c r="BA71" s="129">
        <f>'Č41 - TK Obrnice-České Zl...'!F36</f>
        <v>0</v>
      </c>
      <c r="BB71" s="129">
        <f>'Č41 - TK Obrnice-České Zl...'!F37</f>
        <v>0</v>
      </c>
      <c r="BC71" s="129">
        <f>'Č41 - TK Obrnice-České Zl...'!F38</f>
        <v>0</v>
      </c>
      <c r="BD71" s="131">
        <f>'Č41 - TK Obrnice-České Zl...'!F39</f>
        <v>0</v>
      </c>
      <c r="BT71" s="132" t="s">
        <v>89</v>
      </c>
      <c r="BV71" s="132" t="s">
        <v>82</v>
      </c>
      <c r="BW71" s="132" t="s">
        <v>139</v>
      </c>
      <c r="BX71" s="132" t="s">
        <v>136</v>
      </c>
      <c r="CL71" s="132" t="s">
        <v>19</v>
      </c>
    </row>
    <row r="72" s="6" customFormat="1" ht="25.5" customHeight="1">
      <c r="A72" s="121" t="s">
        <v>90</v>
      </c>
      <c r="B72" s="122"/>
      <c r="C72" s="123"/>
      <c r="D72" s="123"/>
      <c r="E72" s="124" t="s">
        <v>140</v>
      </c>
      <c r="F72" s="124"/>
      <c r="G72" s="124"/>
      <c r="H72" s="124"/>
      <c r="I72" s="124"/>
      <c r="J72" s="123"/>
      <c r="K72" s="124" t="s">
        <v>141</v>
      </c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5">
        <f>'Č42 - Oprava přejezdu P19...'!J32</f>
        <v>0</v>
      </c>
      <c r="AH72" s="123"/>
      <c r="AI72" s="123"/>
      <c r="AJ72" s="123"/>
      <c r="AK72" s="123"/>
      <c r="AL72" s="123"/>
      <c r="AM72" s="123"/>
      <c r="AN72" s="125">
        <f>SUM(AG72,AT72)</f>
        <v>0</v>
      </c>
      <c r="AO72" s="123"/>
      <c r="AP72" s="123"/>
      <c r="AQ72" s="126" t="s">
        <v>93</v>
      </c>
      <c r="AR72" s="127"/>
      <c r="AS72" s="128">
        <v>0</v>
      </c>
      <c r="AT72" s="129">
        <f>ROUND(SUM(AV72:AW72),2)</f>
        <v>0</v>
      </c>
      <c r="AU72" s="130">
        <f>'Č42 - Oprava přejezdu P19...'!P88</f>
        <v>0</v>
      </c>
      <c r="AV72" s="129">
        <f>'Č42 - Oprava přejezdu P19...'!J35</f>
        <v>0</v>
      </c>
      <c r="AW72" s="129">
        <f>'Č42 - Oprava přejezdu P19...'!J36</f>
        <v>0</v>
      </c>
      <c r="AX72" s="129">
        <f>'Č42 - Oprava přejezdu P19...'!J37</f>
        <v>0</v>
      </c>
      <c r="AY72" s="129">
        <f>'Č42 - Oprava přejezdu P19...'!J38</f>
        <v>0</v>
      </c>
      <c r="AZ72" s="129">
        <f>'Č42 - Oprava přejezdu P19...'!F35</f>
        <v>0</v>
      </c>
      <c r="BA72" s="129">
        <f>'Č42 - Oprava přejezdu P19...'!F36</f>
        <v>0</v>
      </c>
      <c r="BB72" s="129">
        <f>'Č42 - Oprava přejezdu P19...'!F37</f>
        <v>0</v>
      </c>
      <c r="BC72" s="129">
        <f>'Č42 - Oprava přejezdu P19...'!F38</f>
        <v>0</v>
      </c>
      <c r="BD72" s="131">
        <f>'Č42 - Oprava přejezdu P19...'!F39</f>
        <v>0</v>
      </c>
      <c r="BT72" s="132" t="s">
        <v>89</v>
      </c>
      <c r="BV72" s="132" t="s">
        <v>82</v>
      </c>
      <c r="BW72" s="132" t="s">
        <v>142</v>
      </c>
      <c r="BX72" s="132" t="s">
        <v>136</v>
      </c>
      <c r="CL72" s="132" t="s">
        <v>19</v>
      </c>
    </row>
    <row r="73" s="6" customFormat="1" ht="16.5" customHeight="1">
      <c r="A73" s="121" t="s">
        <v>90</v>
      </c>
      <c r="B73" s="122"/>
      <c r="C73" s="123"/>
      <c r="D73" s="123"/>
      <c r="E73" s="124" t="s">
        <v>143</v>
      </c>
      <c r="F73" s="124"/>
      <c r="G73" s="124"/>
      <c r="H73" s="124"/>
      <c r="I73" s="124"/>
      <c r="J73" s="123"/>
      <c r="K73" s="124" t="s">
        <v>144</v>
      </c>
      <c r="L73" s="124"/>
      <c r="M73" s="124"/>
      <c r="N73" s="124"/>
      <c r="O73" s="124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5">
        <f>'Č43 - TK Obrnice-Most'!J32</f>
        <v>0</v>
      </c>
      <c r="AH73" s="123"/>
      <c r="AI73" s="123"/>
      <c r="AJ73" s="123"/>
      <c r="AK73" s="123"/>
      <c r="AL73" s="123"/>
      <c r="AM73" s="123"/>
      <c r="AN73" s="125">
        <f>SUM(AG73,AT73)</f>
        <v>0</v>
      </c>
      <c r="AO73" s="123"/>
      <c r="AP73" s="123"/>
      <c r="AQ73" s="126" t="s">
        <v>93</v>
      </c>
      <c r="AR73" s="127"/>
      <c r="AS73" s="128">
        <v>0</v>
      </c>
      <c r="AT73" s="129">
        <f>ROUND(SUM(AV73:AW73),2)</f>
        <v>0</v>
      </c>
      <c r="AU73" s="130">
        <f>'Č43 - TK Obrnice-Most'!P89</f>
        <v>0</v>
      </c>
      <c r="AV73" s="129">
        <f>'Č43 - TK Obrnice-Most'!J35</f>
        <v>0</v>
      </c>
      <c r="AW73" s="129">
        <f>'Č43 - TK Obrnice-Most'!J36</f>
        <v>0</v>
      </c>
      <c r="AX73" s="129">
        <f>'Č43 - TK Obrnice-Most'!J37</f>
        <v>0</v>
      </c>
      <c r="AY73" s="129">
        <f>'Č43 - TK Obrnice-Most'!J38</f>
        <v>0</v>
      </c>
      <c r="AZ73" s="129">
        <f>'Č43 - TK Obrnice-Most'!F35</f>
        <v>0</v>
      </c>
      <c r="BA73" s="129">
        <f>'Č43 - TK Obrnice-Most'!F36</f>
        <v>0</v>
      </c>
      <c r="BB73" s="129">
        <f>'Č43 - TK Obrnice-Most'!F37</f>
        <v>0</v>
      </c>
      <c r="BC73" s="129">
        <f>'Č43 - TK Obrnice-Most'!F38</f>
        <v>0</v>
      </c>
      <c r="BD73" s="131">
        <f>'Č43 - TK Obrnice-Most'!F39</f>
        <v>0</v>
      </c>
      <c r="BT73" s="132" t="s">
        <v>89</v>
      </c>
      <c r="BV73" s="132" t="s">
        <v>82</v>
      </c>
      <c r="BW73" s="132" t="s">
        <v>145</v>
      </c>
      <c r="BX73" s="132" t="s">
        <v>136</v>
      </c>
      <c r="CL73" s="132" t="s">
        <v>19</v>
      </c>
    </row>
    <row r="74" s="6" customFormat="1" ht="25.5" customHeight="1">
      <c r="A74" s="121" t="s">
        <v>90</v>
      </c>
      <c r="B74" s="122"/>
      <c r="C74" s="123"/>
      <c r="D74" s="123"/>
      <c r="E74" s="124" t="s">
        <v>146</v>
      </c>
      <c r="F74" s="124"/>
      <c r="G74" s="124"/>
      <c r="H74" s="124"/>
      <c r="I74" s="124"/>
      <c r="J74" s="123"/>
      <c r="K74" s="124" t="s">
        <v>147</v>
      </c>
      <c r="L74" s="124"/>
      <c r="M74" s="124"/>
      <c r="N74" s="124"/>
      <c r="O74" s="124"/>
      <c r="P74" s="124"/>
      <c r="Q74" s="124"/>
      <c r="R74" s="124"/>
      <c r="S74" s="124"/>
      <c r="T74" s="124"/>
      <c r="U74" s="124"/>
      <c r="V74" s="124"/>
      <c r="W74" s="124"/>
      <c r="X74" s="124"/>
      <c r="Y74" s="124"/>
      <c r="Z74" s="124"/>
      <c r="AA74" s="124"/>
      <c r="AB74" s="124"/>
      <c r="AC74" s="124"/>
      <c r="AD74" s="124"/>
      <c r="AE74" s="124"/>
      <c r="AF74" s="124"/>
      <c r="AG74" s="125">
        <f>'Č44 - Oprava přejezdu P21...'!J32</f>
        <v>0</v>
      </c>
      <c r="AH74" s="123"/>
      <c r="AI74" s="123"/>
      <c r="AJ74" s="123"/>
      <c r="AK74" s="123"/>
      <c r="AL74" s="123"/>
      <c r="AM74" s="123"/>
      <c r="AN74" s="125">
        <f>SUM(AG74,AT74)</f>
        <v>0</v>
      </c>
      <c r="AO74" s="123"/>
      <c r="AP74" s="123"/>
      <c r="AQ74" s="126" t="s">
        <v>93</v>
      </c>
      <c r="AR74" s="127"/>
      <c r="AS74" s="128">
        <v>0</v>
      </c>
      <c r="AT74" s="129">
        <f>ROUND(SUM(AV74:AW74),2)</f>
        <v>0</v>
      </c>
      <c r="AU74" s="130">
        <f>'Č44 - Oprava přejezdu P21...'!P88</f>
        <v>0</v>
      </c>
      <c r="AV74" s="129">
        <f>'Č44 - Oprava přejezdu P21...'!J35</f>
        <v>0</v>
      </c>
      <c r="AW74" s="129">
        <f>'Č44 - Oprava přejezdu P21...'!J36</f>
        <v>0</v>
      </c>
      <c r="AX74" s="129">
        <f>'Č44 - Oprava přejezdu P21...'!J37</f>
        <v>0</v>
      </c>
      <c r="AY74" s="129">
        <f>'Č44 - Oprava přejezdu P21...'!J38</f>
        <v>0</v>
      </c>
      <c r="AZ74" s="129">
        <f>'Č44 - Oprava přejezdu P21...'!F35</f>
        <v>0</v>
      </c>
      <c r="BA74" s="129">
        <f>'Č44 - Oprava přejezdu P21...'!F36</f>
        <v>0</v>
      </c>
      <c r="BB74" s="129">
        <f>'Č44 - Oprava přejezdu P21...'!F37</f>
        <v>0</v>
      </c>
      <c r="BC74" s="129">
        <f>'Č44 - Oprava přejezdu P21...'!F38</f>
        <v>0</v>
      </c>
      <c r="BD74" s="131">
        <f>'Č44 - Oprava přejezdu P21...'!F39</f>
        <v>0</v>
      </c>
      <c r="BT74" s="132" t="s">
        <v>89</v>
      </c>
      <c r="BV74" s="132" t="s">
        <v>82</v>
      </c>
      <c r="BW74" s="132" t="s">
        <v>148</v>
      </c>
      <c r="BX74" s="132" t="s">
        <v>136</v>
      </c>
      <c r="CL74" s="132" t="s">
        <v>19</v>
      </c>
    </row>
    <row r="75" s="5" customFormat="1" ht="16.5" customHeight="1">
      <c r="B75" s="108"/>
      <c r="C75" s="109"/>
      <c r="D75" s="110" t="s">
        <v>149</v>
      </c>
      <c r="E75" s="110"/>
      <c r="F75" s="110"/>
      <c r="G75" s="110"/>
      <c r="H75" s="110"/>
      <c r="I75" s="111"/>
      <c r="J75" s="110" t="s">
        <v>150</v>
      </c>
      <c r="K75" s="110"/>
      <c r="L75" s="110"/>
      <c r="M75" s="110"/>
      <c r="N75" s="110"/>
      <c r="O75" s="110"/>
      <c r="P75" s="110"/>
      <c r="Q75" s="110"/>
      <c r="R75" s="110"/>
      <c r="S75" s="110"/>
      <c r="T75" s="110"/>
      <c r="U75" s="110"/>
      <c r="V75" s="110"/>
      <c r="W75" s="110"/>
      <c r="X75" s="110"/>
      <c r="Y75" s="110"/>
      <c r="Z75" s="110"/>
      <c r="AA75" s="110"/>
      <c r="AB75" s="110"/>
      <c r="AC75" s="110"/>
      <c r="AD75" s="110"/>
      <c r="AE75" s="110"/>
      <c r="AF75" s="110"/>
      <c r="AG75" s="112">
        <f>ROUND(AG76,2)</f>
        <v>0</v>
      </c>
      <c r="AH75" s="111"/>
      <c r="AI75" s="111"/>
      <c r="AJ75" s="111"/>
      <c r="AK75" s="111"/>
      <c r="AL75" s="111"/>
      <c r="AM75" s="111"/>
      <c r="AN75" s="113">
        <f>SUM(AG75,AT75)</f>
        <v>0</v>
      </c>
      <c r="AO75" s="111"/>
      <c r="AP75" s="111"/>
      <c r="AQ75" s="114" t="s">
        <v>86</v>
      </c>
      <c r="AR75" s="115"/>
      <c r="AS75" s="116">
        <f>ROUND(AS76,2)</f>
        <v>0</v>
      </c>
      <c r="AT75" s="117">
        <f>ROUND(SUM(AV75:AW75),2)</f>
        <v>0</v>
      </c>
      <c r="AU75" s="118">
        <f>ROUND(AU76,5)</f>
        <v>0</v>
      </c>
      <c r="AV75" s="117">
        <f>ROUND(AZ75*L29,2)</f>
        <v>0</v>
      </c>
      <c r="AW75" s="117">
        <f>ROUND(BA75*L30,2)</f>
        <v>0</v>
      </c>
      <c r="AX75" s="117">
        <f>ROUND(BB75*L29,2)</f>
        <v>0</v>
      </c>
      <c r="AY75" s="117">
        <f>ROUND(BC75*L30,2)</f>
        <v>0</v>
      </c>
      <c r="AZ75" s="117">
        <f>ROUND(AZ76,2)</f>
        <v>0</v>
      </c>
      <c r="BA75" s="117">
        <f>ROUND(BA76,2)</f>
        <v>0</v>
      </c>
      <c r="BB75" s="117">
        <f>ROUND(BB76,2)</f>
        <v>0</v>
      </c>
      <c r="BC75" s="117">
        <f>ROUND(BC76,2)</f>
        <v>0</v>
      </c>
      <c r="BD75" s="119">
        <f>ROUND(BD76,2)</f>
        <v>0</v>
      </c>
      <c r="BS75" s="120" t="s">
        <v>79</v>
      </c>
      <c r="BT75" s="120" t="s">
        <v>87</v>
      </c>
      <c r="BU75" s="120" t="s">
        <v>81</v>
      </c>
      <c r="BV75" s="120" t="s">
        <v>82</v>
      </c>
      <c r="BW75" s="120" t="s">
        <v>151</v>
      </c>
      <c r="BX75" s="120" t="s">
        <v>5</v>
      </c>
      <c r="CL75" s="120" t="s">
        <v>19</v>
      </c>
      <c r="CM75" s="120" t="s">
        <v>89</v>
      </c>
    </row>
    <row r="76" s="6" customFormat="1" ht="16.5" customHeight="1">
      <c r="A76" s="121" t="s">
        <v>90</v>
      </c>
      <c r="B76" s="122"/>
      <c r="C76" s="123"/>
      <c r="D76" s="123"/>
      <c r="E76" s="124" t="s">
        <v>152</v>
      </c>
      <c r="F76" s="124"/>
      <c r="G76" s="124"/>
      <c r="H76" s="124"/>
      <c r="I76" s="124"/>
      <c r="J76" s="123"/>
      <c r="K76" s="124" t="s">
        <v>153</v>
      </c>
      <c r="L76" s="124"/>
      <c r="M76" s="124"/>
      <c r="N76" s="124"/>
      <c r="O76" s="124"/>
      <c r="P76" s="124"/>
      <c r="Q76" s="124"/>
      <c r="R76" s="124"/>
      <c r="S76" s="124"/>
      <c r="T76" s="124"/>
      <c r="U76" s="124"/>
      <c r="V76" s="124"/>
      <c r="W76" s="124"/>
      <c r="X76" s="124"/>
      <c r="Y76" s="124"/>
      <c r="Z76" s="124"/>
      <c r="AA76" s="124"/>
      <c r="AB76" s="124"/>
      <c r="AC76" s="124"/>
      <c r="AD76" s="124"/>
      <c r="AE76" s="124"/>
      <c r="AF76" s="124"/>
      <c r="AG76" s="125">
        <f>'Č51 - TK Žabokliky - Žate...'!J32</f>
        <v>0</v>
      </c>
      <c r="AH76" s="123"/>
      <c r="AI76" s="123"/>
      <c r="AJ76" s="123"/>
      <c r="AK76" s="123"/>
      <c r="AL76" s="123"/>
      <c r="AM76" s="123"/>
      <c r="AN76" s="125">
        <f>SUM(AG76,AT76)</f>
        <v>0</v>
      </c>
      <c r="AO76" s="123"/>
      <c r="AP76" s="123"/>
      <c r="AQ76" s="126" t="s">
        <v>93</v>
      </c>
      <c r="AR76" s="127"/>
      <c r="AS76" s="128">
        <v>0</v>
      </c>
      <c r="AT76" s="129">
        <f>ROUND(SUM(AV76:AW76),2)</f>
        <v>0</v>
      </c>
      <c r="AU76" s="130">
        <f>'Č51 - TK Žabokliky - Žate...'!P89</f>
        <v>0</v>
      </c>
      <c r="AV76" s="129">
        <f>'Č51 - TK Žabokliky - Žate...'!J35</f>
        <v>0</v>
      </c>
      <c r="AW76" s="129">
        <f>'Č51 - TK Žabokliky - Žate...'!J36</f>
        <v>0</v>
      </c>
      <c r="AX76" s="129">
        <f>'Č51 - TK Žabokliky - Žate...'!J37</f>
        <v>0</v>
      </c>
      <c r="AY76" s="129">
        <f>'Č51 - TK Žabokliky - Žate...'!J38</f>
        <v>0</v>
      </c>
      <c r="AZ76" s="129">
        <f>'Č51 - TK Žabokliky - Žate...'!F35</f>
        <v>0</v>
      </c>
      <c r="BA76" s="129">
        <f>'Č51 - TK Žabokliky - Žate...'!F36</f>
        <v>0</v>
      </c>
      <c r="BB76" s="129">
        <f>'Č51 - TK Žabokliky - Žate...'!F37</f>
        <v>0</v>
      </c>
      <c r="BC76" s="129">
        <f>'Č51 - TK Žabokliky - Žate...'!F38</f>
        <v>0</v>
      </c>
      <c r="BD76" s="131">
        <f>'Č51 - TK Žabokliky - Žate...'!F39</f>
        <v>0</v>
      </c>
      <c r="BT76" s="132" t="s">
        <v>89</v>
      </c>
      <c r="BV76" s="132" t="s">
        <v>82</v>
      </c>
      <c r="BW76" s="132" t="s">
        <v>154</v>
      </c>
      <c r="BX76" s="132" t="s">
        <v>151</v>
      </c>
      <c r="CL76" s="132" t="s">
        <v>19</v>
      </c>
    </row>
    <row r="77" s="5" customFormat="1" ht="27" customHeight="1">
      <c r="B77" s="108"/>
      <c r="C77" s="109"/>
      <c r="D77" s="110" t="s">
        <v>155</v>
      </c>
      <c r="E77" s="110"/>
      <c r="F77" s="110"/>
      <c r="G77" s="110"/>
      <c r="H77" s="110"/>
      <c r="I77" s="111"/>
      <c r="J77" s="110" t="s">
        <v>156</v>
      </c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110"/>
      <c r="V77" s="110"/>
      <c r="W77" s="110"/>
      <c r="X77" s="110"/>
      <c r="Y77" s="110"/>
      <c r="Z77" s="110"/>
      <c r="AA77" s="110"/>
      <c r="AB77" s="110"/>
      <c r="AC77" s="110"/>
      <c r="AD77" s="110"/>
      <c r="AE77" s="110"/>
      <c r="AF77" s="110"/>
      <c r="AG77" s="112">
        <f>ROUND(SUM(AG78:AG81),2)</f>
        <v>0</v>
      </c>
      <c r="AH77" s="111"/>
      <c r="AI77" s="111"/>
      <c r="AJ77" s="111"/>
      <c r="AK77" s="111"/>
      <c r="AL77" s="111"/>
      <c r="AM77" s="111"/>
      <c r="AN77" s="113">
        <f>SUM(AG77,AT77)</f>
        <v>0</v>
      </c>
      <c r="AO77" s="111"/>
      <c r="AP77" s="111"/>
      <c r="AQ77" s="114" t="s">
        <v>86</v>
      </c>
      <c r="AR77" s="115"/>
      <c r="AS77" s="116">
        <f>ROUND(SUM(AS78:AS81),2)</f>
        <v>0</v>
      </c>
      <c r="AT77" s="117">
        <f>ROUND(SUM(AV77:AW77),2)</f>
        <v>0</v>
      </c>
      <c r="AU77" s="118">
        <f>ROUND(SUM(AU78:AU81),5)</f>
        <v>0</v>
      </c>
      <c r="AV77" s="117">
        <f>ROUND(AZ77*L29,2)</f>
        <v>0</v>
      </c>
      <c r="AW77" s="117">
        <f>ROUND(BA77*L30,2)</f>
        <v>0</v>
      </c>
      <c r="AX77" s="117">
        <f>ROUND(BB77*L29,2)</f>
        <v>0</v>
      </c>
      <c r="AY77" s="117">
        <f>ROUND(BC77*L30,2)</f>
        <v>0</v>
      </c>
      <c r="AZ77" s="117">
        <f>ROUND(SUM(AZ78:AZ81),2)</f>
        <v>0</v>
      </c>
      <c r="BA77" s="117">
        <f>ROUND(SUM(BA78:BA81),2)</f>
        <v>0</v>
      </c>
      <c r="BB77" s="117">
        <f>ROUND(SUM(BB78:BB81),2)</f>
        <v>0</v>
      </c>
      <c r="BC77" s="117">
        <f>ROUND(SUM(BC78:BC81),2)</f>
        <v>0</v>
      </c>
      <c r="BD77" s="119">
        <f>ROUND(SUM(BD78:BD81),2)</f>
        <v>0</v>
      </c>
      <c r="BS77" s="120" t="s">
        <v>79</v>
      </c>
      <c r="BT77" s="120" t="s">
        <v>87</v>
      </c>
      <c r="BU77" s="120" t="s">
        <v>81</v>
      </c>
      <c r="BV77" s="120" t="s">
        <v>82</v>
      </c>
      <c r="BW77" s="120" t="s">
        <v>157</v>
      </c>
      <c r="BX77" s="120" t="s">
        <v>5</v>
      </c>
      <c r="CL77" s="120" t="s">
        <v>19</v>
      </c>
      <c r="CM77" s="120" t="s">
        <v>89</v>
      </c>
    </row>
    <row r="78" s="6" customFormat="1" ht="25.5" customHeight="1">
      <c r="A78" s="121" t="s">
        <v>90</v>
      </c>
      <c r="B78" s="122"/>
      <c r="C78" s="123"/>
      <c r="D78" s="123"/>
      <c r="E78" s="124" t="s">
        <v>158</v>
      </c>
      <c r="F78" s="124"/>
      <c r="G78" s="124"/>
      <c r="H78" s="124"/>
      <c r="I78" s="124"/>
      <c r="J78" s="123"/>
      <c r="K78" s="124" t="s">
        <v>159</v>
      </c>
      <c r="L78" s="124"/>
      <c r="M78" s="124"/>
      <c r="N78" s="124"/>
      <c r="O78" s="124"/>
      <c r="P78" s="124"/>
      <c r="Q78" s="124"/>
      <c r="R78" s="124"/>
      <c r="S78" s="124"/>
      <c r="T78" s="124"/>
      <c r="U78" s="124"/>
      <c r="V78" s="124"/>
      <c r="W78" s="124"/>
      <c r="X78" s="124"/>
      <c r="Y78" s="124"/>
      <c r="Z78" s="124"/>
      <c r="AA78" s="124"/>
      <c r="AB78" s="124"/>
      <c r="AC78" s="124"/>
      <c r="AD78" s="124"/>
      <c r="AE78" s="124"/>
      <c r="AF78" s="124"/>
      <c r="AG78" s="125">
        <f>'Č31 - SSZT - 1SK Chlumčany'!J32</f>
        <v>0</v>
      </c>
      <c r="AH78" s="123"/>
      <c r="AI78" s="123"/>
      <c r="AJ78" s="123"/>
      <c r="AK78" s="123"/>
      <c r="AL78" s="123"/>
      <c r="AM78" s="123"/>
      <c r="AN78" s="125">
        <f>SUM(AG78,AT78)</f>
        <v>0</v>
      </c>
      <c r="AO78" s="123"/>
      <c r="AP78" s="123"/>
      <c r="AQ78" s="126" t="s">
        <v>93</v>
      </c>
      <c r="AR78" s="127"/>
      <c r="AS78" s="128">
        <v>0</v>
      </c>
      <c r="AT78" s="129">
        <f>ROUND(SUM(AV78:AW78),2)</f>
        <v>0</v>
      </c>
      <c r="AU78" s="130">
        <f>'Č31 - SSZT - 1SK Chlumčany'!P86</f>
        <v>0</v>
      </c>
      <c r="AV78" s="129">
        <f>'Č31 - SSZT - 1SK Chlumčany'!J35</f>
        <v>0</v>
      </c>
      <c r="AW78" s="129">
        <f>'Č31 - SSZT - 1SK Chlumčany'!J36</f>
        <v>0</v>
      </c>
      <c r="AX78" s="129">
        <f>'Č31 - SSZT - 1SK Chlumčany'!J37</f>
        <v>0</v>
      </c>
      <c r="AY78" s="129">
        <f>'Č31 - SSZT - 1SK Chlumčany'!J38</f>
        <v>0</v>
      </c>
      <c r="AZ78" s="129">
        <f>'Č31 - SSZT - 1SK Chlumčany'!F35</f>
        <v>0</v>
      </c>
      <c r="BA78" s="129">
        <f>'Č31 - SSZT - 1SK Chlumčany'!F36</f>
        <v>0</v>
      </c>
      <c r="BB78" s="129">
        <f>'Č31 - SSZT - 1SK Chlumčany'!F37</f>
        <v>0</v>
      </c>
      <c r="BC78" s="129">
        <f>'Č31 - SSZT - 1SK Chlumčany'!F38</f>
        <v>0</v>
      </c>
      <c r="BD78" s="131">
        <f>'Č31 - SSZT - 1SK Chlumčany'!F39</f>
        <v>0</v>
      </c>
      <c r="BT78" s="132" t="s">
        <v>89</v>
      </c>
      <c r="BV78" s="132" t="s">
        <v>82</v>
      </c>
      <c r="BW78" s="132" t="s">
        <v>160</v>
      </c>
      <c r="BX78" s="132" t="s">
        <v>157</v>
      </c>
      <c r="CL78" s="132" t="s">
        <v>39</v>
      </c>
    </row>
    <row r="79" s="6" customFormat="1" ht="25.5" customHeight="1">
      <c r="A79" s="121" t="s">
        <v>90</v>
      </c>
      <c r="B79" s="122"/>
      <c r="C79" s="123"/>
      <c r="D79" s="123"/>
      <c r="E79" s="124" t="s">
        <v>140</v>
      </c>
      <c r="F79" s="124"/>
      <c r="G79" s="124"/>
      <c r="H79" s="124"/>
      <c r="I79" s="124"/>
      <c r="J79" s="123"/>
      <c r="K79" s="124" t="s">
        <v>161</v>
      </c>
      <c r="L79" s="124"/>
      <c r="M79" s="124"/>
      <c r="N79" s="124"/>
      <c r="O79" s="124"/>
      <c r="P79" s="124"/>
      <c r="Q79" s="124"/>
      <c r="R79" s="124"/>
      <c r="S79" s="124"/>
      <c r="T79" s="124"/>
      <c r="U79" s="124"/>
      <c r="V79" s="124"/>
      <c r="W79" s="124"/>
      <c r="X79" s="124"/>
      <c r="Y79" s="124"/>
      <c r="Z79" s="124"/>
      <c r="AA79" s="124"/>
      <c r="AB79" s="124"/>
      <c r="AC79" s="124"/>
      <c r="AD79" s="124"/>
      <c r="AE79" s="124"/>
      <c r="AF79" s="124"/>
      <c r="AG79" s="125">
        <f>'Č42 - SSZT - oprava přeje...'!J32</f>
        <v>0</v>
      </c>
      <c r="AH79" s="123"/>
      <c r="AI79" s="123"/>
      <c r="AJ79" s="123"/>
      <c r="AK79" s="123"/>
      <c r="AL79" s="123"/>
      <c r="AM79" s="123"/>
      <c r="AN79" s="125">
        <f>SUM(AG79,AT79)</f>
        <v>0</v>
      </c>
      <c r="AO79" s="123"/>
      <c r="AP79" s="123"/>
      <c r="AQ79" s="126" t="s">
        <v>93</v>
      </c>
      <c r="AR79" s="127"/>
      <c r="AS79" s="128">
        <v>0</v>
      </c>
      <c r="AT79" s="129">
        <f>ROUND(SUM(AV79:AW79),2)</f>
        <v>0</v>
      </c>
      <c r="AU79" s="130">
        <f>'Č42 - SSZT - oprava přeje...'!P86</f>
        <v>0</v>
      </c>
      <c r="AV79" s="129">
        <f>'Č42 - SSZT - oprava přeje...'!J35</f>
        <v>0</v>
      </c>
      <c r="AW79" s="129">
        <f>'Č42 - SSZT - oprava přeje...'!J36</f>
        <v>0</v>
      </c>
      <c r="AX79" s="129">
        <f>'Č42 - SSZT - oprava přeje...'!J37</f>
        <v>0</v>
      </c>
      <c r="AY79" s="129">
        <f>'Č42 - SSZT - oprava přeje...'!J38</f>
        <v>0</v>
      </c>
      <c r="AZ79" s="129">
        <f>'Č42 - SSZT - oprava přeje...'!F35</f>
        <v>0</v>
      </c>
      <c r="BA79" s="129">
        <f>'Č42 - SSZT - oprava přeje...'!F36</f>
        <v>0</v>
      </c>
      <c r="BB79" s="129">
        <f>'Č42 - SSZT - oprava přeje...'!F37</f>
        <v>0</v>
      </c>
      <c r="BC79" s="129">
        <f>'Č42 - SSZT - oprava přeje...'!F38</f>
        <v>0</v>
      </c>
      <c r="BD79" s="131">
        <f>'Č42 - SSZT - oprava přeje...'!F39</f>
        <v>0</v>
      </c>
      <c r="BT79" s="132" t="s">
        <v>89</v>
      </c>
      <c r="BV79" s="132" t="s">
        <v>82</v>
      </c>
      <c r="BW79" s="132" t="s">
        <v>162</v>
      </c>
      <c r="BX79" s="132" t="s">
        <v>157</v>
      </c>
      <c r="CL79" s="132" t="s">
        <v>39</v>
      </c>
    </row>
    <row r="80" s="6" customFormat="1" ht="25.5" customHeight="1">
      <c r="A80" s="121" t="s">
        <v>90</v>
      </c>
      <c r="B80" s="122"/>
      <c r="C80" s="123"/>
      <c r="D80" s="123"/>
      <c r="E80" s="124" t="s">
        <v>146</v>
      </c>
      <c r="F80" s="124"/>
      <c r="G80" s="124"/>
      <c r="H80" s="124"/>
      <c r="I80" s="124"/>
      <c r="J80" s="123"/>
      <c r="K80" s="124" t="s">
        <v>163</v>
      </c>
      <c r="L80" s="124"/>
      <c r="M80" s="124"/>
      <c r="N80" s="124"/>
      <c r="O80" s="124"/>
      <c r="P80" s="124"/>
      <c r="Q80" s="124"/>
      <c r="R80" s="124"/>
      <c r="S80" s="124"/>
      <c r="T80" s="124"/>
      <c r="U80" s="124"/>
      <c r="V80" s="124"/>
      <c r="W80" s="124"/>
      <c r="X80" s="124"/>
      <c r="Y80" s="124"/>
      <c r="Z80" s="124"/>
      <c r="AA80" s="124"/>
      <c r="AB80" s="124"/>
      <c r="AC80" s="124"/>
      <c r="AD80" s="124"/>
      <c r="AE80" s="124"/>
      <c r="AF80" s="124"/>
      <c r="AG80" s="125">
        <f>'Č44 - SSZT - oprava přeje...'!J32</f>
        <v>0</v>
      </c>
      <c r="AH80" s="123"/>
      <c r="AI80" s="123"/>
      <c r="AJ80" s="123"/>
      <c r="AK80" s="123"/>
      <c r="AL80" s="123"/>
      <c r="AM80" s="123"/>
      <c r="AN80" s="125">
        <f>SUM(AG80,AT80)</f>
        <v>0</v>
      </c>
      <c r="AO80" s="123"/>
      <c r="AP80" s="123"/>
      <c r="AQ80" s="126" t="s">
        <v>93</v>
      </c>
      <c r="AR80" s="127"/>
      <c r="AS80" s="128">
        <v>0</v>
      </c>
      <c r="AT80" s="129">
        <f>ROUND(SUM(AV80:AW80),2)</f>
        <v>0</v>
      </c>
      <c r="AU80" s="130">
        <f>'Č44 - SSZT - oprava přeje...'!P86</f>
        <v>0</v>
      </c>
      <c r="AV80" s="129">
        <f>'Č44 - SSZT - oprava přeje...'!J35</f>
        <v>0</v>
      </c>
      <c r="AW80" s="129">
        <f>'Č44 - SSZT - oprava přeje...'!J36</f>
        <v>0</v>
      </c>
      <c r="AX80" s="129">
        <f>'Č44 - SSZT - oprava přeje...'!J37</f>
        <v>0</v>
      </c>
      <c r="AY80" s="129">
        <f>'Č44 - SSZT - oprava přeje...'!J38</f>
        <v>0</v>
      </c>
      <c r="AZ80" s="129">
        <f>'Č44 - SSZT - oprava přeje...'!F35</f>
        <v>0</v>
      </c>
      <c r="BA80" s="129">
        <f>'Č44 - SSZT - oprava přeje...'!F36</f>
        <v>0</v>
      </c>
      <c r="BB80" s="129">
        <f>'Č44 - SSZT - oprava přeje...'!F37</f>
        <v>0</v>
      </c>
      <c r="BC80" s="129">
        <f>'Č44 - SSZT - oprava přeje...'!F38</f>
        <v>0</v>
      </c>
      <c r="BD80" s="131">
        <f>'Č44 - SSZT - oprava přeje...'!F39</f>
        <v>0</v>
      </c>
      <c r="BT80" s="132" t="s">
        <v>89</v>
      </c>
      <c r="BV80" s="132" t="s">
        <v>82</v>
      </c>
      <c r="BW80" s="132" t="s">
        <v>164</v>
      </c>
      <c r="BX80" s="132" t="s">
        <v>157</v>
      </c>
      <c r="CL80" s="132" t="s">
        <v>39</v>
      </c>
    </row>
    <row r="81" s="6" customFormat="1" ht="16.5" customHeight="1">
      <c r="A81" s="121" t="s">
        <v>90</v>
      </c>
      <c r="B81" s="122"/>
      <c r="C81" s="123"/>
      <c r="D81" s="123"/>
      <c r="E81" s="124" t="s">
        <v>152</v>
      </c>
      <c r="F81" s="124"/>
      <c r="G81" s="124"/>
      <c r="H81" s="124"/>
      <c r="I81" s="124"/>
      <c r="J81" s="123"/>
      <c r="K81" s="124" t="s">
        <v>165</v>
      </c>
      <c r="L81" s="124"/>
      <c r="M81" s="124"/>
      <c r="N81" s="124"/>
      <c r="O81" s="124"/>
      <c r="P81" s="124"/>
      <c r="Q81" s="124"/>
      <c r="R81" s="124"/>
      <c r="S81" s="124"/>
      <c r="T81" s="124"/>
      <c r="U81" s="124"/>
      <c r="V81" s="124"/>
      <c r="W81" s="124"/>
      <c r="X81" s="124"/>
      <c r="Y81" s="124"/>
      <c r="Z81" s="124"/>
      <c r="AA81" s="124"/>
      <c r="AB81" s="124"/>
      <c r="AC81" s="124"/>
      <c r="AD81" s="124"/>
      <c r="AE81" s="124"/>
      <c r="AF81" s="124"/>
      <c r="AG81" s="125">
        <f>'Č51 - SSZT - TK Žabokliky...'!J32</f>
        <v>0</v>
      </c>
      <c r="AH81" s="123"/>
      <c r="AI81" s="123"/>
      <c r="AJ81" s="123"/>
      <c r="AK81" s="123"/>
      <c r="AL81" s="123"/>
      <c r="AM81" s="123"/>
      <c r="AN81" s="125">
        <f>SUM(AG81,AT81)</f>
        <v>0</v>
      </c>
      <c r="AO81" s="123"/>
      <c r="AP81" s="123"/>
      <c r="AQ81" s="126" t="s">
        <v>93</v>
      </c>
      <c r="AR81" s="127"/>
      <c r="AS81" s="128">
        <v>0</v>
      </c>
      <c r="AT81" s="129">
        <f>ROUND(SUM(AV81:AW81),2)</f>
        <v>0</v>
      </c>
      <c r="AU81" s="130">
        <f>'Č51 - SSZT - TK Žabokliky...'!P86</f>
        <v>0</v>
      </c>
      <c r="AV81" s="129">
        <f>'Č51 - SSZT - TK Žabokliky...'!J35</f>
        <v>0</v>
      </c>
      <c r="AW81" s="129">
        <f>'Č51 - SSZT - TK Žabokliky...'!J36</f>
        <v>0</v>
      </c>
      <c r="AX81" s="129">
        <f>'Č51 - SSZT - TK Žabokliky...'!J37</f>
        <v>0</v>
      </c>
      <c r="AY81" s="129">
        <f>'Č51 - SSZT - TK Žabokliky...'!J38</f>
        <v>0</v>
      </c>
      <c r="AZ81" s="129">
        <f>'Č51 - SSZT - TK Žabokliky...'!F35</f>
        <v>0</v>
      </c>
      <c r="BA81" s="129">
        <f>'Č51 - SSZT - TK Žabokliky...'!F36</f>
        <v>0</v>
      </c>
      <c r="BB81" s="129">
        <f>'Č51 - SSZT - TK Žabokliky...'!F37</f>
        <v>0</v>
      </c>
      <c r="BC81" s="129">
        <f>'Č51 - SSZT - TK Žabokliky...'!F38</f>
        <v>0</v>
      </c>
      <c r="BD81" s="131">
        <f>'Č51 - SSZT - TK Žabokliky...'!F39</f>
        <v>0</v>
      </c>
      <c r="BT81" s="132" t="s">
        <v>89</v>
      </c>
      <c r="BV81" s="132" t="s">
        <v>82</v>
      </c>
      <c r="BW81" s="132" t="s">
        <v>166</v>
      </c>
      <c r="BX81" s="132" t="s">
        <v>157</v>
      </c>
      <c r="CL81" s="132" t="s">
        <v>39</v>
      </c>
    </row>
    <row r="82" s="5" customFormat="1" ht="16.5" customHeight="1">
      <c r="B82" s="108"/>
      <c r="C82" s="109"/>
      <c r="D82" s="110" t="s">
        <v>167</v>
      </c>
      <c r="E82" s="110"/>
      <c r="F82" s="110"/>
      <c r="G82" s="110"/>
      <c r="H82" s="110"/>
      <c r="I82" s="111"/>
      <c r="J82" s="110" t="s">
        <v>168</v>
      </c>
      <c r="K82" s="110"/>
      <c r="L82" s="110"/>
      <c r="M82" s="110"/>
      <c r="N82" s="110"/>
      <c r="O82" s="110"/>
      <c r="P82" s="110"/>
      <c r="Q82" s="110"/>
      <c r="R82" s="110"/>
      <c r="S82" s="110"/>
      <c r="T82" s="110"/>
      <c r="U82" s="110"/>
      <c r="V82" s="110"/>
      <c r="W82" s="110"/>
      <c r="X82" s="110"/>
      <c r="Y82" s="110"/>
      <c r="Z82" s="110"/>
      <c r="AA82" s="110"/>
      <c r="AB82" s="110"/>
      <c r="AC82" s="110"/>
      <c r="AD82" s="110"/>
      <c r="AE82" s="110"/>
      <c r="AF82" s="110"/>
      <c r="AG82" s="112">
        <f>ROUND(AG83,2)</f>
        <v>0</v>
      </c>
      <c r="AH82" s="111"/>
      <c r="AI82" s="111"/>
      <c r="AJ82" s="111"/>
      <c r="AK82" s="111"/>
      <c r="AL82" s="111"/>
      <c r="AM82" s="111"/>
      <c r="AN82" s="113">
        <f>SUM(AG82,AT82)</f>
        <v>0</v>
      </c>
      <c r="AO82" s="111"/>
      <c r="AP82" s="111"/>
      <c r="AQ82" s="114" t="s">
        <v>86</v>
      </c>
      <c r="AR82" s="115"/>
      <c r="AS82" s="116">
        <f>ROUND(AS83,2)</f>
        <v>0</v>
      </c>
      <c r="AT82" s="117">
        <f>ROUND(SUM(AV82:AW82),2)</f>
        <v>0</v>
      </c>
      <c r="AU82" s="118">
        <f>ROUND(AU83,5)</f>
        <v>0</v>
      </c>
      <c r="AV82" s="117">
        <f>ROUND(AZ82*L29,2)</f>
        <v>0</v>
      </c>
      <c r="AW82" s="117">
        <f>ROUND(BA82*L30,2)</f>
        <v>0</v>
      </c>
      <c r="AX82" s="117">
        <f>ROUND(BB82*L29,2)</f>
        <v>0</v>
      </c>
      <c r="AY82" s="117">
        <f>ROUND(BC82*L30,2)</f>
        <v>0</v>
      </c>
      <c r="AZ82" s="117">
        <f>ROUND(AZ83,2)</f>
        <v>0</v>
      </c>
      <c r="BA82" s="117">
        <f>ROUND(BA83,2)</f>
        <v>0</v>
      </c>
      <c r="BB82" s="117">
        <f>ROUND(BB83,2)</f>
        <v>0</v>
      </c>
      <c r="BC82" s="117">
        <f>ROUND(BC83,2)</f>
        <v>0</v>
      </c>
      <c r="BD82" s="119">
        <f>ROUND(BD83,2)</f>
        <v>0</v>
      </c>
      <c r="BS82" s="120" t="s">
        <v>79</v>
      </c>
      <c r="BT82" s="120" t="s">
        <v>87</v>
      </c>
      <c r="BU82" s="120" t="s">
        <v>81</v>
      </c>
      <c r="BV82" s="120" t="s">
        <v>82</v>
      </c>
      <c r="BW82" s="120" t="s">
        <v>169</v>
      </c>
      <c r="BX82" s="120" t="s">
        <v>5</v>
      </c>
      <c r="CL82" s="120" t="s">
        <v>170</v>
      </c>
      <c r="CM82" s="120" t="s">
        <v>89</v>
      </c>
    </row>
    <row r="83" s="6" customFormat="1" ht="16.5" customHeight="1">
      <c r="A83" s="121" t="s">
        <v>90</v>
      </c>
      <c r="B83" s="122"/>
      <c r="C83" s="123"/>
      <c r="D83" s="123"/>
      <c r="E83" s="124" t="s">
        <v>171</v>
      </c>
      <c r="F83" s="124"/>
      <c r="G83" s="124"/>
      <c r="H83" s="124"/>
      <c r="I83" s="124"/>
      <c r="J83" s="123"/>
      <c r="K83" s="124" t="s">
        <v>172</v>
      </c>
      <c r="L83" s="124"/>
      <c r="M83" s="124"/>
      <c r="N83" s="124"/>
      <c r="O83" s="124"/>
      <c r="P83" s="124"/>
      <c r="Q83" s="124"/>
      <c r="R83" s="124"/>
      <c r="S83" s="124"/>
      <c r="T83" s="124"/>
      <c r="U83" s="124"/>
      <c r="V83" s="124"/>
      <c r="W83" s="124"/>
      <c r="X83" s="124"/>
      <c r="Y83" s="124"/>
      <c r="Z83" s="124"/>
      <c r="AA83" s="124"/>
      <c r="AB83" s="124"/>
      <c r="AC83" s="124"/>
      <c r="AD83" s="124"/>
      <c r="AE83" s="124"/>
      <c r="AF83" s="124"/>
      <c r="AG83" s="125">
        <f>'Č61 - VRN'!J32</f>
        <v>0</v>
      </c>
      <c r="AH83" s="123"/>
      <c r="AI83" s="123"/>
      <c r="AJ83" s="123"/>
      <c r="AK83" s="123"/>
      <c r="AL83" s="123"/>
      <c r="AM83" s="123"/>
      <c r="AN83" s="125">
        <f>SUM(AG83,AT83)</f>
        <v>0</v>
      </c>
      <c r="AO83" s="123"/>
      <c r="AP83" s="123"/>
      <c r="AQ83" s="126" t="s">
        <v>93</v>
      </c>
      <c r="AR83" s="127"/>
      <c r="AS83" s="133">
        <v>0</v>
      </c>
      <c r="AT83" s="134">
        <f>ROUND(SUM(AV83:AW83),2)</f>
        <v>0</v>
      </c>
      <c r="AU83" s="135">
        <f>'Č61 - VRN'!P86</f>
        <v>0</v>
      </c>
      <c r="AV83" s="134">
        <f>'Č61 - VRN'!J35</f>
        <v>0</v>
      </c>
      <c r="AW83" s="134">
        <f>'Č61 - VRN'!J36</f>
        <v>0</v>
      </c>
      <c r="AX83" s="134">
        <f>'Č61 - VRN'!J37</f>
        <v>0</v>
      </c>
      <c r="AY83" s="134">
        <f>'Č61 - VRN'!J38</f>
        <v>0</v>
      </c>
      <c r="AZ83" s="134">
        <f>'Č61 - VRN'!F35</f>
        <v>0</v>
      </c>
      <c r="BA83" s="134">
        <f>'Č61 - VRN'!F36</f>
        <v>0</v>
      </c>
      <c r="BB83" s="134">
        <f>'Č61 - VRN'!F37</f>
        <v>0</v>
      </c>
      <c r="BC83" s="134">
        <f>'Č61 - VRN'!F38</f>
        <v>0</v>
      </c>
      <c r="BD83" s="136">
        <f>'Č61 - VRN'!F39</f>
        <v>0</v>
      </c>
      <c r="BT83" s="132" t="s">
        <v>89</v>
      </c>
      <c r="BV83" s="132" t="s">
        <v>82</v>
      </c>
      <c r="BW83" s="132" t="s">
        <v>173</v>
      </c>
      <c r="BX83" s="132" t="s">
        <v>169</v>
      </c>
      <c r="CL83" s="132" t="s">
        <v>170</v>
      </c>
    </row>
    <row r="84" s="1" customFormat="1" ht="30" customHeight="1"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  <c r="AL84" s="41"/>
      <c r="AM84" s="41"/>
      <c r="AN84" s="41"/>
      <c r="AO84" s="41"/>
      <c r="AP84" s="41"/>
      <c r="AQ84" s="41"/>
      <c r="AR84" s="45"/>
    </row>
    <row r="85" s="1" customFormat="1" ht="6.96" customHeight="1">
      <c r="B85" s="59"/>
      <c r="C85" s="60"/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N85" s="60"/>
      <c r="AO85" s="60"/>
      <c r="AP85" s="60"/>
      <c r="AQ85" s="60"/>
      <c r="AR85" s="45"/>
    </row>
  </sheetData>
  <sheetProtection sheet="1" formatColumns="0" formatRows="0" objects="1" scenarios="1" spinCount="100000" saltValue="/fywEkXGOuGY7BgJfHjEFSNTcFNAWryX7kqYjwG7WJw/6GRr/ZWf0ucVXIB+LS/5KJuOg1dZamC+OLVdcpCCCA==" hashValue="5xxwEvfwobcO+6dL4FzXiYfXSRNUM4e5E/ifMKHYMuxizjNKC5QRLQcj37YC/l8YSOXcYpc29lSeDh7SFkx82w==" algorithmName="SHA-512" password="CC35"/>
  <mergeCells count="154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74:AP74"/>
    <mergeCell ref="AN73:AP73"/>
    <mergeCell ref="AN75:AP75"/>
    <mergeCell ref="AN76:AP76"/>
    <mergeCell ref="AN77:AP77"/>
    <mergeCell ref="AN78:AP78"/>
    <mergeCell ref="AN79:AP79"/>
    <mergeCell ref="AN80:AP80"/>
    <mergeCell ref="AN81:AP81"/>
    <mergeCell ref="AN82:AP82"/>
    <mergeCell ref="AN83:AP83"/>
    <mergeCell ref="E71:I71"/>
    <mergeCell ref="D70:H70"/>
    <mergeCell ref="E72:I72"/>
    <mergeCell ref="E73:I73"/>
    <mergeCell ref="E74:I74"/>
    <mergeCell ref="D75:H75"/>
    <mergeCell ref="E76:I76"/>
    <mergeCell ref="D77:H77"/>
    <mergeCell ref="E78:I78"/>
    <mergeCell ref="E79:I79"/>
    <mergeCell ref="E80:I80"/>
    <mergeCell ref="E81:I81"/>
    <mergeCell ref="D82:H82"/>
    <mergeCell ref="E83:I83"/>
    <mergeCell ref="AG79:AM79"/>
    <mergeCell ref="AG78:AM78"/>
    <mergeCell ref="AG80:AM80"/>
    <mergeCell ref="AG81:AM81"/>
    <mergeCell ref="AG82:AM82"/>
    <mergeCell ref="AG83:AM83"/>
    <mergeCell ref="K69:AF69"/>
    <mergeCell ref="K68:AF68"/>
    <mergeCell ref="J70:AF70"/>
    <mergeCell ref="K71:AF71"/>
    <mergeCell ref="K72:AF72"/>
    <mergeCell ref="K73:AF73"/>
    <mergeCell ref="K74:AF74"/>
    <mergeCell ref="J75:AF75"/>
    <mergeCell ref="K76:AF76"/>
    <mergeCell ref="J77:AF77"/>
    <mergeCell ref="K78:AF78"/>
    <mergeCell ref="K79:AF79"/>
    <mergeCell ref="K80:AF80"/>
    <mergeCell ref="K81:AF81"/>
    <mergeCell ref="J82:AF82"/>
    <mergeCell ref="K83:AF8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62:AM62"/>
    <mergeCell ref="AG54:AM54"/>
    <mergeCell ref="AN54:AP54"/>
    <mergeCell ref="C52:G52"/>
    <mergeCell ref="I52:AF52"/>
    <mergeCell ref="J55:AF55"/>
    <mergeCell ref="K56:AF56"/>
    <mergeCell ref="K57:AF57"/>
    <mergeCell ref="K58:AF58"/>
    <mergeCell ref="K59:AF59"/>
    <mergeCell ref="K60:AF60"/>
    <mergeCell ref="J61:AF61"/>
    <mergeCell ref="K62:AF62"/>
    <mergeCell ref="K63:AF63"/>
    <mergeCell ref="K64:AF64"/>
    <mergeCell ref="K65:AF65"/>
    <mergeCell ref="K66:AF66"/>
    <mergeCell ref="J67:AF67"/>
    <mergeCell ref="D55:H55"/>
    <mergeCell ref="E62:I62"/>
    <mergeCell ref="E56:I56"/>
    <mergeCell ref="E57:I57"/>
    <mergeCell ref="E58:I58"/>
    <mergeCell ref="E59:I59"/>
    <mergeCell ref="E60:I60"/>
    <mergeCell ref="D61:H61"/>
    <mergeCell ref="E63:I63"/>
    <mergeCell ref="E64:I64"/>
    <mergeCell ref="E65:I65"/>
    <mergeCell ref="E66:I66"/>
    <mergeCell ref="D67:H67"/>
    <mergeCell ref="E68:I68"/>
    <mergeCell ref="E69:I69"/>
    <mergeCell ref="AN58:AP58"/>
    <mergeCell ref="AN61:AP61"/>
    <mergeCell ref="AN59:AP59"/>
    <mergeCell ref="AN60:AP60"/>
    <mergeCell ref="AN62:AP62"/>
    <mergeCell ref="AN63:AP63"/>
    <mergeCell ref="AN64:AP64"/>
    <mergeCell ref="AN65:AP65"/>
    <mergeCell ref="AN66:AP66"/>
    <mergeCell ref="AN67:AP67"/>
    <mergeCell ref="AN68:AP68"/>
    <mergeCell ref="AN69:AP69"/>
    <mergeCell ref="AN70:AP70"/>
    <mergeCell ref="AN71:AP71"/>
    <mergeCell ref="AN72:AP72"/>
    <mergeCell ref="AG63:AM63"/>
    <mergeCell ref="AG64:AM64"/>
    <mergeCell ref="AG65:AM65"/>
    <mergeCell ref="AG66:AM66"/>
    <mergeCell ref="AG67:AM67"/>
    <mergeCell ref="AG68:AM68"/>
    <mergeCell ref="AG69:AM69"/>
    <mergeCell ref="AG70:AM70"/>
    <mergeCell ref="AG71:AM71"/>
    <mergeCell ref="AG72:AM72"/>
    <mergeCell ref="AG73:AM73"/>
    <mergeCell ref="AG74:AM74"/>
    <mergeCell ref="AG75:AM75"/>
    <mergeCell ref="AG76:AM76"/>
    <mergeCell ref="AG77:AM77"/>
  </mergeCells>
  <hyperlinks>
    <hyperlink ref="A56" location="'Č11 - 1.TK Bílina-České Z...'!C2" display="/"/>
    <hyperlink ref="A57" location="'Č12 - 0.TK Bílina-České Z...'!C2" display="/"/>
    <hyperlink ref="A58" location="'Č13 - 2.TK Bílina-České Z...'!C2" display="/"/>
    <hyperlink ref="A59" location="'Č14 - 1.TK Č.Zlatníky-Most'!C2" display="/"/>
    <hyperlink ref="A60" location="'Č15 - Bílina - Most - opr...'!C2" display="/"/>
    <hyperlink ref="A62" location="'Č21 - 1.TK Trmice - Řehlo...'!C2" display="/"/>
    <hyperlink ref="A63" location="'Č22 - 1.TK Řehlovice - Úp...'!C2" display="/"/>
    <hyperlink ref="A64" location="'Č23 - 2.TK Trmice – Řehlo...'!C2" display="/"/>
    <hyperlink ref="A65" location="'Č24 - 2.TK Řehlovice – Úp...'!C2" display="/"/>
    <hyperlink ref="A66" location="'Č25 - Oprava přejezdu P20...'!C2" display="/"/>
    <hyperlink ref="A68" location="'Č31 - 1.SK žst.Chlumčany'!C2" display="/"/>
    <hyperlink ref="A69" location="'Č32 - TK Vrbno - Chlumčany'!C2" display="/"/>
    <hyperlink ref="A71" location="'Č41 - TK Obrnice-České Zl...'!C2" display="/"/>
    <hyperlink ref="A72" location="'Č42 - Oprava přejezdu P19...'!C2" display="/"/>
    <hyperlink ref="A73" location="'Č43 - TK Obrnice-Most'!C2" display="/"/>
    <hyperlink ref="A74" location="'Č44 - Oprava přejezdu P21...'!C2" display="/"/>
    <hyperlink ref="A76" location="'Č51 - TK Žabokliky - Žate...'!C2" display="/"/>
    <hyperlink ref="A78" location="'Č31 - SSZT - 1SK Chlumčany'!C2" display="/"/>
    <hyperlink ref="A79" location="'Č42 - SSZT - oprava přeje...'!C2" display="/"/>
    <hyperlink ref="A80" location="'Č44 - SSZT - oprava přeje...'!C2" display="/"/>
    <hyperlink ref="A81" location="'Č51 - SSZT - TK Žabokliky...'!C2" display="/"/>
    <hyperlink ref="A83" location="'Č61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121</v>
      </c>
      <c r="AZ2" s="138" t="s">
        <v>826</v>
      </c>
      <c r="BA2" s="138" t="s">
        <v>667</v>
      </c>
      <c r="BB2" s="138" t="s">
        <v>180</v>
      </c>
      <c r="BC2" s="138" t="s">
        <v>827</v>
      </c>
      <c r="BD2" s="138" t="s">
        <v>89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89</v>
      </c>
      <c r="AZ3" s="138" t="s">
        <v>828</v>
      </c>
      <c r="BA3" s="138" t="s">
        <v>480</v>
      </c>
      <c r="BB3" s="138" t="s">
        <v>191</v>
      </c>
      <c r="BC3" s="138" t="s">
        <v>829</v>
      </c>
      <c r="BD3" s="138" t="s">
        <v>89</v>
      </c>
    </row>
    <row r="4" ht="24.96" customHeight="1">
      <c r="B4" s="21"/>
      <c r="D4" s="142" t="s">
        <v>182</v>
      </c>
      <c r="L4" s="21"/>
      <c r="M4" s="25" t="s">
        <v>10</v>
      </c>
      <c r="AT4" s="18" t="s">
        <v>41</v>
      </c>
      <c r="AZ4" s="138" t="s">
        <v>830</v>
      </c>
      <c r="BA4" s="138" t="s">
        <v>672</v>
      </c>
      <c r="BB4" s="138" t="s">
        <v>180</v>
      </c>
      <c r="BC4" s="138" t="s">
        <v>831</v>
      </c>
      <c r="BD4" s="138" t="s">
        <v>89</v>
      </c>
    </row>
    <row r="5" ht="6.96" customHeight="1">
      <c r="B5" s="21"/>
      <c r="L5" s="21"/>
      <c r="AZ5" s="138" t="s">
        <v>832</v>
      </c>
      <c r="BA5" s="138" t="s">
        <v>677</v>
      </c>
      <c r="BB5" s="138" t="s">
        <v>195</v>
      </c>
      <c r="BC5" s="138" t="s">
        <v>295</v>
      </c>
      <c r="BD5" s="138" t="s">
        <v>89</v>
      </c>
    </row>
    <row r="6" ht="12" customHeight="1">
      <c r="B6" s="21"/>
      <c r="D6" s="143" t="s">
        <v>16</v>
      </c>
      <c r="L6" s="21"/>
      <c r="AZ6" s="138" t="s">
        <v>833</v>
      </c>
      <c r="BA6" s="138" t="s">
        <v>834</v>
      </c>
      <c r="BB6" s="138" t="s">
        <v>280</v>
      </c>
      <c r="BC6" s="138" t="s">
        <v>835</v>
      </c>
      <c r="BD6" s="138" t="s">
        <v>89</v>
      </c>
    </row>
    <row r="7" ht="16.5" customHeight="1">
      <c r="B7" s="21"/>
      <c r="E7" s="144" t="str">
        <f>'Rekapitulace stavby'!K6</f>
        <v>Výměna kolejnic v obvodu ST Most</v>
      </c>
      <c r="F7" s="143"/>
      <c r="G7" s="143"/>
      <c r="H7" s="143"/>
      <c r="L7" s="21"/>
      <c r="AZ7" s="138" t="s">
        <v>836</v>
      </c>
      <c r="BA7" s="138" t="s">
        <v>780</v>
      </c>
      <c r="BB7" s="138" t="s">
        <v>280</v>
      </c>
      <c r="BC7" s="138" t="s">
        <v>87</v>
      </c>
      <c r="BD7" s="138" t="s">
        <v>89</v>
      </c>
    </row>
    <row r="8" ht="12" customHeight="1">
      <c r="B8" s="21"/>
      <c r="D8" s="143" t="s">
        <v>197</v>
      </c>
      <c r="L8" s="21"/>
    </row>
    <row r="9" s="1" customFormat="1" ht="16.5" customHeight="1">
      <c r="B9" s="45"/>
      <c r="E9" s="144" t="s">
        <v>678</v>
      </c>
      <c r="F9" s="1"/>
      <c r="G9" s="1"/>
      <c r="H9" s="1"/>
      <c r="I9" s="145"/>
      <c r="L9" s="45"/>
    </row>
    <row r="10" s="1" customFormat="1" ht="12" customHeight="1">
      <c r="B10" s="45"/>
      <c r="D10" s="143" t="s">
        <v>206</v>
      </c>
      <c r="I10" s="145"/>
      <c r="L10" s="45"/>
    </row>
    <row r="11" s="1" customFormat="1" ht="36.96" customHeight="1">
      <c r="B11" s="45"/>
      <c r="E11" s="146" t="s">
        <v>837</v>
      </c>
      <c r="F11" s="1"/>
      <c r="G11" s="1"/>
      <c r="H11" s="1"/>
      <c r="I11" s="145"/>
      <c r="L11" s="45"/>
    </row>
    <row r="12" s="1" customFormat="1">
      <c r="B12" s="45"/>
      <c r="I12" s="145"/>
      <c r="L12" s="45"/>
    </row>
    <row r="13" s="1" customFormat="1" ht="12" customHeight="1">
      <c r="B13" s="45"/>
      <c r="D13" s="143" t="s">
        <v>18</v>
      </c>
      <c r="F13" s="18" t="s">
        <v>19</v>
      </c>
      <c r="I13" s="147" t="s">
        <v>20</v>
      </c>
      <c r="J13" s="18" t="s">
        <v>39</v>
      </c>
      <c r="L13" s="45"/>
    </row>
    <row r="14" s="1" customFormat="1" ht="12" customHeight="1">
      <c r="B14" s="45"/>
      <c r="D14" s="143" t="s">
        <v>22</v>
      </c>
      <c r="F14" s="18" t="s">
        <v>23</v>
      </c>
      <c r="I14" s="147" t="s">
        <v>24</v>
      </c>
      <c r="J14" s="148" t="str">
        <f>'Rekapitulace stavby'!AN8</f>
        <v>13. 2. 2019</v>
      </c>
      <c r="L14" s="45"/>
    </row>
    <row r="15" s="1" customFormat="1" ht="10.8" customHeight="1">
      <c r="B15" s="45"/>
      <c r="I15" s="145"/>
      <c r="L15" s="45"/>
    </row>
    <row r="16" s="1" customFormat="1" ht="12" customHeight="1">
      <c r="B16" s="45"/>
      <c r="D16" s="143" t="s">
        <v>30</v>
      </c>
      <c r="I16" s="147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7" t="s">
        <v>34</v>
      </c>
      <c r="J17" s="18" t="s">
        <v>35</v>
      </c>
      <c r="L17" s="45"/>
    </row>
    <row r="18" s="1" customFormat="1" ht="6.96" customHeight="1">
      <c r="B18" s="45"/>
      <c r="I18" s="145"/>
      <c r="L18" s="45"/>
    </row>
    <row r="19" s="1" customFormat="1" ht="12" customHeight="1">
      <c r="B19" s="45"/>
      <c r="D19" s="143" t="s">
        <v>36</v>
      </c>
      <c r="I19" s="147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7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5"/>
      <c r="L21" s="45"/>
    </row>
    <row r="22" s="1" customFormat="1" ht="12" customHeight="1">
      <c r="B22" s="45"/>
      <c r="D22" s="143" t="s">
        <v>38</v>
      </c>
      <c r="I22" s="147" t="s">
        <v>31</v>
      </c>
      <c r="J22" s="18" t="s">
        <v>39</v>
      </c>
      <c r="L22" s="45"/>
    </row>
    <row r="23" s="1" customFormat="1" ht="18" customHeight="1">
      <c r="B23" s="45"/>
      <c r="E23" s="18" t="s">
        <v>40</v>
      </c>
      <c r="I23" s="147" t="s">
        <v>34</v>
      </c>
      <c r="J23" s="18" t="s">
        <v>39</v>
      </c>
      <c r="L23" s="45"/>
    </row>
    <row r="24" s="1" customFormat="1" ht="6.96" customHeight="1">
      <c r="B24" s="45"/>
      <c r="I24" s="145"/>
      <c r="L24" s="45"/>
    </row>
    <row r="25" s="1" customFormat="1" ht="12" customHeight="1">
      <c r="B25" s="45"/>
      <c r="D25" s="143" t="s">
        <v>42</v>
      </c>
      <c r="I25" s="147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7" t="s">
        <v>34</v>
      </c>
      <c r="J26" s="18" t="s">
        <v>39</v>
      </c>
      <c r="L26" s="45"/>
    </row>
    <row r="27" s="1" customFormat="1" ht="6.96" customHeight="1">
      <c r="B27" s="45"/>
      <c r="I27" s="145"/>
      <c r="L27" s="45"/>
    </row>
    <row r="28" s="1" customFormat="1" ht="12" customHeight="1">
      <c r="B28" s="45"/>
      <c r="D28" s="143" t="s">
        <v>44</v>
      </c>
      <c r="I28" s="145"/>
      <c r="L28" s="45"/>
    </row>
    <row r="29" s="7" customFormat="1" ht="45" customHeight="1">
      <c r="B29" s="149"/>
      <c r="E29" s="150" t="s">
        <v>45</v>
      </c>
      <c r="F29" s="150"/>
      <c r="G29" s="150"/>
      <c r="H29" s="150"/>
      <c r="I29" s="151"/>
      <c r="L29" s="149"/>
    </row>
    <row r="30" s="1" customFormat="1" ht="6.96" customHeight="1">
      <c r="B30" s="45"/>
      <c r="I30" s="145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2"/>
      <c r="J31" s="73"/>
      <c r="K31" s="73"/>
      <c r="L31" s="45"/>
    </row>
    <row r="32" s="1" customFormat="1" ht="25.44" customHeight="1">
      <c r="B32" s="45"/>
      <c r="D32" s="153" t="s">
        <v>46</v>
      </c>
      <c r="I32" s="145"/>
      <c r="J32" s="154">
        <f>ROUND(J89,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2"/>
      <c r="J33" s="73"/>
      <c r="K33" s="73"/>
      <c r="L33" s="45"/>
    </row>
    <row r="34" s="1" customFormat="1" ht="14.4" customHeight="1">
      <c r="B34" s="45"/>
      <c r="F34" s="155" t="s">
        <v>48</v>
      </c>
      <c r="I34" s="156" t="s">
        <v>47</v>
      </c>
      <c r="J34" s="155" t="s">
        <v>49</v>
      </c>
      <c r="L34" s="45"/>
    </row>
    <row r="35" hidden="1" s="1" customFormat="1" ht="14.4" customHeight="1">
      <c r="B35" s="45"/>
      <c r="D35" s="143" t="s">
        <v>50</v>
      </c>
      <c r="E35" s="143" t="s">
        <v>51</v>
      </c>
      <c r="F35" s="157">
        <f>ROUND((SUM(BE89:BE163)),  2)</f>
        <v>0</v>
      </c>
      <c r="I35" s="158">
        <v>0.20999999999999999</v>
      </c>
      <c r="J35" s="157">
        <f>ROUND(((SUM(BE89:BE163))*I35),  2)</f>
        <v>0</v>
      </c>
      <c r="L35" s="45"/>
    </row>
    <row r="36" hidden="1" s="1" customFormat="1" ht="14.4" customHeight="1">
      <c r="B36" s="45"/>
      <c r="E36" s="143" t="s">
        <v>52</v>
      </c>
      <c r="F36" s="157">
        <f>ROUND((SUM(BF89:BF163)),  2)</f>
        <v>0</v>
      </c>
      <c r="I36" s="158">
        <v>0.14999999999999999</v>
      </c>
      <c r="J36" s="157">
        <f>ROUND(((SUM(BF89:BF163))*I36),  2)</f>
        <v>0</v>
      </c>
      <c r="L36" s="45"/>
    </row>
    <row r="37" s="1" customFormat="1" ht="14.4" customHeight="1">
      <c r="B37" s="45"/>
      <c r="D37" s="143" t="s">
        <v>50</v>
      </c>
      <c r="E37" s="143" t="s">
        <v>53</v>
      </c>
      <c r="F37" s="157">
        <f>ROUND((SUM(BG89:BG163)),  2)</f>
        <v>0</v>
      </c>
      <c r="I37" s="158">
        <v>0.20999999999999999</v>
      </c>
      <c r="J37" s="157">
        <f>0</f>
        <v>0</v>
      </c>
      <c r="L37" s="45"/>
    </row>
    <row r="38" s="1" customFormat="1" ht="14.4" customHeight="1">
      <c r="B38" s="45"/>
      <c r="E38" s="143" t="s">
        <v>54</v>
      </c>
      <c r="F38" s="157">
        <f>ROUND((SUM(BH89:BH163)),  2)</f>
        <v>0</v>
      </c>
      <c r="I38" s="158">
        <v>0.14999999999999999</v>
      </c>
      <c r="J38" s="157">
        <f>0</f>
        <v>0</v>
      </c>
      <c r="L38" s="45"/>
    </row>
    <row r="39" hidden="1" s="1" customFormat="1" ht="14.4" customHeight="1">
      <c r="B39" s="45"/>
      <c r="E39" s="143" t="s">
        <v>55</v>
      </c>
      <c r="F39" s="157">
        <f>ROUND((SUM(BI89:BI163)),  2)</f>
        <v>0</v>
      </c>
      <c r="I39" s="158">
        <v>0</v>
      </c>
      <c r="J39" s="157">
        <f>0</f>
        <v>0</v>
      </c>
      <c r="L39" s="45"/>
    </row>
    <row r="40" s="1" customFormat="1" ht="6.96" customHeight="1">
      <c r="B40" s="45"/>
      <c r="I40" s="145"/>
      <c r="L40" s="45"/>
    </row>
    <row r="41" s="1" customFormat="1" ht="25.44" customHeight="1">
      <c r="B41" s="45"/>
      <c r="C41" s="159"/>
      <c r="D41" s="160" t="s">
        <v>56</v>
      </c>
      <c r="E41" s="161"/>
      <c r="F41" s="161"/>
      <c r="G41" s="162" t="s">
        <v>57</v>
      </c>
      <c r="H41" s="163" t="s">
        <v>58</v>
      </c>
      <c r="I41" s="164"/>
      <c r="J41" s="165">
        <f>SUM(J32:J39)</f>
        <v>0</v>
      </c>
      <c r="K41" s="166"/>
      <c r="L41" s="45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5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5"/>
    </row>
    <row r="47" s="1" customFormat="1" ht="24.96" customHeight="1">
      <c r="B47" s="40"/>
      <c r="C47" s="24" t="s">
        <v>208</v>
      </c>
      <c r="D47" s="41"/>
      <c r="E47" s="41"/>
      <c r="F47" s="41"/>
      <c r="G47" s="41"/>
      <c r="H47" s="41"/>
      <c r="I47" s="145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5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5"/>
      <c r="J49" s="41"/>
      <c r="K49" s="41"/>
      <c r="L49" s="45"/>
    </row>
    <row r="50" s="1" customFormat="1" ht="16.5" customHeight="1">
      <c r="B50" s="40"/>
      <c r="C50" s="41"/>
      <c r="D50" s="41"/>
      <c r="E50" s="173" t="str">
        <f>E7</f>
        <v>Výměna kolejnic v obvodu ST Most</v>
      </c>
      <c r="F50" s="33"/>
      <c r="G50" s="33"/>
      <c r="H50" s="33"/>
      <c r="I50" s="145"/>
      <c r="J50" s="41"/>
      <c r="K50" s="41"/>
      <c r="L50" s="45"/>
    </row>
    <row r="51" ht="12" customHeight="1">
      <c r="B51" s="22"/>
      <c r="C51" s="33" t="s">
        <v>197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3" t="s">
        <v>678</v>
      </c>
      <c r="F52" s="41"/>
      <c r="G52" s="41"/>
      <c r="H52" s="41"/>
      <c r="I52" s="145"/>
      <c r="J52" s="41"/>
      <c r="K52" s="41"/>
      <c r="L52" s="45"/>
    </row>
    <row r="53" s="1" customFormat="1" ht="12" customHeight="1">
      <c r="B53" s="40"/>
      <c r="C53" s="33" t="s">
        <v>206</v>
      </c>
      <c r="D53" s="41"/>
      <c r="E53" s="41"/>
      <c r="F53" s="41"/>
      <c r="G53" s="41"/>
      <c r="H53" s="41"/>
      <c r="I53" s="145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Č24 - 2.TK Řehlovice – Úpořiny</v>
      </c>
      <c r="F54" s="41"/>
      <c r="G54" s="41"/>
      <c r="H54" s="41"/>
      <c r="I54" s="145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5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obvod správy tratí v Mostě</v>
      </c>
      <c r="G56" s="41"/>
      <c r="H56" s="41"/>
      <c r="I56" s="147" t="s">
        <v>24</v>
      </c>
      <c r="J56" s="69" t="str">
        <f>IF(J14="","",J14)</f>
        <v>13. 2. 2019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5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7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7" t="s">
        <v>42</v>
      </c>
      <c r="J59" s="38" t="str">
        <f>E26</f>
        <v>Ing. Horák Jiří, horak@szdc.cz, +420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5"/>
      <c r="J60" s="41"/>
      <c r="K60" s="41"/>
      <c r="L60" s="45"/>
    </row>
    <row r="61" s="1" customFormat="1" ht="29.28" customHeight="1">
      <c r="B61" s="40"/>
      <c r="C61" s="174" t="s">
        <v>209</v>
      </c>
      <c r="D61" s="175"/>
      <c r="E61" s="175"/>
      <c r="F61" s="175"/>
      <c r="G61" s="175"/>
      <c r="H61" s="175"/>
      <c r="I61" s="176"/>
      <c r="J61" s="177" t="s">
        <v>210</v>
      </c>
      <c r="K61" s="175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5"/>
      <c r="J62" s="41"/>
      <c r="K62" s="41"/>
      <c r="L62" s="45"/>
    </row>
    <row r="63" s="1" customFormat="1" ht="22.8" customHeight="1">
      <c r="B63" s="40"/>
      <c r="C63" s="178" t="s">
        <v>78</v>
      </c>
      <c r="D63" s="41"/>
      <c r="E63" s="41"/>
      <c r="F63" s="41"/>
      <c r="G63" s="41"/>
      <c r="H63" s="41"/>
      <c r="I63" s="145"/>
      <c r="J63" s="99">
        <f>J89</f>
        <v>0</v>
      </c>
      <c r="K63" s="41"/>
      <c r="L63" s="45"/>
      <c r="AU63" s="18" t="s">
        <v>211</v>
      </c>
    </row>
    <row r="64" s="8" customFormat="1" ht="24.96" customHeight="1">
      <c r="B64" s="179"/>
      <c r="C64" s="180"/>
      <c r="D64" s="181" t="s">
        <v>212</v>
      </c>
      <c r="E64" s="182"/>
      <c r="F64" s="182"/>
      <c r="G64" s="182"/>
      <c r="H64" s="182"/>
      <c r="I64" s="183"/>
      <c r="J64" s="184">
        <f>J90</f>
        <v>0</v>
      </c>
      <c r="K64" s="180"/>
      <c r="L64" s="185"/>
    </row>
    <row r="65" s="9" customFormat="1" ht="19.92" customHeight="1">
      <c r="B65" s="186"/>
      <c r="C65" s="123"/>
      <c r="D65" s="187" t="s">
        <v>213</v>
      </c>
      <c r="E65" s="188"/>
      <c r="F65" s="188"/>
      <c r="G65" s="188"/>
      <c r="H65" s="188"/>
      <c r="I65" s="189"/>
      <c r="J65" s="190">
        <f>J91</f>
        <v>0</v>
      </c>
      <c r="K65" s="123"/>
      <c r="L65" s="191"/>
    </row>
    <row r="66" s="8" customFormat="1" ht="24.96" customHeight="1">
      <c r="B66" s="179"/>
      <c r="C66" s="180"/>
      <c r="D66" s="181" t="s">
        <v>214</v>
      </c>
      <c r="E66" s="182"/>
      <c r="F66" s="182"/>
      <c r="G66" s="182"/>
      <c r="H66" s="182"/>
      <c r="I66" s="183"/>
      <c r="J66" s="184">
        <f>J138</f>
        <v>0</v>
      </c>
      <c r="K66" s="180"/>
      <c r="L66" s="185"/>
    </row>
    <row r="67" s="8" customFormat="1" ht="24.96" customHeight="1">
      <c r="B67" s="179"/>
      <c r="C67" s="180"/>
      <c r="D67" s="181" t="s">
        <v>216</v>
      </c>
      <c r="E67" s="182"/>
      <c r="F67" s="182"/>
      <c r="G67" s="182"/>
      <c r="H67" s="182"/>
      <c r="I67" s="183"/>
      <c r="J67" s="184">
        <f>J146</f>
        <v>0</v>
      </c>
      <c r="K67" s="180"/>
      <c r="L67" s="185"/>
    </row>
    <row r="68" s="1" customFormat="1" ht="21.84" customHeight="1">
      <c r="B68" s="40"/>
      <c r="C68" s="41"/>
      <c r="D68" s="41"/>
      <c r="E68" s="41"/>
      <c r="F68" s="41"/>
      <c r="G68" s="41"/>
      <c r="H68" s="41"/>
      <c r="I68" s="145"/>
      <c r="J68" s="41"/>
      <c r="K68" s="41"/>
      <c r="L68" s="45"/>
    </row>
    <row r="69" s="1" customFormat="1" ht="6.96" customHeight="1">
      <c r="B69" s="59"/>
      <c r="C69" s="60"/>
      <c r="D69" s="60"/>
      <c r="E69" s="60"/>
      <c r="F69" s="60"/>
      <c r="G69" s="60"/>
      <c r="H69" s="60"/>
      <c r="I69" s="169"/>
      <c r="J69" s="60"/>
      <c r="K69" s="60"/>
      <c r="L69" s="45"/>
    </row>
    <row r="73" s="1" customFormat="1" ht="6.96" customHeight="1">
      <c r="B73" s="61"/>
      <c r="C73" s="62"/>
      <c r="D73" s="62"/>
      <c r="E73" s="62"/>
      <c r="F73" s="62"/>
      <c r="G73" s="62"/>
      <c r="H73" s="62"/>
      <c r="I73" s="172"/>
      <c r="J73" s="62"/>
      <c r="K73" s="62"/>
      <c r="L73" s="45"/>
    </row>
    <row r="74" s="1" customFormat="1" ht="24.96" customHeight="1">
      <c r="B74" s="40"/>
      <c r="C74" s="24" t="s">
        <v>217</v>
      </c>
      <c r="D74" s="41"/>
      <c r="E74" s="41"/>
      <c r="F74" s="41"/>
      <c r="G74" s="41"/>
      <c r="H74" s="41"/>
      <c r="I74" s="145"/>
      <c r="J74" s="41"/>
      <c r="K74" s="41"/>
      <c r="L74" s="45"/>
    </row>
    <row r="75" s="1" customFormat="1" ht="6.96" customHeight="1">
      <c r="B75" s="40"/>
      <c r="C75" s="41"/>
      <c r="D75" s="41"/>
      <c r="E75" s="41"/>
      <c r="F75" s="41"/>
      <c r="G75" s="41"/>
      <c r="H75" s="41"/>
      <c r="I75" s="145"/>
      <c r="J75" s="41"/>
      <c r="K75" s="41"/>
      <c r="L75" s="45"/>
    </row>
    <row r="76" s="1" customFormat="1" ht="12" customHeight="1">
      <c r="B76" s="40"/>
      <c r="C76" s="33" t="s">
        <v>16</v>
      </c>
      <c r="D76" s="41"/>
      <c r="E76" s="41"/>
      <c r="F76" s="41"/>
      <c r="G76" s="41"/>
      <c r="H76" s="41"/>
      <c r="I76" s="145"/>
      <c r="J76" s="41"/>
      <c r="K76" s="41"/>
      <c r="L76" s="45"/>
    </row>
    <row r="77" s="1" customFormat="1" ht="16.5" customHeight="1">
      <c r="B77" s="40"/>
      <c r="C77" s="41"/>
      <c r="D77" s="41"/>
      <c r="E77" s="173" t="str">
        <f>E7</f>
        <v>Výměna kolejnic v obvodu ST Most</v>
      </c>
      <c r="F77" s="33"/>
      <c r="G77" s="33"/>
      <c r="H77" s="33"/>
      <c r="I77" s="145"/>
      <c r="J77" s="41"/>
      <c r="K77" s="41"/>
      <c r="L77" s="45"/>
    </row>
    <row r="78" ht="12" customHeight="1">
      <c r="B78" s="22"/>
      <c r="C78" s="33" t="s">
        <v>197</v>
      </c>
      <c r="D78" s="23"/>
      <c r="E78" s="23"/>
      <c r="F78" s="23"/>
      <c r="G78" s="23"/>
      <c r="H78" s="23"/>
      <c r="I78" s="137"/>
      <c r="J78" s="23"/>
      <c r="K78" s="23"/>
      <c r="L78" s="21"/>
    </row>
    <row r="79" s="1" customFormat="1" ht="16.5" customHeight="1">
      <c r="B79" s="40"/>
      <c r="C79" s="41"/>
      <c r="D79" s="41"/>
      <c r="E79" s="173" t="s">
        <v>678</v>
      </c>
      <c r="F79" s="41"/>
      <c r="G79" s="41"/>
      <c r="H79" s="41"/>
      <c r="I79" s="145"/>
      <c r="J79" s="41"/>
      <c r="K79" s="41"/>
      <c r="L79" s="45"/>
    </row>
    <row r="80" s="1" customFormat="1" ht="12" customHeight="1">
      <c r="B80" s="40"/>
      <c r="C80" s="33" t="s">
        <v>206</v>
      </c>
      <c r="D80" s="41"/>
      <c r="E80" s="41"/>
      <c r="F80" s="41"/>
      <c r="G80" s="41"/>
      <c r="H80" s="41"/>
      <c r="I80" s="145"/>
      <c r="J80" s="41"/>
      <c r="K80" s="41"/>
      <c r="L80" s="45"/>
    </row>
    <row r="81" s="1" customFormat="1" ht="16.5" customHeight="1">
      <c r="B81" s="40"/>
      <c r="C81" s="41"/>
      <c r="D81" s="41"/>
      <c r="E81" s="66" t="str">
        <f>E11</f>
        <v>Č24 - 2.TK Řehlovice – Úpořiny</v>
      </c>
      <c r="F81" s="41"/>
      <c r="G81" s="41"/>
      <c r="H81" s="41"/>
      <c r="I81" s="145"/>
      <c r="J81" s="41"/>
      <c r="K81" s="41"/>
      <c r="L81" s="45"/>
    </row>
    <row r="82" s="1" customFormat="1" ht="6.96" customHeight="1">
      <c r="B82" s="40"/>
      <c r="C82" s="41"/>
      <c r="D82" s="41"/>
      <c r="E82" s="41"/>
      <c r="F82" s="41"/>
      <c r="G82" s="41"/>
      <c r="H82" s="41"/>
      <c r="I82" s="145"/>
      <c r="J82" s="41"/>
      <c r="K82" s="41"/>
      <c r="L82" s="45"/>
    </row>
    <row r="83" s="1" customFormat="1" ht="12" customHeight="1">
      <c r="B83" s="40"/>
      <c r="C83" s="33" t="s">
        <v>22</v>
      </c>
      <c r="D83" s="41"/>
      <c r="E83" s="41"/>
      <c r="F83" s="28" t="str">
        <f>F14</f>
        <v>obvod správy tratí v Mostě</v>
      </c>
      <c r="G83" s="41"/>
      <c r="H83" s="41"/>
      <c r="I83" s="147" t="s">
        <v>24</v>
      </c>
      <c r="J83" s="69" t="str">
        <f>IF(J14="","",J14)</f>
        <v>13. 2. 2019</v>
      </c>
      <c r="K83" s="41"/>
      <c r="L83" s="45"/>
    </row>
    <row r="84" s="1" customFormat="1" ht="6.96" customHeight="1">
      <c r="B84" s="40"/>
      <c r="C84" s="41"/>
      <c r="D84" s="41"/>
      <c r="E84" s="41"/>
      <c r="F84" s="41"/>
      <c r="G84" s="41"/>
      <c r="H84" s="41"/>
      <c r="I84" s="145"/>
      <c r="J84" s="41"/>
      <c r="K84" s="41"/>
      <c r="L84" s="45"/>
    </row>
    <row r="85" s="1" customFormat="1" ht="13.65" customHeight="1">
      <c r="B85" s="40"/>
      <c r="C85" s="33" t="s">
        <v>30</v>
      </c>
      <c r="D85" s="41"/>
      <c r="E85" s="41"/>
      <c r="F85" s="28" t="str">
        <f>E17</f>
        <v>SŽDC s.o., OŘ UNL, ST Most</v>
      </c>
      <c r="G85" s="41"/>
      <c r="H85" s="41"/>
      <c r="I85" s="147" t="s">
        <v>38</v>
      </c>
      <c r="J85" s="38" t="str">
        <f>E23</f>
        <v xml:space="preserve"> </v>
      </c>
      <c r="K85" s="41"/>
      <c r="L85" s="45"/>
    </row>
    <row r="86" s="1" customFormat="1" ht="38.55" customHeight="1">
      <c r="B86" s="40"/>
      <c r="C86" s="33" t="s">
        <v>36</v>
      </c>
      <c r="D86" s="41"/>
      <c r="E86" s="41"/>
      <c r="F86" s="28" t="str">
        <f>IF(E20="","",E20)</f>
        <v>Vyplň údaj</v>
      </c>
      <c r="G86" s="41"/>
      <c r="H86" s="41"/>
      <c r="I86" s="147" t="s">
        <v>42</v>
      </c>
      <c r="J86" s="38" t="str">
        <f>E26</f>
        <v>Ing. Horák Jiří, horak@szdc.cz, +420 602155923</v>
      </c>
      <c r="K86" s="41"/>
      <c r="L86" s="45"/>
    </row>
    <row r="87" s="1" customFormat="1" ht="10.32" customHeight="1">
      <c r="B87" s="40"/>
      <c r="C87" s="41"/>
      <c r="D87" s="41"/>
      <c r="E87" s="41"/>
      <c r="F87" s="41"/>
      <c r="G87" s="41"/>
      <c r="H87" s="41"/>
      <c r="I87" s="145"/>
      <c r="J87" s="41"/>
      <c r="K87" s="41"/>
      <c r="L87" s="45"/>
    </row>
    <row r="88" s="10" customFormat="1" ht="29.28" customHeight="1">
      <c r="B88" s="192"/>
      <c r="C88" s="193" t="s">
        <v>218</v>
      </c>
      <c r="D88" s="194" t="s">
        <v>65</v>
      </c>
      <c r="E88" s="194" t="s">
        <v>61</v>
      </c>
      <c r="F88" s="194" t="s">
        <v>62</v>
      </c>
      <c r="G88" s="194" t="s">
        <v>219</v>
      </c>
      <c r="H88" s="194" t="s">
        <v>220</v>
      </c>
      <c r="I88" s="195" t="s">
        <v>221</v>
      </c>
      <c r="J88" s="194" t="s">
        <v>210</v>
      </c>
      <c r="K88" s="196" t="s">
        <v>222</v>
      </c>
      <c r="L88" s="197"/>
      <c r="M88" s="89" t="s">
        <v>39</v>
      </c>
      <c r="N88" s="90" t="s">
        <v>50</v>
      </c>
      <c r="O88" s="90" t="s">
        <v>223</v>
      </c>
      <c r="P88" s="90" t="s">
        <v>224</v>
      </c>
      <c r="Q88" s="90" t="s">
        <v>225</v>
      </c>
      <c r="R88" s="90" t="s">
        <v>226</v>
      </c>
      <c r="S88" s="90" t="s">
        <v>227</v>
      </c>
      <c r="T88" s="91" t="s">
        <v>228</v>
      </c>
    </row>
    <row r="89" s="1" customFormat="1" ht="22.8" customHeight="1">
      <c r="B89" s="40"/>
      <c r="C89" s="96" t="s">
        <v>229</v>
      </c>
      <c r="D89" s="41"/>
      <c r="E89" s="41"/>
      <c r="F89" s="41"/>
      <c r="G89" s="41"/>
      <c r="H89" s="41"/>
      <c r="I89" s="145"/>
      <c r="J89" s="198">
        <f>BK89</f>
        <v>0</v>
      </c>
      <c r="K89" s="41"/>
      <c r="L89" s="45"/>
      <c r="M89" s="92"/>
      <c r="N89" s="93"/>
      <c r="O89" s="93"/>
      <c r="P89" s="199">
        <f>P90+P138+P146</f>
        <v>0</v>
      </c>
      <c r="Q89" s="93"/>
      <c r="R89" s="199">
        <f>R90+R138+R146</f>
        <v>0.58143999999999996</v>
      </c>
      <c r="S89" s="93"/>
      <c r="T89" s="200">
        <f>T90+T138+T146</f>
        <v>0</v>
      </c>
      <c r="AT89" s="18" t="s">
        <v>79</v>
      </c>
      <c r="AU89" s="18" t="s">
        <v>211</v>
      </c>
      <c r="BK89" s="201">
        <f>BK90+BK138+BK146</f>
        <v>0</v>
      </c>
    </row>
    <row r="90" s="11" customFormat="1" ht="25.92" customHeight="1">
      <c r="B90" s="202"/>
      <c r="C90" s="203"/>
      <c r="D90" s="204" t="s">
        <v>79</v>
      </c>
      <c r="E90" s="205" t="s">
        <v>230</v>
      </c>
      <c r="F90" s="205" t="s">
        <v>231</v>
      </c>
      <c r="G90" s="203"/>
      <c r="H90" s="203"/>
      <c r="I90" s="206"/>
      <c r="J90" s="207">
        <f>BK90</f>
        <v>0</v>
      </c>
      <c r="K90" s="203"/>
      <c r="L90" s="208"/>
      <c r="M90" s="209"/>
      <c r="N90" s="210"/>
      <c r="O90" s="210"/>
      <c r="P90" s="211">
        <f>P91</f>
        <v>0</v>
      </c>
      <c r="Q90" s="210"/>
      <c r="R90" s="211">
        <f>R91</f>
        <v>0.58143999999999996</v>
      </c>
      <c r="S90" s="210"/>
      <c r="T90" s="212">
        <f>T91</f>
        <v>0</v>
      </c>
      <c r="AR90" s="213" t="s">
        <v>87</v>
      </c>
      <c r="AT90" s="214" t="s">
        <v>79</v>
      </c>
      <c r="AU90" s="214" t="s">
        <v>80</v>
      </c>
      <c r="AY90" s="213" t="s">
        <v>232</v>
      </c>
      <c r="BK90" s="215">
        <f>BK91</f>
        <v>0</v>
      </c>
    </row>
    <row r="91" s="11" customFormat="1" ht="22.8" customHeight="1">
      <c r="B91" s="202"/>
      <c r="C91" s="203"/>
      <c r="D91" s="204" t="s">
        <v>79</v>
      </c>
      <c r="E91" s="216" t="s">
        <v>233</v>
      </c>
      <c r="F91" s="216" t="s">
        <v>234</v>
      </c>
      <c r="G91" s="203"/>
      <c r="H91" s="203"/>
      <c r="I91" s="206"/>
      <c r="J91" s="217">
        <f>BK91</f>
        <v>0</v>
      </c>
      <c r="K91" s="203"/>
      <c r="L91" s="208"/>
      <c r="M91" s="209"/>
      <c r="N91" s="210"/>
      <c r="O91" s="210"/>
      <c r="P91" s="211">
        <f>SUM(P92:P137)</f>
        <v>0</v>
      </c>
      <c r="Q91" s="210"/>
      <c r="R91" s="211">
        <f>SUM(R92:R137)</f>
        <v>0.58143999999999996</v>
      </c>
      <c r="S91" s="210"/>
      <c r="T91" s="212">
        <f>SUM(T92:T137)</f>
        <v>0</v>
      </c>
      <c r="AR91" s="213" t="s">
        <v>87</v>
      </c>
      <c r="AT91" s="214" t="s">
        <v>79</v>
      </c>
      <c r="AU91" s="214" t="s">
        <v>87</v>
      </c>
      <c r="AY91" s="213" t="s">
        <v>232</v>
      </c>
      <c r="BK91" s="215">
        <f>SUM(BK92:BK137)</f>
        <v>0</v>
      </c>
    </row>
    <row r="92" s="1" customFormat="1" ht="33.75" customHeight="1">
      <c r="B92" s="40"/>
      <c r="C92" s="218" t="s">
        <v>87</v>
      </c>
      <c r="D92" s="218" t="s">
        <v>235</v>
      </c>
      <c r="E92" s="219" t="s">
        <v>792</v>
      </c>
      <c r="F92" s="220" t="s">
        <v>793</v>
      </c>
      <c r="G92" s="221" t="s">
        <v>180</v>
      </c>
      <c r="H92" s="222">
        <v>3.6000000000000001</v>
      </c>
      <c r="I92" s="223"/>
      <c r="J92" s="224">
        <f>ROUND(I92*H92,2)</f>
        <v>0</v>
      </c>
      <c r="K92" s="220" t="s">
        <v>238</v>
      </c>
      <c r="L92" s="45"/>
      <c r="M92" s="225" t="s">
        <v>39</v>
      </c>
      <c r="N92" s="226" t="s">
        <v>53</v>
      </c>
      <c r="O92" s="81"/>
      <c r="P92" s="227">
        <f>O92*H92</f>
        <v>0</v>
      </c>
      <c r="Q92" s="227">
        <v>0</v>
      </c>
      <c r="R92" s="227">
        <f>Q92*H92</f>
        <v>0</v>
      </c>
      <c r="S92" s="227">
        <v>0</v>
      </c>
      <c r="T92" s="228">
        <f>S92*H92</f>
        <v>0</v>
      </c>
      <c r="AR92" s="18" t="s">
        <v>181</v>
      </c>
      <c r="AT92" s="18" t="s">
        <v>235</v>
      </c>
      <c r="AU92" s="18" t="s">
        <v>89</v>
      </c>
      <c r="AY92" s="18" t="s">
        <v>232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18" t="s">
        <v>181</v>
      </c>
      <c r="BK92" s="229">
        <f>ROUND(I92*H92,2)</f>
        <v>0</v>
      </c>
      <c r="BL92" s="18" t="s">
        <v>181</v>
      </c>
      <c r="BM92" s="18" t="s">
        <v>838</v>
      </c>
    </row>
    <row r="93" s="1" customFormat="1">
      <c r="B93" s="40"/>
      <c r="C93" s="41"/>
      <c r="D93" s="230" t="s">
        <v>240</v>
      </c>
      <c r="E93" s="41"/>
      <c r="F93" s="231" t="s">
        <v>505</v>
      </c>
      <c r="G93" s="41"/>
      <c r="H93" s="41"/>
      <c r="I93" s="145"/>
      <c r="J93" s="41"/>
      <c r="K93" s="41"/>
      <c r="L93" s="45"/>
      <c r="M93" s="232"/>
      <c r="N93" s="81"/>
      <c r="O93" s="81"/>
      <c r="P93" s="81"/>
      <c r="Q93" s="81"/>
      <c r="R93" s="81"/>
      <c r="S93" s="81"/>
      <c r="T93" s="82"/>
      <c r="AT93" s="18" t="s">
        <v>240</v>
      </c>
      <c r="AU93" s="18" t="s">
        <v>89</v>
      </c>
    </row>
    <row r="94" s="12" customFormat="1">
      <c r="B94" s="233"/>
      <c r="C94" s="234"/>
      <c r="D94" s="230" t="s">
        <v>242</v>
      </c>
      <c r="E94" s="235" t="s">
        <v>39</v>
      </c>
      <c r="F94" s="236" t="s">
        <v>839</v>
      </c>
      <c r="G94" s="234"/>
      <c r="H94" s="237">
        <v>3.6000000000000001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AT94" s="243" t="s">
        <v>242</v>
      </c>
      <c r="AU94" s="243" t="s">
        <v>89</v>
      </c>
      <c r="AV94" s="12" t="s">
        <v>89</v>
      </c>
      <c r="AW94" s="12" t="s">
        <v>41</v>
      </c>
      <c r="AX94" s="12" t="s">
        <v>80</v>
      </c>
      <c r="AY94" s="243" t="s">
        <v>232</v>
      </c>
    </row>
    <row r="95" s="13" customFormat="1">
      <c r="B95" s="254"/>
      <c r="C95" s="255"/>
      <c r="D95" s="230" t="s">
        <v>242</v>
      </c>
      <c r="E95" s="256" t="s">
        <v>39</v>
      </c>
      <c r="F95" s="257" t="s">
        <v>263</v>
      </c>
      <c r="G95" s="255"/>
      <c r="H95" s="258">
        <v>3.6000000000000001</v>
      </c>
      <c r="I95" s="259"/>
      <c r="J95" s="255"/>
      <c r="K95" s="255"/>
      <c r="L95" s="260"/>
      <c r="M95" s="261"/>
      <c r="N95" s="262"/>
      <c r="O95" s="262"/>
      <c r="P95" s="262"/>
      <c r="Q95" s="262"/>
      <c r="R95" s="262"/>
      <c r="S95" s="262"/>
      <c r="T95" s="263"/>
      <c r="AT95" s="264" t="s">
        <v>242</v>
      </c>
      <c r="AU95" s="264" t="s">
        <v>89</v>
      </c>
      <c r="AV95" s="13" t="s">
        <v>181</v>
      </c>
      <c r="AW95" s="13" t="s">
        <v>41</v>
      </c>
      <c r="AX95" s="13" t="s">
        <v>87</v>
      </c>
      <c r="AY95" s="264" t="s">
        <v>232</v>
      </c>
    </row>
    <row r="96" s="1" customFormat="1" ht="22.5" customHeight="1">
      <c r="B96" s="40"/>
      <c r="C96" s="244" t="s">
        <v>89</v>
      </c>
      <c r="D96" s="244" t="s">
        <v>250</v>
      </c>
      <c r="E96" s="245" t="s">
        <v>516</v>
      </c>
      <c r="F96" s="246" t="s">
        <v>517</v>
      </c>
      <c r="G96" s="247" t="s">
        <v>280</v>
      </c>
      <c r="H96" s="248">
        <v>1</v>
      </c>
      <c r="I96" s="249"/>
      <c r="J96" s="250">
        <f>ROUND(I96*H96,2)</f>
        <v>0</v>
      </c>
      <c r="K96" s="246" t="s">
        <v>238</v>
      </c>
      <c r="L96" s="251"/>
      <c r="M96" s="252" t="s">
        <v>39</v>
      </c>
      <c r="N96" s="253" t="s">
        <v>53</v>
      </c>
      <c r="O96" s="81"/>
      <c r="P96" s="227">
        <f>O96*H96</f>
        <v>0</v>
      </c>
      <c r="Q96" s="227">
        <v>0.22444</v>
      </c>
      <c r="R96" s="227">
        <f>Q96*H96</f>
        <v>0.22444</v>
      </c>
      <c r="S96" s="227">
        <v>0</v>
      </c>
      <c r="T96" s="228">
        <f>S96*H96</f>
        <v>0</v>
      </c>
      <c r="AR96" s="18" t="s">
        <v>253</v>
      </c>
      <c r="AT96" s="18" t="s">
        <v>250</v>
      </c>
      <c r="AU96" s="18" t="s">
        <v>89</v>
      </c>
      <c r="AY96" s="18" t="s">
        <v>232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18" t="s">
        <v>181</v>
      </c>
      <c r="BK96" s="229">
        <f>ROUND(I96*H96,2)</f>
        <v>0</v>
      </c>
      <c r="BL96" s="18" t="s">
        <v>181</v>
      </c>
      <c r="BM96" s="18" t="s">
        <v>840</v>
      </c>
    </row>
    <row r="97" s="12" customFormat="1">
      <c r="B97" s="233"/>
      <c r="C97" s="234"/>
      <c r="D97" s="230" t="s">
        <v>242</v>
      </c>
      <c r="E97" s="235" t="s">
        <v>39</v>
      </c>
      <c r="F97" s="236" t="s">
        <v>841</v>
      </c>
      <c r="G97" s="234"/>
      <c r="H97" s="237">
        <v>1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AT97" s="243" t="s">
        <v>242</v>
      </c>
      <c r="AU97" s="243" t="s">
        <v>89</v>
      </c>
      <c r="AV97" s="12" t="s">
        <v>89</v>
      </c>
      <c r="AW97" s="12" t="s">
        <v>41</v>
      </c>
      <c r="AX97" s="12" t="s">
        <v>80</v>
      </c>
      <c r="AY97" s="243" t="s">
        <v>232</v>
      </c>
    </row>
    <row r="98" s="13" customFormat="1">
      <c r="B98" s="254"/>
      <c r="C98" s="255"/>
      <c r="D98" s="230" t="s">
        <v>242</v>
      </c>
      <c r="E98" s="256" t="s">
        <v>836</v>
      </c>
      <c r="F98" s="257" t="s">
        <v>263</v>
      </c>
      <c r="G98" s="255"/>
      <c r="H98" s="258">
        <v>1</v>
      </c>
      <c r="I98" s="259"/>
      <c r="J98" s="255"/>
      <c r="K98" s="255"/>
      <c r="L98" s="260"/>
      <c r="M98" s="261"/>
      <c r="N98" s="262"/>
      <c r="O98" s="262"/>
      <c r="P98" s="262"/>
      <c r="Q98" s="262"/>
      <c r="R98" s="262"/>
      <c r="S98" s="262"/>
      <c r="T98" s="263"/>
      <c r="AT98" s="264" t="s">
        <v>242</v>
      </c>
      <c r="AU98" s="264" t="s">
        <v>89</v>
      </c>
      <c r="AV98" s="13" t="s">
        <v>181</v>
      </c>
      <c r="AW98" s="13" t="s">
        <v>41</v>
      </c>
      <c r="AX98" s="13" t="s">
        <v>87</v>
      </c>
      <c r="AY98" s="264" t="s">
        <v>232</v>
      </c>
    </row>
    <row r="99" s="1" customFormat="1" ht="45" customHeight="1">
      <c r="B99" s="40"/>
      <c r="C99" s="218" t="s">
        <v>249</v>
      </c>
      <c r="D99" s="218" t="s">
        <v>235</v>
      </c>
      <c r="E99" s="219" t="s">
        <v>680</v>
      </c>
      <c r="F99" s="220" t="s">
        <v>681</v>
      </c>
      <c r="G99" s="221" t="s">
        <v>180</v>
      </c>
      <c r="H99" s="222">
        <v>590</v>
      </c>
      <c r="I99" s="223"/>
      <c r="J99" s="224">
        <f>ROUND(I99*H99,2)</f>
        <v>0</v>
      </c>
      <c r="K99" s="220" t="s">
        <v>238</v>
      </c>
      <c r="L99" s="45"/>
      <c r="M99" s="225" t="s">
        <v>39</v>
      </c>
      <c r="N99" s="226" t="s">
        <v>53</v>
      </c>
      <c r="O99" s="81"/>
      <c r="P99" s="227">
        <f>O99*H99</f>
        <v>0</v>
      </c>
      <c r="Q99" s="227">
        <v>0</v>
      </c>
      <c r="R99" s="227">
        <f>Q99*H99</f>
        <v>0</v>
      </c>
      <c r="S99" s="227">
        <v>0</v>
      </c>
      <c r="T99" s="228">
        <f>S99*H99</f>
        <v>0</v>
      </c>
      <c r="AR99" s="18" t="s">
        <v>181</v>
      </c>
      <c r="AT99" s="18" t="s">
        <v>235</v>
      </c>
      <c r="AU99" s="18" t="s">
        <v>89</v>
      </c>
      <c r="AY99" s="18" t="s">
        <v>232</v>
      </c>
      <c r="BE99" s="229">
        <f>IF(N99="základní",J99,0)</f>
        <v>0</v>
      </c>
      <c r="BF99" s="229">
        <f>IF(N99="snížená",J99,0)</f>
        <v>0</v>
      </c>
      <c r="BG99" s="229">
        <f>IF(N99="zákl. přenesená",J99,0)</f>
        <v>0</v>
      </c>
      <c r="BH99" s="229">
        <f>IF(N99="sníž. přenesená",J99,0)</f>
        <v>0</v>
      </c>
      <c r="BI99" s="229">
        <f>IF(N99="nulová",J99,0)</f>
        <v>0</v>
      </c>
      <c r="BJ99" s="18" t="s">
        <v>181</v>
      </c>
      <c r="BK99" s="229">
        <f>ROUND(I99*H99,2)</f>
        <v>0</v>
      </c>
      <c r="BL99" s="18" t="s">
        <v>181</v>
      </c>
      <c r="BM99" s="18" t="s">
        <v>682</v>
      </c>
    </row>
    <row r="100" s="1" customFormat="1">
      <c r="B100" s="40"/>
      <c r="C100" s="41"/>
      <c r="D100" s="230" t="s">
        <v>240</v>
      </c>
      <c r="E100" s="41"/>
      <c r="F100" s="231" t="s">
        <v>267</v>
      </c>
      <c r="G100" s="41"/>
      <c r="H100" s="41"/>
      <c r="I100" s="145"/>
      <c r="J100" s="41"/>
      <c r="K100" s="41"/>
      <c r="L100" s="45"/>
      <c r="M100" s="232"/>
      <c r="N100" s="81"/>
      <c r="O100" s="81"/>
      <c r="P100" s="81"/>
      <c r="Q100" s="81"/>
      <c r="R100" s="81"/>
      <c r="S100" s="81"/>
      <c r="T100" s="82"/>
      <c r="AT100" s="18" t="s">
        <v>240</v>
      </c>
      <c r="AU100" s="18" t="s">
        <v>89</v>
      </c>
    </row>
    <row r="101" s="12" customFormat="1">
      <c r="B101" s="233"/>
      <c r="C101" s="234"/>
      <c r="D101" s="230" t="s">
        <v>242</v>
      </c>
      <c r="E101" s="235" t="s">
        <v>39</v>
      </c>
      <c r="F101" s="236" t="s">
        <v>842</v>
      </c>
      <c r="G101" s="234"/>
      <c r="H101" s="237">
        <v>350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AT101" s="243" t="s">
        <v>242</v>
      </c>
      <c r="AU101" s="243" t="s">
        <v>89</v>
      </c>
      <c r="AV101" s="12" t="s">
        <v>89</v>
      </c>
      <c r="AW101" s="12" t="s">
        <v>41</v>
      </c>
      <c r="AX101" s="12" t="s">
        <v>80</v>
      </c>
      <c r="AY101" s="243" t="s">
        <v>232</v>
      </c>
    </row>
    <row r="102" s="12" customFormat="1">
      <c r="B102" s="233"/>
      <c r="C102" s="234"/>
      <c r="D102" s="230" t="s">
        <v>242</v>
      </c>
      <c r="E102" s="235" t="s">
        <v>39</v>
      </c>
      <c r="F102" s="236" t="s">
        <v>843</v>
      </c>
      <c r="G102" s="234"/>
      <c r="H102" s="237">
        <v>240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AT102" s="243" t="s">
        <v>242</v>
      </c>
      <c r="AU102" s="243" t="s">
        <v>89</v>
      </c>
      <c r="AV102" s="12" t="s">
        <v>89</v>
      </c>
      <c r="AW102" s="12" t="s">
        <v>41</v>
      </c>
      <c r="AX102" s="12" t="s">
        <v>80</v>
      </c>
      <c r="AY102" s="243" t="s">
        <v>232</v>
      </c>
    </row>
    <row r="103" s="15" customFormat="1">
      <c r="B103" s="276"/>
      <c r="C103" s="277"/>
      <c r="D103" s="230" t="s">
        <v>242</v>
      </c>
      <c r="E103" s="278" t="s">
        <v>39</v>
      </c>
      <c r="F103" s="279" t="s">
        <v>844</v>
      </c>
      <c r="G103" s="277"/>
      <c r="H103" s="278" t="s">
        <v>39</v>
      </c>
      <c r="I103" s="280"/>
      <c r="J103" s="277"/>
      <c r="K103" s="277"/>
      <c r="L103" s="281"/>
      <c r="M103" s="282"/>
      <c r="N103" s="283"/>
      <c r="O103" s="283"/>
      <c r="P103" s="283"/>
      <c r="Q103" s="283"/>
      <c r="R103" s="283"/>
      <c r="S103" s="283"/>
      <c r="T103" s="284"/>
      <c r="AT103" s="285" t="s">
        <v>242</v>
      </c>
      <c r="AU103" s="285" t="s">
        <v>89</v>
      </c>
      <c r="AV103" s="15" t="s">
        <v>87</v>
      </c>
      <c r="AW103" s="15" t="s">
        <v>41</v>
      </c>
      <c r="AX103" s="15" t="s">
        <v>80</v>
      </c>
      <c r="AY103" s="285" t="s">
        <v>232</v>
      </c>
    </row>
    <row r="104" s="13" customFormat="1">
      <c r="B104" s="254"/>
      <c r="C104" s="255"/>
      <c r="D104" s="230" t="s">
        <v>242</v>
      </c>
      <c r="E104" s="256" t="s">
        <v>830</v>
      </c>
      <c r="F104" s="257" t="s">
        <v>263</v>
      </c>
      <c r="G104" s="255"/>
      <c r="H104" s="258">
        <v>590</v>
      </c>
      <c r="I104" s="259"/>
      <c r="J104" s="255"/>
      <c r="K104" s="255"/>
      <c r="L104" s="260"/>
      <c r="M104" s="261"/>
      <c r="N104" s="262"/>
      <c r="O104" s="262"/>
      <c r="P104" s="262"/>
      <c r="Q104" s="262"/>
      <c r="R104" s="262"/>
      <c r="S104" s="262"/>
      <c r="T104" s="263"/>
      <c r="AT104" s="264" t="s">
        <v>242</v>
      </c>
      <c r="AU104" s="264" t="s">
        <v>89</v>
      </c>
      <c r="AV104" s="13" t="s">
        <v>181</v>
      </c>
      <c r="AW104" s="13" t="s">
        <v>41</v>
      </c>
      <c r="AX104" s="13" t="s">
        <v>87</v>
      </c>
      <c r="AY104" s="264" t="s">
        <v>232</v>
      </c>
    </row>
    <row r="105" s="1" customFormat="1" ht="22.5" customHeight="1">
      <c r="B105" s="40"/>
      <c r="C105" s="244" t="s">
        <v>181</v>
      </c>
      <c r="D105" s="244" t="s">
        <v>250</v>
      </c>
      <c r="E105" s="245" t="s">
        <v>278</v>
      </c>
      <c r="F105" s="246" t="s">
        <v>279</v>
      </c>
      <c r="G105" s="247" t="s">
        <v>280</v>
      </c>
      <c r="H105" s="248">
        <v>1300</v>
      </c>
      <c r="I105" s="249"/>
      <c r="J105" s="250">
        <f>ROUND(I105*H105,2)</f>
        <v>0</v>
      </c>
      <c r="K105" s="246" t="s">
        <v>238</v>
      </c>
      <c r="L105" s="251"/>
      <c r="M105" s="252" t="s">
        <v>39</v>
      </c>
      <c r="N105" s="253" t="s">
        <v>53</v>
      </c>
      <c r="O105" s="81"/>
      <c r="P105" s="227">
        <f>O105*H105</f>
        <v>0</v>
      </c>
      <c r="Q105" s="227">
        <v>0.00018000000000000001</v>
      </c>
      <c r="R105" s="227">
        <f>Q105*H105</f>
        <v>0.23400000000000001</v>
      </c>
      <c r="S105" s="227">
        <v>0</v>
      </c>
      <c r="T105" s="228">
        <f>S105*H105</f>
        <v>0</v>
      </c>
      <c r="AR105" s="18" t="s">
        <v>253</v>
      </c>
      <c r="AT105" s="18" t="s">
        <v>250</v>
      </c>
      <c r="AU105" s="18" t="s">
        <v>89</v>
      </c>
      <c r="AY105" s="18" t="s">
        <v>232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18" t="s">
        <v>181</v>
      </c>
      <c r="BK105" s="229">
        <f>ROUND(I105*H105,2)</f>
        <v>0</v>
      </c>
      <c r="BL105" s="18" t="s">
        <v>181</v>
      </c>
      <c r="BM105" s="18" t="s">
        <v>684</v>
      </c>
    </row>
    <row r="106" s="12" customFormat="1">
      <c r="B106" s="233"/>
      <c r="C106" s="234"/>
      <c r="D106" s="230" t="s">
        <v>242</v>
      </c>
      <c r="E106" s="235" t="s">
        <v>39</v>
      </c>
      <c r="F106" s="236" t="s">
        <v>845</v>
      </c>
      <c r="G106" s="234"/>
      <c r="H106" s="237">
        <v>700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AT106" s="243" t="s">
        <v>242</v>
      </c>
      <c r="AU106" s="243" t="s">
        <v>89</v>
      </c>
      <c r="AV106" s="12" t="s">
        <v>89</v>
      </c>
      <c r="AW106" s="12" t="s">
        <v>41</v>
      </c>
      <c r="AX106" s="12" t="s">
        <v>80</v>
      </c>
      <c r="AY106" s="243" t="s">
        <v>232</v>
      </c>
    </row>
    <row r="107" s="12" customFormat="1">
      <c r="B107" s="233"/>
      <c r="C107" s="234"/>
      <c r="D107" s="230" t="s">
        <v>242</v>
      </c>
      <c r="E107" s="235" t="s">
        <v>39</v>
      </c>
      <c r="F107" s="236" t="s">
        <v>846</v>
      </c>
      <c r="G107" s="234"/>
      <c r="H107" s="237">
        <v>600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AT107" s="243" t="s">
        <v>242</v>
      </c>
      <c r="AU107" s="243" t="s">
        <v>89</v>
      </c>
      <c r="AV107" s="12" t="s">
        <v>89</v>
      </c>
      <c r="AW107" s="12" t="s">
        <v>41</v>
      </c>
      <c r="AX107" s="12" t="s">
        <v>80</v>
      </c>
      <c r="AY107" s="243" t="s">
        <v>232</v>
      </c>
    </row>
    <row r="108" s="13" customFormat="1">
      <c r="B108" s="254"/>
      <c r="C108" s="255"/>
      <c r="D108" s="230" t="s">
        <v>242</v>
      </c>
      <c r="E108" s="256" t="s">
        <v>833</v>
      </c>
      <c r="F108" s="257" t="s">
        <v>263</v>
      </c>
      <c r="G108" s="255"/>
      <c r="H108" s="258">
        <v>1300</v>
      </c>
      <c r="I108" s="259"/>
      <c r="J108" s="255"/>
      <c r="K108" s="255"/>
      <c r="L108" s="260"/>
      <c r="M108" s="261"/>
      <c r="N108" s="262"/>
      <c r="O108" s="262"/>
      <c r="P108" s="262"/>
      <c r="Q108" s="262"/>
      <c r="R108" s="262"/>
      <c r="S108" s="262"/>
      <c r="T108" s="263"/>
      <c r="AT108" s="264" t="s">
        <v>242</v>
      </c>
      <c r="AU108" s="264" t="s">
        <v>89</v>
      </c>
      <c r="AV108" s="13" t="s">
        <v>181</v>
      </c>
      <c r="AW108" s="13" t="s">
        <v>41</v>
      </c>
      <c r="AX108" s="13" t="s">
        <v>87</v>
      </c>
      <c r="AY108" s="264" t="s">
        <v>232</v>
      </c>
    </row>
    <row r="109" s="1" customFormat="1" ht="22.5" customHeight="1">
      <c r="B109" s="40"/>
      <c r="C109" s="244" t="s">
        <v>233</v>
      </c>
      <c r="D109" s="244" t="s">
        <v>250</v>
      </c>
      <c r="E109" s="245" t="s">
        <v>285</v>
      </c>
      <c r="F109" s="246" t="s">
        <v>286</v>
      </c>
      <c r="G109" s="247" t="s">
        <v>280</v>
      </c>
      <c r="H109" s="248">
        <v>100</v>
      </c>
      <c r="I109" s="249"/>
      <c r="J109" s="250">
        <f>ROUND(I109*H109,2)</f>
        <v>0</v>
      </c>
      <c r="K109" s="246" t="s">
        <v>238</v>
      </c>
      <c r="L109" s="251"/>
      <c r="M109" s="252" t="s">
        <v>39</v>
      </c>
      <c r="N109" s="253" t="s">
        <v>53</v>
      </c>
      <c r="O109" s="81"/>
      <c r="P109" s="227">
        <f>O109*H109</f>
        <v>0</v>
      </c>
      <c r="Q109" s="227">
        <v>0.00123</v>
      </c>
      <c r="R109" s="227">
        <f>Q109*H109</f>
        <v>0.123</v>
      </c>
      <c r="S109" s="227">
        <v>0</v>
      </c>
      <c r="T109" s="228">
        <f>S109*H109</f>
        <v>0</v>
      </c>
      <c r="AR109" s="18" t="s">
        <v>253</v>
      </c>
      <c r="AT109" s="18" t="s">
        <v>250</v>
      </c>
      <c r="AU109" s="18" t="s">
        <v>89</v>
      </c>
      <c r="AY109" s="18" t="s">
        <v>232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18" t="s">
        <v>181</v>
      </c>
      <c r="BK109" s="229">
        <f>ROUND(I109*H109,2)</f>
        <v>0</v>
      </c>
      <c r="BL109" s="18" t="s">
        <v>181</v>
      </c>
      <c r="BM109" s="18" t="s">
        <v>686</v>
      </c>
    </row>
    <row r="110" s="12" customFormat="1">
      <c r="B110" s="233"/>
      <c r="C110" s="234"/>
      <c r="D110" s="230" t="s">
        <v>242</v>
      </c>
      <c r="E110" s="235" t="s">
        <v>39</v>
      </c>
      <c r="F110" s="236" t="s">
        <v>847</v>
      </c>
      <c r="G110" s="234"/>
      <c r="H110" s="237">
        <v>50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AT110" s="243" t="s">
        <v>242</v>
      </c>
      <c r="AU110" s="243" t="s">
        <v>89</v>
      </c>
      <c r="AV110" s="12" t="s">
        <v>89</v>
      </c>
      <c r="AW110" s="12" t="s">
        <v>41</v>
      </c>
      <c r="AX110" s="12" t="s">
        <v>80</v>
      </c>
      <c r="AY110" s="243" t="s">
        <v>232</v>
      </c>
    </row>
    <row r="111" s="12" customFormat="1">
      <c r="B111" s="233"/>
      <c r="C111" s="234"/>
      <c r="D111" s="230" t="s">
        <v>242</v>
      </c>
      <c r="E111" s="235" t="s">
        <v>39</v>
      </c>
      <c r="F111" s="236" t="s">
        <v>848</v>
      </c>
      <c r="G111" s="234"/>
      <c r="H111" s="237">
        <v>50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AT111" s="243" t="s">
        <v>242</v>
      </c>
      <c r="AU111" s="243" t="s">
        <v>89</v>
      </c>
      <c r="AV111" s="12" t="s">
        <v>89</v>
      </c>
      <c r="AW111" s="12" t="s">
        <v>41</v>
      </c>
      <c r="AX111" s="12" t="s">
        <v>80</v>
      </c>
      <c r="AY111" s="243" t="s">
        <v>232</v>
      </c>
    </row>
    <row r="112" s="13" customFormat="1">
      <c r="B112" s="254"/>
      <c r="C112" s="255"/>
      <c r="D112" s="230" t="s">
        <v>242</v>
      </c>
      <c r="E112" s="256" t="s">
        <v>39</v>
      </c>
      <c r="F112" s="257" t="s">
        <v>263</v>
      </c>
      <c r="G112" s="255"/>
      <c r="H112" s="258">
        <v>100</v>
      </c>
      <c r="I112" s="259"/>
      <c r="J112" s="255"/>
      <c r="K112" s="255"/>
      <c r="L112" s="260"/>
      <c r="M112" s="261"/>
      <c r="N112" s="262"/>
      <c r="O112" s="262"/>
      <c r="P112" s="262"/>
      <c r="Q112" s="262"/>
      <c r="R112" s="262"/>
      <c r="S112" s="262"/>
      <c r="T112" s="263"/>
      <c r="AT112" s="264" t="s">
        <v>242</v>
      </c>
      <c r="AU112" s="264" t="s">
        <v>89</v>
      </c>
      <c r="AV112" s="13" t="s">
        <v>181</v>
      </c>
      <c r="AW112" s="13" t="s">
        <v>41</v>
      </c>
      <c r="AX112" s="13" t="s">
        <v>87</v>
      </c>
      <c r="AY112" s="264" t="s">
        <v>232</v>
      </c>
    </row>
    <row r="113" s="1" customFormat="1" ht="22.5" customHeight="1">
      <c r="B113" s="40"/>
      <c r="C113" s="218" t="s">
        <v>269</v>
      </c>
      <c r="D113" s="218" t="s">
        <v>235</v>
      </c>
      <c r="E113" s="219" t="s">
        <v>290</v>
      </c>
      <c r="F113" s="220" t="s">
        <v>291</v>
      </c>
      <c r="G113" s="221" t="s">
        <v>280</v>
      </c>
      <c r="H113" s="222">
        <v>100</v>
      </c>
      <c r="I113" s="223"/>
      <c r="J113" s="224">
        <f>ROUND(I113*H113,2)</f>
        <v>0</v>
      </c>
      <c r="K113" s="220" t="s">
        <v>238</v>
      </c>
      <c r="L113" s="45"/>
      <c r="M113" s="225" t="s">
        <v>39</v>
      </c>
      <c r="N113" s="226" t="s">
        <v>53</v>
      </c>
      <c r="O113" s="81"/>
      <c r="P113" s="227">
        <f>O113*H113</f>
        <v>0</v>
      </c>
      <c r="Q113" s="227">
        <v>0</v>
      </c>
      <c r="R113" s="227">
        <f>Q113*H113</f>
        <v>0</v>
      </c>
      <c r="S113" s="227">
        <v>0</v>
      </c>
      <c r="T113" s="228">
        <f>S113*H113</f>
        <v>0</v>
      </c>
      <c r="AR113" s="18" t="s">
        <v>181</v>
      </c>
      <c r="AT113" s="18" t="s">
        <v>235</v>
      </c>
      <c r="AU113" s="18" t="s">
        <v>89</v>
      </c>
      <c r="AY113" s="18" t="s">
        <v>232</v>
      </c>
      <c r="BE113" s="229">
        <f>IF(N113="základní",J113,0)</f>
        <v>0</v>
      </c>
      <c r="BF113" s="229">
        <f>IF(N113="snížená",J113,0)</f>
        <v>0</v>
      </c>
      <c r="BG113" s="229">
        <f>IF(N113="zákl. přenesená",J113,0)</f>
        <v>0</v>
      </c>
      <c r="BH113" s="229">
        <f>IF(N113="sníž. přenesená",J113,0)</f>
        <v>0</v>
      </c>
      <c r="BI113" s="229">
        <f>IF(N113="nulová",J113,0)</f>
        <v>0</v>
      </c>
      <c r="BJ113" s="18" t="s">
        <v>181</v>
      </c>
      <c r="BK113" s="229">
        <f>ROUND(I113*H113,2)</f>
        <v>0</v>
      </c>
      <c r="BL113" s="18" t="s">
        <v>181</v>
      </c>
      <c r="BM113" s="18" t="s">
        <v>687</v>
      </c>
    </row>
    <row r="114" s="1" customFormat="1">
      <c r="B114" s="40"/>
      <c r="C114" s="41"/>
      <c r="D114" s="230" t="s">
        <v>240</v>
      </c>
      <c r="E114" s="41"/>
      <c r="F114" s="231" t="s">
        <v>293</v>
      </c>
      <c r="G114" s="41"/>
      <c r="H114" s="41"/>
      <c r="I114" s="145"/>
      <c r="J114" s="41"/>
      <c r="K114" s="41"/>
      <c r="L114" s="45"/>
      <c r="M114" s="232"/>
      <c r="N114" s="81"/>
      <c r="O114" s="81"/>
      <c r="P114" s="81"/>
      <c r="Q114" s="81"/>
      <c r="R114" s="81"/>
      <c r="S114" s="81"/>
      <c r="T114" s="82"/>
      <c r="AT114" s="18" t="s">
        <v>240</v>
      </c>
      <c r="AU114" s="18" t="s">
        <v>89</v>
      </c>
    </row>
    <row r="115" s="12" customFormat="1">
      <c r="B115" s="233"/>
      <c r="C115" s="234"/>
      <c r="D115" s="230" t="s">
        <v>242</v>
      </c>
      <c r="E115" s="235" t="s">
        <v>39</v>
      </c>
      <c r="F115" s="236" t="s">
        <v>849</v>
      </c>
      <c r="G115" s="234"/>
      <c r="H115" s="237">
        <v>100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AT115" s="243" t="s">
        <v>242</v>
      </c>
      <c r="AU115" s="243" t="s">
        <v>89</v>
      </c>
      <c r="AV115" s="12" t="s">
        <v>89</v>
      </c>
      <c r="AW115" s="12" t="s">
        <v>41</v>
      </c>
      <c r="AX115" s="12" t="s">
        <v>80</v>
      </c>
      <c r="AY115" s="243" t="s">
        <v>232</v>
      </c>
    </row>
    <row r="116" s="13" customFormat="1">
      <c r="B116" s="254"/>
      <c r="C116" s="255"/>
      <c r="D116" s="230" t="s">
        <v>242</v>
      </c>
      <c r="E116" s="256" t="s">
        <v>39</v>
      </c>
      <c r="F116" s="257" t="s">
        <v>263</v>
      </c>
      <c r="G116" s="255"/>
      <c r="H116" s="258">
        <v>100</v>
      </c>
      <c r="I116" s="259"/>
      <c r="J116" s="255"/>
      <c r="K116" s="255"/>
      <c r="L116" s="260"/>
      <c r="M116" s="261"/>
      <c r="N116" s="262"/>
      <c r="O116" s="262"/>
      <c r="P116" s="262"/>
      <c r="Q116" s="262"/>
      <c r="R116" s="262"/>
      <c r="S116" s="262"/>
      <c r="T116" s="263"/>
      <c r="AT116" s="264" t="s">
        <v>242</v>
      </c>
      <c r="AU116" s="264" t="s">
        <v>89</v>
      </c>
      <c r="AV116" s="13" t="s">
        <v>181</v>
      </c>
      <c r="AW116" s="13" t="s">
        <v>41</v>
      </c>
      <c r="AX116" s="13" t="s">
        <v>87</v>
      </c>
      <c r="AY116" s="264" t="s">
        <v>232</v>
      </c>
    </row>
    <row r="117" s="1" customFormat="1" ht="33.75" customHeight="1">
      <c r="B117" s="40"/>
      <c r="C117" s="218" t="s">
        <v>277</v>
      </c>
      <c r="D117" s="218" t="s">
        <v>235</v>
      </c>
      <c r="E117" s="219" t="s">
        <v>689</v>
      </c>
      <c r="F117" s="220" t="s">
        <v>690</v>
      </c>
      <c r="G117" s="221" t="s">
        <v>280</v>
      </c>
      <c r="H117" s="222">
        <v>333</v>
      </c>
      <c r="I117" s="223"/>
      <c r="J117" s="224">
        <f>ROUND(I117*H117,2)</f>
        <v>0</v>
      </c>
      <c r="K117" s="220" t="s">
        <v>238</v>
      </c>
      <c r="L117" s="45"/>
      <c r="M117" s="225" t="s">
        <v>39</v>
      </c>
      <c r="N117" s="226" t="s">
        <v>53</v>
      </c>
      <c r="O117" s="81"/>
      <c r="P117" s="227">
        <f>O117*H117</f>
        <v>0</v>
      </c>
      <c r="Q117" s="227">
        <v>0</v>
      </c>
      <c r="R117" s="227">
        <f>Q117*H117</f>
        <v>0</v>
      </c>
      <c r="S117" s="227">
        <v>0</v>
      </c>
      <c r="T117" s="228">
        <f>S117*H117</f>
        <v>0</v>
      </c>
      <c r="AR117" s="18" t="s">
        <v>181</v>
      </c>
      <c r="AT117" s="18" t="s">
        <v>235</v>
      </c>
      <c r="AU117" s="18" t="s">
        <v>89</v>
      </c>
      <c r="AY117" s="18" t="s">
        <v>232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18" t="s">
        <v>181</v>
      </c>
      <c r="BK117" s="229">
        <f>ROUND(I117*H117,2)</f>
        <v>0</v>
      </c>
      <c r="BL117" s="18" t="s">
        <v>181</v>
      </c>
      <c r="BM117" s="18" t="s">
        <v>691</v>
      </c>
    </row>
    <row r="118" s="1" customFormat="1">
      <c r="B118" s="40"/>
      <c r="C118" s="41"/>
      <c r="D118" s="230" t="s">
        <v>240</v>
      </c>
      <c r="E118" s="41"/>
      <c r="F118" s="231" t="s">
        <v>692</v>
      </c>
      <c r="G118" s="41"/>
      <c r="H118" s="41"/>
      <c r="I118" s="145"/>
      <c r="J118" s="41"/>
      <c r="K118" s="41"/>
      <c r="L118" s="45"/>
      <c r="M118" s="232"/>
      <c r="N118" s="81"/>
      <c r="O118" s="81"/>
      <c r="P118" s="81"/>
      <c r="Q118" s="81"/>
      <c r="R118" s="81"/>
      <c r="S118" s="81"/>
      <c r="T118" s="82"/>
      <c r="AT118" s="18" t="s">
        <v>240</v>
      </c>
      <c r="AU118" s="18" t="s">
        <v>89</v>
      </c>
    </row>
    <row r="119" s="12" customFormat="1">
      <c r="B119" s="233"/>
      <c r="C119" s="234"/>
      <c r="D119" s="230" t="s">
        <v>242</v>
      </c>
      <c r="E119" s="235" t="s">
        <v>39</v>
      </c>
      <c r="F119" s="236" t="s">
        <v>850</v>
      </c>
      <c r="G119" s="234"/>
      <c r="H119" s="237">
        <v>333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AT119" s="243" t="s">
        <v>242</v>
      </c>
      <c r="AU119" s="243" t="s">
        <v>89</v>
      </c>
      <c r="AV119" s="12" t="s">
        <v>89</v>
      </c>
      <c r="AW119" s="12" t="s">
        <v>41</v>
      </c>
      <c r="AX119" s="12" t="s">
        <v>80</v>
      </c>
      <c r="AY119" s="243" t="s">
        <v>232</v>
      </c>
    </row>
    <row r="120" s="13" customFormat="1">
      <c r="B120" s="254"/>
      <c r="C120" s="255"/>
      <c r="D120" s="230" t="s">
        <v>242</v>
      </c>
      <c r="E120" s="256" t="s">
        <v>39</v>
      </c>
      <c r="F120" s="257" t="s">
        <v>263</v>
      </c>
      <c r="G120" s="255"/>
      <c r="H120" s="258">
        <v>333</v>
      </c>
      <c r="I120" s="259"/>
      <c r="J120" s="255"/>
      <c r="K120" s="255"/>
      <c r="L120" s="260"/>
      <c r="M120" s="261"/>
      <c r="N120" s="262"/>
      <c r="O120" s="262"/>
      <c r="P120" s="262"/>
      <c r="Q120" s="262"/>
      <c r="R120" s="262"/>
      <c r="S120" s="262"/>
      <c r="T120" s="263"/>
      <c r="AT120" s="264" t="s">
        <v>242</v>
      </c>
      <c r="AU120" s="264" t="s">
        <v>89</v>
      </c>
      <c r="AV120" s="13" t="s">
        <v>181</v>
      </c>
      <c r="AW120" s="13" t="s">
        <v>41</v>
      </c>
      <c r="AX120" s="13" t="s">
        <v>87</v>
      </c>
      <c r="AY120" s="264" t="s">
        <v>232</v>
      </c>
    </row>
    <row r="121" s="1" customFormat="1" ht="56.25" customHeight="1">
      <c r="B121" s="40"/>
      <c r="C121" s="218" t="s">
        <v>253</v>
      </c>
      <c r="D121" s="218" t="s">
        <v>235</v>
      </c>
      <c r="E121" s="219" t="s">
        <v>309</v>
      </c>
      <c r="F121" s="220" t="s">
        <v>310</v>
      </c>
      <c r="G121" s="221" t="s">
        <v>180</v>
      </c>
      <c r="H121" s="222">
        <v>590</v>
      </c>
      <c r="I121" s="223"/>
      <c r="J121" s="224">
        <f>ROUND(I121*H121,2)</f>
        <v>0</v>
      </c>
      <c r="K121" s="220" t="s">
        <v>238</v>
      </c>
      <c r="L121" s="45"/>
      <c r="M121" s="225" t="s">
        <v>39</v>
      </c>
      <c r="N121" s="226" t="s">
        <v>53</v>
      </c>
      <c r="O121" s="8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AR121" s="18" t="s">
        <v>181</v>
      </c>
      <c r="AT121" s="18" t="s">
        <v>235</v>
      </c>
      <c r="AU121" s="18" t="s">
        <v>89</v>
      </c>
      <c r="AY121" s="18" t="s">
        <v>232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8" t="s">
        <v>181</v>
      </c>
      <c r="BK121" s="229">
        <f>ROUND(I121*H121,2)</f>
        <v>0</v>
      </c>
      <c r="BL121" s="18" t="s">
        <v>181</v>
      </c>
      <c r="BM121" s="18" t="s">
        <v>694</v>
      </c>
    </row>
    <row r="122" s="1" customFormat="1">
      <c r="B122" s="40"/>
      <c r="C122" s="41"/>
      <c r="D122" s="230" t="s">
        <v>240</v>
      </c>
      <c r="E122" s="41"/>
      <c r="F122" s="231" t="s">
        <v>312</v>
      </c>
      <c r="G122" s="41"/>
      <c r="H122" s="41"/>
      <c r="I122" s="145"/>
      <c r="J122" s="41"/>
      <c r="K122" s="41"/>
      <c r="L122" s="45"/>
      <c r="M122" s="232"/>
      <c r="N122" s="81"/>
      <c r="O122" s="81"/>
      <c r="P122" s="81"/>
      <c r="Q122" s="81"/>
      <c r="R122" s="81"/>
      <c r="S122" s="81"/>
      <c r="T122" s="82"/>
      <c r="AT122" s="18" t="s">
        <v>240</v>
      </c>
      <c r="AU122" s="18" t="s">
        <v>89</v>
      </c>
    </row>
    <row r="123" s="12" customFormat="1">
      <c r="B123" s="233"/>
      <c r="C123" s="234"/>
      <c r="D123" s="230" t="s">
        <v>242</v>
      </c>
      <c r="E123" s="235" t="s">
        <v>39</v>
      </c>
      <c r="F123" s="236" t="s">
        <v>830</v>
      </c>
      <c r="G123" s="234"/>
      <c r="H123" s="237">
        <v>590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AT123" s="243" t="s">
        <v>242</v>
      </c>
      <c r="AU123" s="243" t="s">
        <v>89</v>
      </c>
      <c r="AV123" s="12" t="s">
        <v>89</v>
      </c>
      <c r="AW123" s="12" t="s">
        <v>41</v>
      </c>
      <c r="AX123" s="12" t="s">
        <v>80</v>
      </c>
      <c r="AY123" s="243" t="s">
        <v>232</v>
      </c>
    </row>
    <row r="124" s="13" customFormat="1">
      <c r="B124" s="254"/>
      <c r="C124" s="255"/>
      <c r="D124" s="230" t="s">
        <v>242</v>
      </c>
      <c r="E124" s="256" t="s">
        <v>39</v>
      </c>
      <c r="F124" s="257" t="s">
        <v>263</v>
      </c>
      <c r="G124" s="255"/>
      <c r="H124" s="258">
        <v>590</v>
      </c>
      <c r="I124" s="259"/>
      <c r="J124" s="255"/>
      <c r="K124" s="255"/>
      <c r="L124" s="260"/>
      <c r="M124" s="261"/>
      <c r="N124" s="262"/>
      <c r="O124" s="262"/>
      <c r="P124" s="262"/>
      <c r="Q124" s="262"/>
      <c r="R124" s="262"/>
      <c r="S124" s="262"/>
      <c r="T124" s="263"/>
      <c r="AT124" s="264" t="s">
        <v>242</v>
      </c>
      <c r="AU124" s="264" t="s">
        <v>89</v>
      </c>
      <c r="AV124" s="13" t="s">
        <v>181</v>
      </c>
      <c r="AW124" s="13" t="s">
        <v>41</v>
      </c>
      <c r="AX124" s="13" t="s">
        <v>87</v>
      </c>
      <c r="AY124" s="264" t="s">
        <v>232</v>
      </c>
    </row>
    <row r="125" s="1" customFormat="1" ht="45" customHeight="1">
      <c r="B125" s="40"/>
      <c r="C125" s="218" t="s">
        <v>289</v>
      </c>
      <c r="D125" s="218" t="s">
        <v>235</v>
      </c>
      <c r="E125" s="219" t="s">
        <v>324</v>
      </c>
      <c r="F125" s="220" t="s">
        <v>325</v>
      </c>
      <c r="G125" s="221" t="s">
        <v>317</v>
      </c>
      <c r="H125" s="222">
        <v>5</v>
      </c>
      <c r="I125" s="223"/>
      <c r="J125" s="224">
        <f>ROUND(I125*H125,2)</f>
        <v>0</v>
      </c>
      <c r="K125" s="220" t="s">
        <v>238</v>
      </c>
      <c r="L125" s="45"/>
      <c r="M125" s="225" t="s">
        <v>39</v>
      </c>
      <c r="N125" s="226" t="s">
        <v>53</v>
      </c>
      <c r="O125" s="8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AR125" s="18" t="s">
        <v>181</v>
      </c>
      <c r="AT125" s="18" t="s">
        <v>235</v>
      </c>
      <c r="AU125" s="18" t="s">
        <v>89</v>
      </c>
      <c r="AY125" s="18" t="s">
        <v>232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8" t="s">
        <v>181</v>
      </c>
      <c r="BK125" s="229">
        <f>ROUND(I125*H125,2)</f>
        <v>0</v>
      </c>
      <c r="BL125" s="18" t="s">
        <v>181</v>
      </c>
      <c r="BM125" s="18" t="s">
        <v>695</v>
      </c>
    </row>
    <row r="126" s="1" customFormat="1">
      <c r="B126" s="40"/>
      <c r="C126" s="41"/>
      <c r="D126" s="230" t="s">
        <v>240</v>
      </c>
      <c r="E126" s="41"/>
      <c r="F126" s="231" t="s">
        <v>319</v>
      </c>
      <c r="G126" s="41"/>
      <c r="H126" s="41"/>
      <c r="I126" s="145"/>
      <c r="J126" s="41"/>
      <c r="K126" s="41"/>
      <c r="L126" s="45"/>
      <c r="M126" s="232"/>
      <c r="N126" s="81"/>
      <c r="O126" s="81"/>
      <c r="P126" s="81"/>
      <c r="Q126" s="81"/>
      <c r="R126" s="81"/>
      <c r="S126" s="81"/>
      <c r="T126" s="82"/>
      <c r="AT126" s="18" t="s">
        <v>240</v>
      </c>
      <c r="AU126" s="18" t="s">
        <v>89</v>
      </c>
    </row>
    <row r="127" s="12" customFormat="1">
      <c r="B127" s="233"/>
      <c r="C127" s="234"/>
      <c r="D127" s="230" t="s">
        <v>242</v>
      </c>
      <c r="E127" s="235" t="s">
        <v>39</v>
      </c>
      <c r="F127" s="236" t="s">
        <v>851</v>
      </c>
      <c r="G127" s="234"/>
      <c r="H127" s="237">
        <v>3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AT127" s="243" t="s">
        <v>242</v>
      </c>
      <c r="AU127" s="243" t="s">
        <v>89</v>
      </c>
      <c r="AV127" s="12" t="s">
        <v>89</v>
      </c>
      <c r="AW127" s="12" t="s">
        <v>41</v>
      </c>
      <c r="AX127" s="12" t="s">
        <v>80</v>
      </c>
      <c r="AY127" s="243" t="s">
        <v>232</v>
      </c>
    </row>
    <row r="128" s="12" customFormat="1">
      <c r="B128" s="233"/>
      <c r="C128" s="234"/>
      <c r="D128" s="230" t="s">
        <v>242</v>
      </c>
      <c r="E128" s="235" t="s">
        <v>39</v>
      </c>
      <c r="F128" s="236" t="s">
        <v>852</v>
      </c>
      <c r="G128" s="234"/>
      <c r="H128" s="237">
        <v>2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AT128" s="243" t="s">
        <v>242</v>
      </c>
      <c r="AU128" s="243" t="s">
        <v>89</v>
      </c>
      <c r="AV128" s="12" t="s">
        <v>89</v>
      </c>
      <c r="AW128" s="12" t="s">
        <v>41</v>
      </c>
      <c r="AX128" s="12" t="s">
        <v>80</v>
      </c>
      <c r="AY128" s="243" t="s">
        <v>232</v>
      </c>
    </row>
    <row r="129" s="13" customFormat="1">
      <c r="B129" s="254"/>
      <c r="C129" s="255"/>
      <c r="D129" s="230" t="s">
        <v>242</v>
      </c>
      <c r="E129" s="256" t="s">
        <v>39</v>
      </c>
      <c r="F129" s="257" t="s">
        <v>263</v>
      </c>
      <c r="G129" s="255"/>
      <c r="H129" s="258">
        <v>5</v>
      </c>
      <c r="I129" s="259"/>
      <c r="J129" s="255"/>
      <c r="K129" s="255"/>
      <c r="L129" s="260"/>
      <c r="M129" s="261"/>
      <c r="N129" s="262"/>
      <c r="O129" s="262"/>
      <c r="P129" s="262"/>
      <c r="Q129" s="262"/>
      <c r="R129" s="262"/>
      <c r="S129" s="262"/>
      <c r="T129" s="263"/>
      <c r="AT129" s="264" t="s">
        <v>242</v>
      </c>
      <c r="AU129" s="264" t="s">
        <v>89</v>
      </c>
      <c r="AV129" s="13" t="s">
        <v>181</v>
      </c>
      <c r="AW129" s="13" t="s">
        <v>41</v>
      </c>
      <c r="AX129" s="13" t="s">
        <v>87</v>
      </c>
      <c r="AY129" s="264" t="s">
        <v>232</v>
      </c>
    </row>
    <row r="130" s="1" customFormat="1" ht="33.75" customHeight="1">
      <c r="B130" s="40"/>
      <c r="C130" s="218" t="s">
        <v>295</v>
      </c>
      <c r="D130" s="218" t="s">
        <v>235</v>
      </c>
      <c r="E130" s="219" t="s">
        <v>329</v>
      </c>
      <c r="F130" s="220" t="s">
        <v>330</v>
      </c>
      <c r="G130" s="221" t="s">
        <v>317</v>
      </c>
      <c r="H130" s="222">
        <v>3</v>
      </c>
      <c r="I130" s="223"/>
      <c r="J130" s="224">
        <f>ROUND(I130*H130,2)</f>
        <v>0</v>
      </c>
      <c r="K130" s="220" t="s">
        <v>238</v>
      </c>
      <c r="L130" s="45"/>
      <c r="M130" s="225" t="s">
        <v>39</v>
      </c>
      <c r="N130" s="226" t="s">
        <v>53</v>
      </c>
      <c r="O130" s="8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AR130" s="18" t="s">
        <v>181</v>
      </c>
      <c r="AT130" s="18" t="s">
        <v>235</v>
      </c>
      <c r="AU130" s="18" t="s">
        <v>89</v>
      </c>
      <c r="AY130" s="18" t="s">
        <v>232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8" t="s">
        <v>181</v>
      </c>
      <c r="BK130" s="229">
        <f>ROUND(I130*H130,2)</f>
        <v>0</v>
      </c>
      <c r="BL130" s="18" t="s">
        <v>181</v>
      </c>
      <c r="BM130" s="18" t="s">
        <v>697</v>
      </c>
    </row>
    <row r="131" s="1" customFormat="1">
      <c r="B131" s="40"/>
      <c r="C131" s="41"/>
      <c r="D131" s="230" t="s">
        <v>240</v>
      </c>
      <c r="E131" s="41"/>
      <c r="F131" s="231" t="s">
        <v>332</v>
      </c>
      <c r="G131" s="41"/>
      <c r="H131" s="41"/>
      <c r="I131" s="145"/>
      <c r="J131" s="41"/>
      <c r="K131" s="41"/>
      <c r="L131" s="45"/>
      <c r="M131" s="232"/>
      <c r="N131" s="81"/>
      <c r="O131" s="81"/>
      <c r="P131" s="81"/>
      <c r="Q131" s="81"/>
      <c r="R131" s="81"/>
      <c r="S131" s="81"/>
      <c r="T131" s="82"/>
      <c r="AT131" s="18" t="s">
        <v>240</v>
      </c>
      <c r="AU131" s="18" t="s">
        <v>89</v>
      </c>
    </row>
    <row r="132" s="12" customFormat="1">
      <c r="B132" s="233"/>
      <c r="C132" s="234"/>
      <c r="D132" s="230" t="s">
        <v>242</v>
      </c>
      <c r="E132" s="235" t="s">
        <v>39</v>
      </c>
      <c r="F132" s="236" t="s">
        <v>853</v>
      </c>
      <c r="G132" s="234"/>
      <c r="H132" s="237">
        <v>3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AT132" s="243" t="s">
        <v>242</v>
      </c>
      <c r="AU132" s="243" t="s">
        <v>89</v>
      </c>
      <c r="AV132" s="12" t="s">
        <v>89</v>
      </c>
      <c r="AW132" s="12" t="s">
        <v>41</v>
      </c>
      <c r="AX132" s="12" t="s">
        <v>80</v>
      </c>
      <c r="AY132" s="243" t="s">
        <v>232</v>
      </c>
    </row>
    <row r="133" s="13" customFormat="1">
      <c r="B133" s="254"/>
      <c r="C133" s="255"/>
      <c r="D133" s="230" t="s">
        <v>242</v>
      </c>
      <c r="E133" s="256" t="s">
        <v>39</v>
      </c>
      <c r="F133" s="257" t="s">
        <v>263</v>
      </c>
      <c r="G133" s="255"/>
      <c r="H133" s="258">
        <v>3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AT133" s="264" t="s">
        <v>242</v>
      </c>
      <c r="AU133" s="264" t="s">
        <v>89</v>
      </c>
      <c r="AV133" s="13" t="s">
        <v>181</v>
      </c>
      <c r="AW133" s="13" t="s">
        <v>41</v>
      </c>
      <c r="AX133" s="13" t="s">
        <v>87</v>
      </c>
      <c r="AY133" s="264" t="s">
        <v>232</v>
      </c>
    </row>
    <row r="134" s="1" customFormat="1" ht="45" customHeight="1">
      <c r="B134" s="40"/>
      <c r="C134" s="218" t="s">
        <v>303</v>
      </c>
      <c r="D134" s="218" t="s">
        <v>235</v>
      </c>
      <c r="E134" s="219" t="s">
        <v>577</v>
      </c>
      <c r="F134" s="220" t="s">
        <v>578</v>
      </c>
      <c r="G134" s="221" t="s">
        <v>180</v>
      </c>
      <c r="H134" s="222">
        <v>790</v>
      </c>
      <c r="I134" s="223"/>
      <c r="J134" s="224">
        <f>ROUND(I134*H134,2)</f>
        <v>0</v>
      </c>
      <c r="K134" s="220" t="s">
        <v>238</v>
      </c>
      <c r="L134" s="45"/>
      <c r="M134" s="225" t="s">
        <v>39</v>
      </c>
      <c r="N134" s="226" t="s">
        <v>53</v>
      </c>
      <c r="O134" s="8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AR134" s="18" t="s">
        <v>181</v>
      </c>
      <c r="AT134" s="18" t="s">
        <v>235</v>
      </c>
      <c r="AU134" s="18" t="s">
        <v>89</v>
      </c>
      <c r="AY134" s="18" t="s">
        <v>232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8" t="s">
        <v>181</v>
      </c>
      <c r="BK134" s="229">
        <f>ROUND(I134*H134,2)</f>
        <v>0</v>
      </c>
      <c r="BL134" s="18" t="s">
        <v>181</v>
      </c>
      <c r="BM134" s="18" t="s">
        <v>701</v>
      </c>
    </row>
    <row r="135" s="1" customFormat="1">
      <c r="B135" s="40"/>
      <c r="C135" s="41"/>
      <c r="D135" s="230" t="s">
        <v>240</v>
      </c>
      <c r="E135" s="41"/>
      <c r="F135" s="231" t="s">
        <v>338</v>
      </c>
      <c r="G135" s="41"/>
      <c r="H135" s="41"/>
      <c r="I135" s="145"/>
      <c r="J135" s="41"/>
      <c r="K135" s="41"/>
      <c r="L135" s="45"/>
      <c r="M135" s="232"/>
      <c r="N135" s="81"/>
      <c r="O135" s="81"/>
      <c r="P135" s="81"/>
      <c r="Q135" s="81"/>
      <c r="R135" s="81"/>
      <c r="S135" s="81"/>
      <c r="T135" s="82"/>
      <c r="AT135" s="18" t="s">
        <v>240</v>
      </c>
      <c r="AU135" s="18" t="s">
        <v>89</v>
      </c>
    </row>
    <row r="136" s="12" customFormat="1">
      <c r="B136" s="233"/>
      <c r="C136" s="234"/>
      <c r="D136" s="230" t="s">
        <v>242</v>
      </c>
      <c r="E136" s="235" t="s">
        <v>39</v>
      </c>
      <c r="F136" s="236" t="s">
        <v>854</v>
      </c>
      <c r="G136" s="234"/>
      <c r="H136" s="237">
        <v>790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AT136" s="243" t="s">
        <v>242</v>
      </c>
      <c r="AU136" s="243" t="s">
        <v>89</v>
      </c>
      <c r="AV136" s="12" t="s">
        <v>89</v>
      </c>
      <c r="AW136" s="12" t="s">
        <v>41</v>
      </c>
      <c r="AX136" s="12" t="s">
        <v>80</v>
      </c>
      <c r="AY136" s="243" t="s">
        <v>232</v>
      </c>
    </row>
    <row r="137" s="13" customFormat="1">
      <c r="B137" s="254"/>
      <c r="C137" s="255"/>
      <c r="D137" s="230" t="s">
        <v>242</v>
      </c>
      <c r="E137" s="256" t="s">
        <v>826</v>
      </c>
      <c r="F137" s="257" t="s">
        <v>263</v>
      </c>
      <c r="G137" s="255"/>
      <c r="H137" s="258">
        <v>790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AT137" s="264" t="s">
        <v>242</v>
      </c>
      <c r="AU137" s="264" t="s">
        <v>89</v>
      </c>
      <c r="AV137" s="13" t="s">
        <v>181</v>
      </c>
      <c r="AW137" s="13" t="s">
        <v>41</v>
      </c>
      <c r="AX137" s="13" t="s">
        <v>87</v>
      </c>
      <c r="AY137" s="264" t="s">
        <v>232</v>
      </c>
    </row>
    <row r="138" s="11" customFormat="1" ht="25.92" customHeight="1">
      <c r="B138" s="202"/>
      <c r="C138" s="203"/>
      <c r="D138" s="204" t="s">
        <v>79</v>
      </c>
      <c r="E138" s="205" t="s">
        <v>343</v>
      </c>
      <c r="F138" s="205" t="s">
        <v>344</v>
      </c>
      <c r="G138" s="203"/>
      <c r="H138" s="203"/>
      <c r="I138" s="206"/>
      <c r="J138" s="207">
        <f>BK138</f>
        <v>0</v>
      </c>
      <c r="K138" s="203"/>
      <c r="L138" s="208"/>
      <c r="M138" s="209"/>
      <c r="N138" s="210"/>
      <c r="O138" s="210"/>
      <c r="P138" s="211">
        <f>SUM(P139:P145)</f>
        <v>0</v>
      </c>
      <c r="Q138" s="210"/>
      <c r="R138" s="211">
        <f>SUM(R139:R145)</f>
        <v>0</v>
      </c>
      <c r="S138" s="210"/>
      <c r="T138" s="212">
        <f>SUM(T139:T145)</f>
        <v>0</v>
      </c>
      <c r="AR138" s="213" t="s">
        <v>181</v>
      </c>
      <c r="AT138" s="214" t="s">
        <v>79</v>
      </c>
      <c r="AU138" s="214" t="s">
        <v>80</v>
      </c>
      <c r="AY138" s="213" t="s">
        <v>232</v>
      </c>
      <c r="BK138" s="215">
        <f>SUM(BK139:BK145)</f>
        <v>0</v>
      </c>
    </row>
    <row r="139" s="1" customFormat="1" ht="22.5" customHeight="1">
      <c r="B139" s="40"/>
      <c r="C139" s="218" t="s">
        <v>308</v>
      </c>
      <c r="D139" s="218" t="s">
        <v>235</v>
      </c>
      <c r="E139" s="219" t="s">
        <v>346</v>
      </c>
      <c r="F139" s="220" t="s">
        <v>347</v>
      </c>
      <c r="G139" s="221" t="s">
        <v>280</v>
      </c>
      <c r="H139" s="222">
        <v>10</v>
      </c>
      <c r="I139" s="223"/>
      <c r="J139" s="224">
        <f>ROUND(I139*H139,2)</f>
        <v>0</v>
      </c>
      <c r="K139" s="220" t="s">
        <v>238</v>
      </c>
      <c r="L139" s="45"/>
      <c r="M139" s="225" t="s">
        <v>39</v>
      </c>
      <c r="N139" s="226" t="s">
        <v>53</v>
      </c>
      <c r="O139" s="8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AR139" s="18" t="s">
        <v>348</v>
      </c>
      <c r="AT139" s="18" t="s">
        <v>235</v>
      </c>
      <c r="AU139" s="18" t="s">
        <v>87</v>
      </c>
      <c r="AY139" s="18" t="s">
        <v>232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8" t="s">
        <v>181</v>
      </c>
      <c r="BK139" s="229">
        <f>ROUND(I139*H139,2)</f>
        <v>0</v>
      </c>
      <c r="BL139" s="18" t="s">
        <v>348</v>
      </c>
      <c r="BM139" s="18" t="s">
        <v>703</v>
      </c>
    </row>
    <row r="140" s="12" customFormat="1">
      <c r="B140" s="233"/>
      <c r="C140" s="234"/>
      <c r="D140" s="230" t="s">
        <v>242</v>
      </c>
      <c r="E140" s="235" t="s">
        <v>832</v>
      </c>
      <c r="F140" s="236" t="s">
        <v>855</v>
      </c>
      <c r="G140" s="234"/>
      <c r="H140" s="237">
        <v>10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AT140" s="243" t="s">
        <v>242</v>
      </c>
      <c r="AU140" s="243" t="s">
        <v>87</v>
      </c>
      <c r="AV140" s="12" t="s">
        <v>89</v>
      </c>
      <c r="AW140" s="12" t="s">
        <v>41</v>
      </c>
      <c r="AX140" s="12" t="s">
        <v>87</v>
      </c>
      <c r="AY140" s="243" t="s">
        <v>232</v>
      </c>
    </row>
    <row r="141" s="1" customFormat="1" ht="22.5" customHeight="1">
      <c r="B141" s="40"/>
      <c r="C141" s="218" t="s">
        <v>314</v>
      </c>
      <c r="D141" s="218" t="s">
        <v>235</v>
      </c>
      <c r="E141" s="219" t="s">
        <v>352</v>
      </c>
      <c r="F141" s="220" t="s">
        <v>353</v>
      </c>
      <c r="G141" s="221" t="s">
        <v>280</v>
      </c>
      <c r="H141" s="222">
        <v>10</v>
      </c>
      <c r="I141" s="223"/>
      <c r="J141" s="224">
        <f>ROUND(I141*H141,2)</f>
        <v>0</v>
      </c>
      <c r="K141" s="220" t="s">
        <v>238</v>
      </c>
      <c r="L141" s="45"/>
      <c r="M141" s="225" t="s">
        <v>39</v>
      </c>
      <c r="N141" s="226" t="s">
        <v>53</v>
      </c>
      <c r="O141" s="8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AR141" s="18" t="s">
        <v>348</v>
      </c>
      <c r="AT141" s="18" t="s">
        <v>235</v>
      </c>
      <c r="AU141" s="18" t="s">
        <v>87</v>
      </c>
      <c r="AY141" s="18" t="s">
        <v>232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8" t="s">
        <v>181</v>
      </c>
      <c r="BK141" s="229">
        <f>ROUND(I141*H141,2)</f>
        <v>0</v>
      </c>
      <c r="BL141" s="18" t="s">
        <v>348</v>
      </c>
      <c r="BM141" s="18" t="s">
        <v>705</v>
      </c>
    </row>
    <row r="142" s="12" customFormat="1">
      <c r="B142" s="233"/>
      <c r="C142" s="234"/>
      <c r="D142" s="230" t="s">
        <v>242</v>
      </c>
      <c r="E142" s="235" t="s">
        <v>39</v>
      </c>
      <c r="F142" s="236" t="s">
        <v>832</v>
      </c>
      <c r="G142" s="234"/>
      <c r="H142" s="237">
        <v>10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AT142" s="243" t="s">
        <v>242</v>
      </c>
      <c r="AU142" s="243" t="s">
        <v>87</v>
      </c>
      <c r="AV142" s="12" t="s">
        <v>89</v>
      </c>
      <c r="AW142" s="12" t="s">
        <v>41</v>
      </c>
      <c r="AX142" s="12" t="s">
        <v>87</v>
      </c>
      <c r="AY142" s="243" t="s">
        <v>232</v>
      </c>
    </row>
    <row r="143" s="1" customFormat="1" ht="78.75" customHeight="1">
      <c r="B143" s="40"/>
      <c r="C143" s="218" t="s">
        <v>323</v>
      </c>
      <c r="D143" s="218" t="s">
        <v>235</v>
      </c>
      <c r="E143" s="219" t="s">
        <v>356</v>
      </c>
      <c r="F143" s="220" t="s">
        <v>357</v>
      </c>
      <c r="G143" s="221" t="s">
        <v>191</v>
      </c>
      <c r="H143" s="222">
        <v>29.140000000000001</v>
      </c>
      <c r="I143" s="223"/>
      <c r="J143" s="224">
        <f>ROUND(I143*H143,2)</f>
        <v>0</v>
      </c>
      <c r="K143" s="220" t="s">
        <v>238</v>
      </c>
      <c r="L143" s="45"/>
      <c r="M143" s="225" t="s">
        <v>39</v>
      </c>
      <c r="N143" s="226" t="s">
        <v>53</v>
      </c>
      <c r="O143" s="8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AR143" s="18" t="s">
        <v>348</v>
      </c>
      <c r="AT143" s="18" t="s">
        <v>235</v>
      </c>
      <c r="AU143" s="18" t="s">
        <v>87</v>
      </c>
      <c r="AY143" s="18" t="s">
        <v>232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8" t="s">
        <v>181</v>
      </c>
      <c r="BK143" s="229">
        <f>ROUND(I143*H143,2)</f>
        <v>0</v>
      </c>
      <c r="BL143" s="18" t="s">
        <v>348</v>
      </c>
      <c r="BM143" s="18" t="s">
        <v>856</v>
      </c>
    </row>
    <row r="144" s="1" customFormat="1">
      <c r="B144" s="40"/>
      <c r="C144" s="41"/>
      <c r="D144" s="230" t="s">
        <v>240</v>
      </c>
      <c r="E144" s="41"/>
      <c r="F144" s="231" t="s">
        <v>359</v>
      </c>
      <c r="G144" s="41"/>
      <c r="H144" s="41"/>
      <c r="I144" s="145"/>
      <c r="J144" s="41"/>
      <c r="K144" s="41"/>
      <c r="L144" s="45"/>
      <c r="M144" s="232"/>
      <c r="N144" s="81"/>
      <c r="O144" s="81"/>
      <c r="P144" s="81"/>
      <c r="Q144" s="81"/>
      <c r="R144" s="81"/>
      <c r="S144" s="81"/>
      <c r="T144" s="82"/>
      <c r="AT144" s="18" t="s">
        <v>240</v>
      </c>
      <c r="AU144" s="18" t="s">
        <v>87</v>
      </c>
    </row>
    <row r="145" s="12" customFormat="1">
      <c r="B145" s="233"/>
      <c r="C145" s="234"/>
      <c r="D145" s="230" t="s">
        <v>242</v>
      </c>
      <c r="E145" s="235" t="s">
        <v>39</v>
      </c>
      <c r="F145" s="236" t="s">
        <v>857</v>
      </c>
      <c r="G145" s="234"/>
      <c r="H145" s="237">
        <v>29.140000000000001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AT145" s="243" t="s">
        <v>242</v>
      </c>
      <c r="AU145" s="243" t="s">
        <v>87</v>
      </c>
      <c r="AV145" s="12" t="s">
        <v>89</v>
      </c>
      <c r="AW145" s="12" t="s">
        <v>41</v>
      </c>
      <c r="AX145" s="12" t="s">
        <v>87</v>
      </c>
      <c r="AY145" s="243" t="s">
        <v>232</v>
      </c>
    </row>
    <row r="146" s="11" customFormat="1" ht="25.92" customHeight="1">
      <c r="B146" s="202"/>
      <c r="C146" s="203"/>
      <c r="D146" s="204" t="s">
        <v>79</v>
      </c>
      <c r="E146" s="205" t="s">
        <v>172</v>
      </c>
      <c r="F146" s="205" t="s">
        <v>168</v>
      </c>
      <c r="G146" s="203"/>
      <c r="H146" s="203"/>
      <c r="I146" s="206"/>
      <c r="J146" s="207">
        <f>BK146</f>
        <v>0</v>
      </c>
      <c r="K146" s="203"/>
      <c r="L146" s="208"/>
      <c r="M146" s="209"/>
      <c r="N146" s="210"/>
      <c r="O146" s="210"/>
      <c r="P146" s="211">
        <f>SUM(P147:P163)</f>
        <v>0</v>
      </c>
      <c r="Q146" s="210"/>
      <c r="R146" s="211">
        <f>SUM(R147:R163)</f>
        <v>0</v>
      </c>
      <c r="S146" s="210"/>
      <c r="T146" s="212">
        <f>SUM(T147:T163)</f>
        <v>0</v>
      </c>
      <c r="AR146" s="213" t="s">
        <v>233</v>
      </c>
      <c r="AT146" s="214" t="s">
        <v>79</v>
      </c>
      <c r="AU146" s="214" t="s">
        <v>80</v>
      </c>
      <c r="AY146" s="213" t="s">
        <v>232</v>
      </c>
      <c r="BK146" s="215">
        <f>SUM(BK147:BK163)</f>
        <v>0</v>
      </c>
    </row>
    <row r="147" s="1" customFormat="1" ht="78.75" customHeight="1">
      <c r="B147" s="40"/>
      <c r="C147" s="218" t="s">
        <v>8</v>
      </c>
      <c r="D147" s="218" t="s">
        <v>235</v>
      </c>
      <c r="E147" s="219" t="s">
        <v>363</v>
      </c>
      <c r="F147" s="220" t="s">
        <v>364</v>
      </c>
      <c r="G147" s="221" t="s">
        <v>280</v>
      </c>
      <c r="H147" s="222">
        <v>1</v>
      </c>
      <c r="I147" s="223"/>
      <c r="J147" s="224">
        <f>ROUND(I147*H147,2)</f>
        <v>0</v>
      </c>
      <c r="K147" s="220" t="s">
        <v>238</v>
      </c>
      <c r="L147" s="45"/>
      <c r="M147" s="225" t="s">
        <v>39</v>
      </c>
      <c r="N147" s="226" t="s">
        <v>53</v>
      </c>
      <c r="O147" s="8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AR147" s="18" t="s">
        <v>348</v>
      </c>
      <c r="AT147" s="18" t="s">
        <v>235</v>
      </c>
      <c r="AU147" s="18" t="s">
        <v>87</v>
      </c>
      <c r="AY147" s="18" t="s">
        <v>232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8" t="s">
        <v>181</v>
      </c>
      <c r="BK147" s="229">
        <f>ROUND(I147*H147,2)</f>
        <v>0</v>
      </c>
      <c r="BL147" s="18" t="s">
        <v>348</v>
      </c>
      <c r="BM147" s="18" t="s">
        <v>708</v>
      </c>
    </row>
    <row r="148" s="1" customFormat="1">
      <c r="B148" s="40"/>
      <c r="C148" s="41"/>
      <c r="D148" s="230" t="s">
        <v>240</v>
      </c>
      <c r="E148" s="41"/>
      <c r="F148" s="231" t="s">
        <v>359</v>
      </c>
      <c r="G148" s="41"/>
      <c r="H148" s="41"/>
      <c r="I148" s="145"/>
      <c r="J148" s="41"/>
      <c r="K148" s="41"/>
      <c r="L148" s="45"/>
      <c r="M148" s="232"/>
      <c r="N148" s="81"/>
      <c r="O148" s="81"/>
      <c r="P148" s="81"/>
      <c r="Q148" s="81"/>
      <c r="R148" s="81"/>
      <c r="S148" s="81"/>
      <c r="T148" s="82"/>
      <c r="AT148" s="18" t="s">
        <v>240</v>
      </c>
      <c r="AU148" s="18" t="s">
        <v>87</v>
      </c>
    </row>
    <row r="149" s="1" customFormat="1">
      <c r="B149" s="40"/>
      <c r="C149" s="41"/>
      <c r="D149" s="230" t="s">
        <v>255</v>
      </c>
      <c r="E149" s="41"/>
      <c r="F149" s="231" t="s">
        <v>366</v>
      </c>
      <c r="G149" s="41"/>
      <c r="H149" s="41"/>
      <c r="I149" s="145"/>
      <c r="J149" s="41"/>
      <c r="K149" s="41"/>
      <c r="L149" s="45"/>
      <c r="M149" s="232"/>
      <c r="N149" s="81"/>
      <c r="O149" s="81"/>
      <c r="P149" s="81"/>
      <c r="Q149" s="81"/>
      <c r="R149" s="81"/>
      <c r="S149" s="81"/>
      <c r="T149" s="82"/>
      <c r="AT149" s="18" t="s">
        <v>255</v>
      </c>
      <c r="AU149" s="18" t="s">
        <v>87</v>
      </c>
    </row>
    <row r="150" s="12" customFormat="1">
      <c r="B150" s="233"/>
      <c r="C150" s="234"/>
      <c r="D150" s="230" t="s">
        <v>242</v>
      </c>
      <c r="E150" s="235" t="s">
        <v>39</v>
      </c>
      <c r="F150" s="236" t="s">
        <v>87</v>
      </c>
      <c r="G150" s="234"/>
      <c r="H150" s="237">
        <v>1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AT150" s="243" t="s">
        <v>242</v>
      </c>
      <c r="AU150" s="243" t="s">
        <v>87</v>
      </c>
      <c r="AV150" s="12" t="s">
        <v>89</v>
      </c>
      <c r="AW150" s="12" t="s">
        <v>41</v>
      </c>
      <c r="AX150" s="12" t="s">
        <v>87</v>
      </c>
      <c r="AY150" s="243" t="s">
        <v>232</v>
      </c>
    </row>
    <row r="151" s="1" customFormat="1" ht="67.5" customHeight="1">
      <c r="B151" s="40"/>
      <c r="C151" s="218" t="s">
        <v>334</v>
      </c>
      <c r="D151" s="218" t="s">
        <v>235</v>
      </c>
      <c r="E151" s="219" t="s">
        <v>368</v>
      </c>
      <c r="F151" s="220" t="s">
        <v>369</v>
      </c>
      <c r="G151" s="221" t="s">
        <v>191</v>
      </c>
      <c r="H151" s="222">
        <v>29.140000000000001</v>
      </c>
      <c r="I151" s="223"/>
      <c r="J151" s="224">
        <f>ROUND(I151*H151,2)</f>
        <v>0</v>
      </c>
      <c r="K151" s="220" t="s">
        <v>39</v>
      </c>
      <c r="L151" s="45"/>
      <c r="M151" s="225" t="s">
        <v>39</v>
      </c>
      <c r="N151" s="226" t="s">
        <v>53</v>
      </c>
      <c r="O151" s="8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AR151" s="18" t="s">
        <v>348</v>
      </c>
      <c r="AT151" s="18" t="s">
        <v>235</v>
      </c>
      <c r="AU151" s="18" t="s">
        <v>87</v>
      </c>
      <c r="AY151" s="18" t="s">
        <v>232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8" t="s">
        <v>181</v>
      </c>
      <c r="BK151" s="229">
        <f>ROUND(I151*H151,2)</f>
        <v>0</v>
      </c>
      <c r="BL151" s="18" t="s">
        <v>348</v>
      </c>
      <c r="BM151" s="18" t="s">
        <v>709</v>
      </c>
    </row>
    <row r="152" s="1" customFormat="1">
      <c r="B152" s="40"/>
      <c r="C152" s="41"/>
      <c r="D152" s="230" t="s">
        <v>255</v>
      </c>
      <c r="E152" s="41"/>
      <c r="F152" s="231" t="s">
        <v>610</v>
      </c>
      <c r="G152" s="41"/>
      <c r="H152" s="41"/>
      <c r="I152" s="145"/>
      <c r="J152" s="41"/>
      <c r="K152" s="41"/>
      <c r="L152" s="45"/>
      <c r="M152" s="232"/>
      <c r="N152" s="81"/>
      <c r="O152" s="81"/>
      <c r="P152" s="81"/>
      <c r="Q152" s="81"/>
      <c r="R152" s="81"/>
      <c r="S152" s="81"/>
      <c r="T152" s="82"/>
      <c r="AT152" s="18" t="s">
        <v>255</v>
      </c>
      <c r="AU152" s="18" t="s">
        <v>87</v>
      </c>
    </row>
    <row r="153" s="12" customFormat="1">
      <c r="B153" s="233"/>
      <c r="C153" s="234"/>
      <c r="D153" s="230" t="s">
        <v>242</v>
      </c>
      <c r="E153" s="235" t="s">
        <v>39</v>
      </c>
      <c r="F153" s="236" t="s">
        <v>858</v>
      </c>
      <c r="G153" s="234"/>
      <c r="H153" s="237">
        <v>29.140000000000001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AT153" s="243" t="s">
        <v>242</v>
      </c>
      <c r="AU153" s="243" t="s">
        <v>87</v>
      </c>
      <c r="AV153" s="12" t="s">
        <v>89</v>
      </c>
      <c r="AW153" s="12" t="s">
        <v>41</v>
      </c>
      <c r="AX153" s="12" t="s">
        <v>80</v>
      </c>
      <c r="AY153" s="243" t="s">
        <v>232</v>
      </c>
    </row>
    <row r="154" s="13" customFormat="1">
      <c r="B154" s="254"/>
      <c r="C154" s="255"/>
      <c r="D154" s="230" t="s">
        <v>242</v>
      </c>
      <c r="E154" s="256" t="s">
        <v>828</v>
      </c>
      <c r="F154" s="257" t="s">
        <v>263</v>
      </c>
      <c r="G154" s="255"/>
      <c r="H154" s="258">
        <v>29.140000000000001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AT154" s="264" t="s">
        <v>242</v>
      </c>
      <c r="AU154" s="264" t="s">
        <v>87</v>
      </c>
      <c r="AV154" s="13" t="s">
        <v>181</v>
      </c>
      <c r="AW154" s="13" t="s">
        <v>41</v>
      </c>
      <c r="AX154" s="13" t="s">
        <v>87</v>
      </c>
      <c r="AY154" s="264" t="s">
        <v>232</v>
      </c>
    </row>
    <row r="155" s="1" customFormat="1" ht="33.75" customHeight="1">
      <c r="B155" s="40"/>
      <c r="C155" s="218" t="s">
        <v>345</v>
      </c>
      <c r="D155" s="218" t="s">
        <v>235</v>
      </c>
      <c r="E155" s="219" t="s">
        <v>374</v>
      </c>
      <c r="F155" s="220" t="s">
        <v>375</v>
      </c>
      <c r="G155" s="221" t="s">
        <v>191</v>
      </c>
      <c r="H155" s="222">
        <v>87.420000000000002</v>
      </c>
      <c r="I155" s="223"/>
      <c r="J155" s="224">
        <f>ROUND(I155*H155,2)</f>
        <v>0</v>
      </c>
      <c r="K155" s="220" t="s">
        <v>238</v>
      </c>
      <c r="L155" s="45"/>
      <c r="M155" s="225" t="s">
        <v>39</v>
      </c>
      <c r="N155" s="226" t="s">
        <v>53</v>
      </c>
      <c r="O155" s="8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AR155" s="18" t="s">
        <v>348</v>
      </c>
      <c r="AT155" s="18" t="s">
        <v>235</v>
      </c>
      <c r="AU155" s="18" t="s">
        <v>87</v>
      </c>
      <c r="AY155" s="18" t="s">
        <v>232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8" t="s">
        <v>181</v>
      </c>
      <c r="BK155" s="229">
        <f>ROUND(I155*H155,2)</f>
        <v>0</v>
      </c>
      <c r="BL155" s="18" t="s">
        <v>348</v>
      </c>
      <c r="BM155" s="18" t="s">
        <v>711</v>
      </c>
    </row>
    <row r="156" s="1" customFormat="1">
      <c r="B156" s="40"/>
      <c r="C156" s="41"/>
      <c r="D156" s="230" t="s">
        <v>240</v>
      </c>
      <c r="E156" s="41"/>
      <c r="F156" s="231" t="s">
        <v>377</v>
      </c>
      <c r="G156" s="41"/>
      <c r="H156" s="41"/>
      <c r="I156" s="145"/>
      <c r="J156" s="41"/>
      <c r="K156" s="41"/>
      <c r="L156" s="45"/>
      <c r="M156" s="232"/>
      <c r="N156" s="81"/>
      <c r="O156" s="81"/>
      <c r="P156" s="81"/>
      <c r="Q156" s="81"/>
      <c r="R156" s="81"/>
      <c r="S156" s="81"/>
      <c r="T156" s="82"/>
      <c r="AT156" s="18" t="s">
        <v>240</v>
      </c>
      <c r="AU156" s="18" t="s">
        <v>87</v>
      </c>
    </row>
    <row r="157" s="1" customFormat="1">
      <c r="B157" s="40"/>
      <c r="C157" s="41"/>
      <c r="D157" s="230" t="s">
        <v>255</v>
      </c>
      <c r="E157" s="41"/>
      <c r="F157" s="231" t="s">
        <v>378</v>
      </c>
      <c r="G157" s="41"/>
      <c r="H157" s="41"/>
      <c r="I157" s="145"/>
      <c r="J157" s="41"/>
      <c r="K157" s="41"/>
      <c r="L157" s="45"/>
      <c r="M157" s="232"/>
      <c r="N157" s="81"/>
      <c r="O157" s="81"/>
      <c r="P157" s="81"/>
      <c r="Q157" s="81"/>
      <c r="R157" s="81"/>
      <c r="S157" s="81"/>
      <c r="T157" s="82"/>
      <c r="AT157" s="18" t="s">
        <v>255</v>
      </c>
      <c r="AU157" s="18" t="s">
        <v>87</v>
      </c>
    </row>
    <row r="158" s="12" customFormat="1">
      <c r="B158" s="233"/>
      <c r="C158" s="234"/>
      <c r="D158" s="230" t="s">
        <v>242</v>
      </c>
      <c r="E158" s="235" t="s">
        <v>39</v>
      </c>
      <c r="F158" s="236" t="s">
        <v>859</v>
      </c>
      <c r="G158" s="234"/>
      <c r="H158" s="237">
        <v>87.420000000000002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AT158" s="243" t="s">
        <v>242</v>
      </c>
      <c r="AU158" s="243" t="s">
        <v>87</v>
      </c>
      <c r="AV158" s="12" t="s">
        <v>89</v>
      </c>
      <c r="AW158" s="12" t="s">
        <v>41</v>
      </c>
      <c r="AX158" s="12" t="s">
        <v>80</v>
      </c>
      <c r="AY158" s="243" t="s">
        <v>232</v>
      </c>
    </row>
    <row r="159" s="13" customFormat="1">
      <c r="B159" s="254"/>
      <c r="C159" s="255"/>
      <c r="D159" s="230" t="s">
        <v>242</v>
      </c>
      <c r="E159" s="256" t="s">
        <v>39</v>
      </c>
      <c r="F159" s="257" t="s">
        <v>263</v>
      </c>
      <c r="G159" s="255"/>
      <c r="H159" s="258">
        <v>87.420000000000002</v>
      </c>
      <c r="I159" s="259"/>
      <c r="J159" s="255"/>
      <c r="K159" s="255"/>
      <c r="L159" s="260"/>
      <c r="M159" s="261"/>
      <c r="N159" s="262"/>
      <c r="O159" s="262"/>
      <c r="P159" s="262"/>
      <c r="Q159" s="262"/>
      <c r="R159" s="262"/>
      <c r="S159" s="262"/>
      <c r="T159" s="263"/>
      <c r="AT159" s="264" t="s">
        <v>242</v>
      </c>
      <c r="AU159" s="264" t="s">
        <v>87</v>
      </c>
      <c r="AV159" s="13" t="s">
        <v>181</v>
      </c>
      <c r="AW159" s="13" t="s">
        <v>41</v>
      </c>
      <c r="AX159" s="13" t="s">
        <v>87</v>
      </c>
      <c r="AY159" s="264" t="s">
        <v>232</v>
      </c>
    </row>
    <row r="160" s="1" customFormat="1" ht="33.75" customHeight="1">
      <c r="B160" s="40"/>
      <c r="C160" s="218" t="s">
        <v>351</v>
      </c>
      <c r="D160" s="218" t="s">
        <v>235</v>
      </c>
      <c r="E160" s="219" t="s">
        <v>381</v>
      </c>
      <c r="F160" s="220" t="s">
        <v>382</v>
      </c>
      <c r="G160" s="221" t="s">
        <v>191</v>
      </c>
      <c r="H160" s="222">
        <v>0.23400000000000001</v>
      </c>
      <c r="I160" s="223"/>
      <c r="J160" s="224">
        <f>ROUND(I160*H160,2)</f>
        <v>0</v>
      </c>
      <c r="K160" s="220" t="s">
        <v>238</v>
      </c>
      <c r="L160" s="45"/>
      <c r="M160" s="225" t="s">
        <v>39</v>
      </c>
      <c r="N160" s="226" t="s">
        <v>53</v>
      </c>
      <c r="O160" s="8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AR160" s="18" t="s">
        <v>348</v>
      </c>
      <c r="AT160" s="18" t="s">
        <v>235</v>
      </c>
      <c r="AU160" s="18" t="s">
        <v>87</v>
      </c>
      <c r="AY160" s="18" t="s">
        <v>232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8" t="s">
        <v>181</v>
      </c>
      <c r="BK160" s="229">
        <f>ROUND(I160*H160,2)</f>
        <v>0</v>
      </c>
      <c r="BL160" s="18" t="s">
        <v>348</v>
      </c>
      <c r="BM160" s="18" t="s">
        <v>713</v>
      </c>
    </row>
    <row r="161" s="1" customFormat="1">
      <c r="B161" s="40"/>
      <c r="C161" s="41"/>
      <c r="D161" s="230" t="s">
        <v>240</v>
      </c>
      <c r="E161" s="41"/>
      <c r="F161" s="231" t="s">
        <v>384</v>
      </c>
      <c r="G161" s="41"/>
      <c r="H161" s="41"/>
      <c r="I161" s="145"/>
      <c r="J161" s="41"/>
      <c r="K161" s="41"/>
      <c r="L161" s="45"/>
      <c r="M161" s="232"/>
      <c r="N161" s="81"/>
      <c r="O161" s="81"/>
      <c r="P161" s="81"/>
      <c r="Q161" s="81"/>
      <c r="R161" s="81"/>
      <c r="S161" s="81"/>
      <c r="T161" s="82"/>
      <c r="AT161" s="18" t="s">
        <v>240</v>
      </c>
      <c r="AU161" s="18" t="s">
        <v>87</v>
      </c>
    </row>
    <row r="162" s="12" customFormat="1">
      <c r="B162" s="233"/>
      <c r="C162" s="234"/>
      <c r="D162" s="230" t="s">
        <v>242</v>
      </c>
      <c r="E162" s="235" t="s">
        <v>39</v>
      </c>
      <c r="F162" s="236" t="s">
        <v>860</v>
      </c>
      <c r="G162" s="234"/>
      <c r="H162" s="237">
        <v>0.23400000000000001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AT162" s="243" t="s">
        <v>242</v>
      </c>
      <c r="AU162" s="243" t="s">
        <v>87</v>
      </c>
      <c r="AV162" s="12" t="s">
        <v>89</v>
      </c>
      <c r="AW162" s="12" t="s">
        <v>41</v>
      </c>
      <c r="AX162" s="12" t="s">
        <v>80</v>
      </c>
      <c r="AY162" s="243" t="s">
        <v>232</v>
      </c>
    </row>
    <row r="163" s="13" customFormat="1">
      <c r="B163" s="254"/>
      <c r="C163" s="255"/>
      <c r="D163" s="230" t="s">
        <v>242</v>
      </c>
      <c r="E163" s="256" t="s">
        <v>39</v>
      </c>
      <c r="F163" s="257" t="s">
        <v>263</v>
      </c>
      <c r="G163" s="255"/>
      <c r="H163" s="258">
        <v>0.23400000000000001</v>
      </c>
      <c r="I163" s="259"/>
      <c r="J163" s="255"/>
      <c r="K163" s="255"/>
      <c r="L163" s="260"/>
      <c r="M163" s="286"/>
      <c r="N163" s="287"/>
      <c r="O163" s="287"/>
      <c r="P163" s="287"/>
      <c r="Q163" s="287"/>
      <c r="R163" s="287"/>
      <c r="S163" s="287"/>
      <c r="T163" s="288"/>
      <c r="AT163" s="264" t="s">
        <v>242</v>
      </c>
      <c r="AU163" s="264" t="s">
        <v>87</v>
      </c>
      <c r="AV163" s="13" t="s">
        <v>181</v>
      </c>
      <c r="AW163" s="13" t="s">
        <v>41</v>
      </c>
      <c r="AX163" s="13" t="s">
        <v>87</v>
      </c>
      <c r="AY163" s="264" t="s">
        <v>232</v>
      </c>
    </row>
    <row r="164" s="1" customFormat="1" ht="6.96" customHeight="1">
      <c r="B164" s="59"/>
      <c r="C164" s="60"/>
      <c r="D164" s="60"/>
      <c r="E164" s="60"/>
      <c r="F164" s="60"/>
      <c r="G164" s="60"/>
      <c r="H164" s="60"/>
      <c r="I164" s="169"/>
      <c r="J164" s="60"/>
      <c r="K164" s="60"/>
      <c r="L164" s="45"/>
    </row>
  </sheetData>
  <sheetProtection sheet="1" autoFilter="0" formatColumns="0" formatRows="0" objects="1" scenarios="1" spinCount="100000" saltValue="LExdV/BfvQ2vfJTixdpuQfDeG0sTP6tr7F9sjHjMp0CoEGI84F2jEHQFLzMF9kEdebGH0MKRp2lwgBR9iMAtNg==" hashValue="mjcTx8Gr6fY94KD08rHp0oGYdCLqoLKVYkNkVGLGqK507nT8pHjd96ikOcyhaZ3visuR7xAz7Vaq8kDGquZkQQ==" algorithmName="SHA-512" password="CC35"/>
  <autoFilter ref="C88:K16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124</v>
      </c>
      <c r="AZ2" s="138" t="s">
        <v>861</v>
      </c>
      <c r="BA2" s="138" t="s">
        <v>862</v>
      </c>
      <c r="BB2" s="138" t="s">
        <v>863</v>
      </c>
      <c r="BC2" s="138" t="s">
        <v>864</v>
      </c>
      <c r="BD2" s="138" t="s">
        <v>89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89</v>
      </c>
      <c r="AZ3" s="138" t="s">
        <v>865</v>
      </c>
      <c r="BA3" s="138" t="s">
        <v>866</v>
      </c>
      <c r="BB3" s="138" t="s">
        <v>863</v>
      </c>
      <c r="BC3" s="138" t="s">
        <v>864</v>
      </c>
      <c r="BD3" s="138" t="s">
        <v>89</v>
      </c>
    </row>
    <row r="4" ht="24.96" customHeight="1">
      <c r="B4" s="21"/>
      <c r="D4" s="142" t="s">
        <v>182</v>
      </c>
      <c r="L4" s="21"/>
      <c r="M4" s="25" t="s">
        <v>10</v>
      </c>
      <c r="AT4" s="18" t="s">
        <v>41</v>
      </c>
      <c r="AZ4" s="138" t="s">
        <v>867</v>
      </c>
      <c r="BA4" s="138" t="s">
        <v>868</v>
      </c>
      <c r="BB4" s="138" t="s">
        <v>191</v>
      </c>
      <c r="BC4" s="138" t="s">
        <v>869</v>
      </c>
      <c r="BD4" s="138" t="s">
        <v>89</v>
      </c>
    </row>
    <row r="5" ht="6.96" customHeight="1">
      <c r="B5" s="21"/>
      <c r="L5" s="21"/>
      <c r="AZ5" s="138" t="s">
        <v>870</v>
      </c>
      <c r="BA5" s="138" t="s">
        <v>871</v>
      </c>
      <c r="BB5" s="138" t="s">
        <v>180</v>
      </c>
      <c r="BC5" s="138" t="s">
        <v>269</v>
      </c>
      <c r="BD5" s="138" t="s">
        <v>89</v>
      </c>
    </row>
    <row r="6" ht="12" customHeight="1">
      <c r="B6" s="21"/>
      <c r="D6" s="143" t="s">
        <v>16</v>
      </c>
      <c r="L6" s="21"/>
      <c r="AZ6" s="138" t="s">
        <v>872</v>
      </c>
      <c r="BA6" s="138" t="s">
        <v>873</v>
      </c>
      <c r="BB6" s="138" t="s">
        <v>180</v>
      </c>
      <c r="BC6" s="138" t="s">
        <v>874</v>
      </c>
      <c r="BD6" s="138" t="s">
        <v>89</v>
      </c>
    </row>
    <row r="7" ht="16.5" customHeight="1">
      <c r="B7" s="21"/>
      <c r="E7" s="144" t="str">
        <f>'Rekapitulace stavby'!K6</f>
        <v>Výměna kolejnic v obvodu ST Most</v>
      </c>
      <c r="F7" s="143"/>
      <c r="G7" s="143"/>
      <c r="H7" s="143"/>
      <c r="L7" s="21"/>
      <c r="AZ7" s="138" t="s">
        <v>875</v>
      </c>
      <c r="BA7" s="138" t="s">
        <v>876</v>
      </c>
      <c r="BB7" s="138" t="s">
        <v>200</v>
      </c>
      <c r="BC7" s="138" t="s">
        <v>877</v>
      </c>
      <c r="BD7" s="138" t="s">
        <v>89</v>
      </c>
    </row>
    <row r="8" ht="12" customHeight="1">
      <c r="B8" s="21"/>
      <c r="D8" s="143" t="s">
        <v>197</v>
      </c>
      <c r="L8" s="21"/>
      <c r="AZ8" s="138" t="s">
        <v>878</v>
      </c>
      <c r="BA8" s="138" t="s">
        <v>879</v>
      </c>
      <c r="BB8" s="138" t="s">
        <v>191</v>
      </c>
      <c r="BC8" s="138" t="s">
        <v>880</v>
      </c>
      <c r="BD8" s="138" t="s">
        <v>89</v>
      </c>
    </row>
    <row r="9" s="1" customFormat="1" ht="16.5" customHeight="1">
      <c r="B9" s="45"/>
      <c r="E9" s="144" t="s">
        <v>678</v>
      </c>
      <c r="F9" s="1"/>
      <c r="G9" s="1"/>
      <c r="H9" s="1"/>
      <c r="I9" s="145"/>
      <c r="L9" s="45"/>
      <c r="AZ9" s="138" t="s">
        <v>881</v>
      </c>
      <c r="BA9" s="138" t="s">
        <v>882</v>
      </c>
      <c r="BB9" s="138" t="s">
        <v>191</v>
      </c>
      <c r="BC9" s="138" t="s">
        <v>883</v>
      </c>
      <c r="BD9" s="138" t="s">
        <v>89</v>
      </c>
    </row>
    <row r="10" s="1" customFormat="1" ht="12" customHeight="1">
      <c r="B10" s="45"/>
      <c r="D10" s="143" t="s">
        <v>206</v>
      </c>
      <c r="I10" s="145"/>
      <c r="L10" s="45"/>
    </row>
    <row r="11" s="1" customFormat="1" ht="36.96" customHeight="1">
      <c r="B11" s="45"/>
      <c r="E11" s="146" t="s">
        <v>884</v>
      </c>
      <c r="F11" s="1"/>
      <c r="G11" s="1"/>
      <c r="H11" s="1"/>
      <c r="I11" s="145"/>
      <c r="L11" s="45"/>
    </row>
    <row r="12" s="1" customFormat="1">
      <c r="B12" s="45"/>
      <c r="I12" s="145"/>
      <c r="L12" s="45"/>
    </row>
    <row r="13" s="1" customFormat="1" ht="12" customHeight="1">
      <c r="B13" s="45"/>
      <c r="D13" s="143" t="s">
        <v>18</v>
      </c>
      <c r="F13" s="18" t="s">
        <v>19</v>
      </c>
      <c r="I13" s="147" t="s">
        <v>20</v>
      </c>
      <c r="J13" s="18" t="s">
        <v>39</v>
      </c>
      <c r="L13" s="45"/>
    </row>
    <row r="14" s="1" customFormat="1" ht="12" customHeight="1">
      <c r="B14" s="45"/>
      <c r="D14" s="143" t="s">
        <v>22</v>
      </c>
      <c r="F14" s="18" t="s">
        <v>23</v>
      </c>
      <c r="I14" s="147" t="s">
        <v>24</v>
      </c>
      <c r="J14" s="148" t="str">
        <f>'Rekapitulace stavby'!AN8</f>
        <v>13. 2. 2019</v>
      </c>
      <c r="L14" s="45"/>
    </row>
    <row r="15" s="1" customFormat="1" ht="10.8" customHeight="1">
      <c r="B15" s="45"/>
      <c r="I15" s="145"/>
      <c r="L15" s="45"/>
    </row>
    <row r="16" s="1" customFormat="1" ht="12" customHeight="1">
      <c r="B16" s="45"/>
      <c r="D16" s="143" t="s">
        <v>30</v>
      </c>
      <c r="I16" s="147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7" t="s">
        <v>34</v>
      </c>
      <c r="J17" s="18" t="s">
        <v>35</v>
      </c>
      <c r="L17" s="45"/>
    </row>
    <row r="18" s="1" customFormat="1" ht="6.96" customHeight="1">
      <c r="B18" s="45"/>
      <c r="I18" s="145"/>
      <c r="L18" s="45"/>
    </row>
    <row r="19" s="1" customFormat="1" ht="12" customHeight="1">
      <c r="B19" s="45"/>
      <c r="D19" s="143" t="s">
        <v>36</v>
      </c>
      <c r="I19" s="147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7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5"/>
      <c r="L21" s="45"/>
    </row>
    <row r="22" s="1" customFormat="1" ht="12" customHeight="1">
      <c r="B22" s="45"/>
      <c r="D22" s="143" t="s">
        <v>38</v>
      </c>
      <c r="I22" s="147" t="s">
        <v>31</v>
      </c>
      <c r="J22" s="18" t="s">
        <v>39</v>
      </c>
      <c r="L22" s="45"/>
    </row>
    <row r="23" s="1" customFormat="1" ht="18" customHeight="1">
      <c r="B23" s="45"/>
      <c r="E23" s="18" t="s">
        <v>40</v>
      </c>
      <c r="I23" s="147" t="s">
        <v>34</v>
      </c>
      <c r="J23" s="18" t="s">
        <v>39</v>
      </c>
      <c r="L23" s="45"/>
    </row>
    <row r="24" s="1" customFormat="1" ht="6.96" customHeight="1">
      <c r="B24" s="45"/>
      <c r="I24" s="145"/>
      <c r="L24" s="45"/>
    </row>
    <row r="25" s="1" customFormat="1" ht="12" customHeight="1">
      <c r="B25" s="45"/>
      <c r="D25" s="143" t="s">
        <v>42</v>
      </c>
      <c r="I25" s="147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7" t="s">
        <v>34</v>
      </c>
      <c r="J26" s="18" t="s">
        <v>39</v>
      </c>
      <c r="L26" s="45"/>
    </row>
    <row r="27" s="1" customFormat="1" ht="6.96" customHeight="1">
      <c r="B27" s="45"/>
      <c r="I27" s="145"/>
      <c r="L27" s="45"/>
    </row>
    <row r="28" s="1" customFormat="1" ht="12" customHeight="1">
      <c r="B28" s="45"/>
      <c r="D28" s="143" t="s">
        <v>44</v>
      </c>
      <c r="I28" s="145"/>
      <c r="L28" s="45"/>
    </row>
    <row r="29" s="7" customFormat="1" ht="45" customHeight="1">
      <c r="B29" s="149"/>
      <c r="E29" s="150" t="s">
        <v>45</v>
      </c>
      <c r="F29" s="150"/>
      <c r="G29" s="150"/>
      <c r="H29" s="150"/>
      <c r="I29" s="151"/>
      <c r="L29" s="149"/>
    </row>
    <row r="30" s="1" customFormat="1" ht="6.96" customHeight="1">
      <c r="B30" s="45"/>
      <c r="I30" s="145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2"/>
      <c r="J31" s="73"/>
      <c r="K31" s="73"/>
      <c r="L31" s="45"/>
    </row>
    <row r="32" s="1" customFormat="1" ht="25.44" customHeight="1">
      <c r="B32" s="45"/>
      <c r="D32" s="153" t="s">
        <v>46</v>
      </c>
      <c r="I32" s="145"/>
      <c r="J32" s="154">
        <f>ROUND(J88,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2"/>
      <c r="J33" s="73"/>
      <c r="K33" s="73"/>
      <c r="L33" s="45"/>
    </row>
    <row r="34" s="1" customFormat="1" ht="14.4" customHeight="1">
      <c r="B34" s="45"/>
      <c r="F34" s="155" t="s">
        <v>48</v>
      </c>
      <c r="I34" s="156" t="s">
        <v>47</v>
      </c>
      <c r="J34" s="155" t="s">
        <v>49</v>
      </c>
      <c r="L34" s="45"/>
    </row>
    <row r="35" hidden="1" s="1" customFormat="1" ht="14.4" customHeight="1">
      <c r="B35" s="45"/>
      <c r="D35" s="143" t="s">
        <v>50</v>
      </c>
      <c r="E35" s="143" t="s">
        <v>51</v>
      </c>
      <c r="F35" s="157">
        <f>ROUND((SUM(BE88:BE152)),  2)</f>
        <v>0</v>
      </c>
      <c r="I35" s="158">
        <v>0.20999999999999999</v>
      </c>
      <c r="J35" s="157">
        <f>ROUND(((SUM(BE88:BE152))*I35),  2)</f>
        <v>0</v>
      </c>
      <c r="L35" s="45"/>
    </row>
    <row r="36" hidden="1" s="1" customFormat="1" ht="14.4" customHeight="1">
      <c r="B36" s="45"/>
      <c r="E36" s="143" t="s">
        <v>52</v>
      </c>
      <c r="F36" s="157">
        <f>ROUND((SUM(BF88:BF152)),  2)</f>
        <v>0</v>
      </c>
      <c r="I36" s="158">
        <v>0.14999999999999999</v>
      </c>
      <c r="J36" s="157">
        <f>ROUND(((SUM(BF88:BF152))*I36),  2)</f>
        <v>0</v>
      </c>
      <c r="L36" s="45"/>
    </row>
    <row r="37" s="1" customFormat="1" ht="14.4" customHeight="1">
      <c r="B37" s="45"/>
      <c r="D37" s="143" t="s">
        <v>50</v>
      </c>
      <c r="E37" s="143" t="s">
        <v>53</v>
      </c>
      <c r="F37" s="157">
        <f>ROUND((SUM(BG88:BG152)),  2)</f>
        <v>0</v>
      </c>
      <c r="I37" s="158">
        <v>0.20999999999999999</v>
      </c>
      <c r="J37" s="157">
        <f>0</f>
        <v>0</v>
      </c>
      <c r="L37" s="45"/>
    </row>
    <row r="38" s="1" customFormat="1" ht="14.4" customHeight="1">
      <c r="B38" s="45"/>
      <c r="E38" s="143" t="s">
        <v>54</v>
      </c>
      <c r="F38" s="157">
        <f>ROUND((SUM(BH88:BH152)),  2)</f>
        <v>0</v>
      </c>
      <c r="I38" s="158">
        <v>0.14999999999999999</v>
      </c>
      <c r="J38" s="157">
        <f>0</f>
        <v>0</v>
      </c>
      <c r="L38" s="45"/>
    </row>
    <row r="39" hidden="1" s="1" customFormat="1" ht="14.4" customHeight="1">
      <c r="B39" s="45"/>
      <c r="E39" s="143" t="s">
        <v>55</v>
      </c>
      <c r="F39" s="157">
        <f>ROUND((SUM(BI88:BI152)),  2)</f>
        <v>0</v>
      </c>
      <c r="I39" s="158">
        <v>0</v>
      </c>
      <c r="J39" s="157">
        <f>0</f>
        <v>0</v>
      </c>
      <c r="L39" s="45"/>
    </row>
    <row r="40" s="1" customFormat="1" ht="6.96" customHeight="1">
      <c r="B40" s="45"/>
      <c r="I40" s="145"/>
      <c r="L40" s="45"/>
    </row>
    <row r="41" s="1" customFormat="1" ht="25.44" customHeight="1">
      <c r="B41" s="45"/>
      <c r="C41" s="159"/>
      <c r="D41" s="160" t="s">
        <v>56</v>
      </c>
      <c r="E41" s="161"/>
      <c r="F41" s="161"/>
      <c r="G41" s="162" t="s">
        <v>57</v>
      </c>
      <c r="H41" s="163" t="s">
        <v>58</v>
      </c>
      <c r="I41" s="164"/>
      <c r="J41" s="165">
        <f>SUM(J32:J39)</f>
        <v>0</v>
      </c>
      <c r="K41" s="166"/>
      <c r="L41" s="45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5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5"/>
    </row>
    <row r="47" s="1" customFormat="1" ht="24.96" customHeight="1">
      <c r="B47" s="40"/>
      <c r="C47" s="24" t="s">
        <v>208</v>
      </c>
      <c r="D47" s="41"/>
      <c r="E47" s="41"/>
      <c r="F47" s="41"/>
      <c r="G47" s="41"/>
      <c r="H47" s="41"/>
      <c r="I47" s="145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5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5"/>
      <c r="J49" s="41"/>
      <c r="K49" s="41"/>
      <c r="L49" s="45"/>
    </row>
    <row r="50" s="1" customFormat="1" ht="16.5" customHeight="1">
      <c r="B50" s="40"/>
      <c r="C50" s="41"/>
      <c r="D50" s="41"/>
      <c r="E50" s="173" t="str">
        <f>E7</f>
        <v>Výměna kolejnic v obvodu ST Most</v>
      </c>
      <c r="F50" s="33"/>
      <c r="G50" s="33"/>
      <c r="H50" s="33"/>
      <c r="I50" s="145"/>
      <c r="J50" s="41"/>
      <c r="K50" s="41"/>
      <c r="L50" s="45"/>
    </row>
    <row r="51" ht="12" customHeight="1">
      <c r="B51" s="22"/>
      <c r="C51" s="33" t="s">
        <v>197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3" t="s">
        <v>678</v>
      </c>
      <c r="F52" s="41"/>
      <c r="G52" s="41"/>
      <c r="H52" s="41"/>
      <c r="I52" s="145"/>
      <c r="J52" s="41"/>
      <c r="K52" s="41"/>
      <c r="L52" s="45"/>
    </row>
    <row r="53" s="1" customFormat="1" ht="12" customHeight="1">
      <c r="B53" s="40"/>
      <c r="C53" s="33" t="s">
        <v>206</v>
      </c>
      <c r="D53" s="41"/>
      <c r="E53" s="41"/>
      <c r="F53" s="41"/>
      <c r="G53" s="41"/>
      <c r="H53" s="41"/>
      <c r="I53" s="145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 xml:space="preserve">Č25 - Oprava přejezdu P2084 v  km 11,905 Řehlovice - Úpořiny, 1.TK</v>
      </c>
      <c r="F54" s="41"/>
      <c r="G54" s="41"/>
      <c r="H54" s="41"/>
      <c r="I54" s="145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5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obvod správy tratí v Mostě</v>
      </c>
      <c r="G56" s="41"/>
      <c r="H56" s="41"/>
      <c r="I56" s="147" t="s">
        <v>24</v>
      </c>
      <c r="J56" s="69" t="str">
        <f>IF(J14="","",J14)</f>
        <v>13. 2. 2019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5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7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7" t="s">
        <v>42</v>
      </c>
      <c r="J59" s="38" t="str">
        <f>E26</f>
        <v>Ing. Horák Jiří, horak@szdc.cz, +420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5"/>
      <c r="J60" s="41"/>
      <c r="K60" s="41"/>
      <c r="L60" s="45"/>
    </row>
    <row r="61" s="1" customFormat="1" ht="29.28" customHeight="1">
      <c r="B61" s="40"/>
      <c r="C61" s="174" t="s">
        <v>209</v>
      </c>
      <c r="D61" s="175"/>
      <c r="E61" s="175"/>
      <c r="F61" s="175"/>
      <c r="G61" s="175"/>
      <c r="H61" s="175"/>
      <c r="I61" s="176"/>
      <c r="J61" s="177" t="s">
        <v>210</v>
      </c>
      <c r="K61" s="175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5"/>
      <c r="J62" s="41"/>
      <c r="K62" s="41"/>
      <c r="L62" s="45"/>
    </row>
    <row r="63" s="1" customFormat="1" ht="22.8" customHeight="1">
      <c r="B63" s="40"/>
      <c r="C63" s="178" t="s">
        <v>78</v>
      </c>
      <c r="D63" s="41"/>
      <c r="E63" s="41"/>
      <c r="F63" s="41"/>
      <c r="G63" s="41"/>
      <c r="H63" s="41"/>
      <c r="I63" s="145"/>
      <c r="J63" s="99">
        <f>J88</f>
        <v>0</v>
      </c>
      <c r="K63" s="41"/>
      <c r="L63" s="45"/>
      <c r="AU63" s="18" t="s">
        <v>211</v>
      </c>
    </row>
    <row r="64" s="8" customFormat="1" ht="24.96" customHeight="1">
      <c r="B64" s="179"/>
      <c r="C64" s="180"/>
      <c r="D64" s="181" t="s">
        <v>212</v>
      </c>
      <c r="E64" s="182"/>
      <c r="F64" s="182"/>
      <c r="G64" s="182"/>
      <c r="H64" s="182"/>
      <c r="I64" s="183"/>
      <c r="J64" s="184">
        <f>J89</f>
        <v>0</v>
      </c>
      <c r="K64" s="180"/>
      <c r="L64" s="185"/>
    </row>
    <row r="65" s="9" customFormat="1" ht="19.92" customHeight="1">
      <c r="B65" s="186"/>
      <c r="C65" s="123"/>
      <c r="D65" s="187" t="s">
        <v>213</v>
      </c>
      <c r="E65" s="188"/>
      <c r="F65" s="188"/>
      <c r="G65" s="188"/>
      <c r="H65" s="188"/>
      <c r="I65" s="189"/>
      <c r="J65" s="190">
        <f>J90</f>
        <v>0</v>
      </c>
      <c r="K65" s="123"/>
      <c r="L65" s="191"/>
    </row>
    <row r="66" s="8" customFormat="1" ht="24.96" customHeight="1">
      <c r="B66" s="179"/>
      <c r="C66" s="180"/>
      <c r="D66" s="181" t="s">
        <v>216</v>
      </c>
      <c r="E66" s="182"/>
      <c r="F66" s="182"/>
      <c r="G66" s="182"/>
      <c r="H66" s="182"/>
      <c r="I66" s="183"/>
      <c r="J66" s="184">
        <f>J143</f>
        <v>0</v>
      </c>
      <c r="K66" s="180"/>
      <c r="L66" s="185"/>
    </row>
    <row r="67" s="1" customFormat="1" ht="21.84" customHeight="1">
      <c r="B67" s="40"/>
      <c r="C67" s="41"/>
      <c r="D67" s="41"/>
      <c r="E67" s="41"/>
      <c r="F67" s="41"/>
      <c r="G67" s="41"/>
      <c r="H67" s="41"/>
      <c r="I67" s="145"/>
      <c r="J67" s="41"/>
      <c r="K67" s="41"/>
      <c r="L67" s="45"/>
    </row>
    <row r="68" s="1" customFormat="1" ht="6.96" customHeight="1">
      <c r="B68" s="59"/>
      <c r="C68" s="60"/>
      <c r="D68" s="60"/>
      <c r="E68" s="60"/>
      <c r="F68" s="60"/>
      <c r="G68" s="60"/>
      <c r="H68" s="60"/>
      <c r="I68" s="169"/>
      <c r="J68" s="60"/>
      <c r="K68" s="60"/>
      <c r="L68" s="45"/>
    </row>
    <row r="72" s="1" customFormat="1" ht="6.96" customHeight="1">
      <c r="B72" s="61"/>
      <c r="C72" s="62"/>
      <c r="D72" s="62"/>
      <c r="E72" s="62"/>
      <c r="F72" s="62"/>
      <c r="G72" s="62"/>
      <c r="H72" s="62"/>
      <c r="I72" s="172"/>
      <c r="J72" s="62"/>
      <c r="K72" s="62"/>
      <c r="L72" s="45"/>
    </row>
    <row r="73" s="1" customFormat="1" ht="24.96" customHeight="1">
      <c r="B73" s="40"/>
      <c r="C73" s="24" t="s">
        <v>217</v>
      </c>
      <c r="D73" s="41"/>
      <c r="E73" s="41"/>
      <c r="F73" s="41"/>
      <c r="G73" s="41"/>
      <c r="H73" s="41"/>
      <c r="I73" s="145"/>
      <c r="J73" s="41"/>
      <c r="K73" s="41"/>
      <c r="L73" s="45"/>
    </row>
    <row r="74" s="1" customFormat="1" ht="6.96" customHeight="1">
      <c r="B74" s="40"/>
      <c r="C74" s="41"/>
      <c r="D74" s="41"/>
      <c r="E74" s="41"/>
      <c r="F74" s="41"/>
      <c r="G74" s="41"/>
      <c r="H74" s="41"/>
      <c r="I74" s="145"/>
      <c r="J74" s="41"/>
      <c r="K74" s="41"/>
      <c r="L74" s="45"/>
    </row>
    <row r="75" s="1" customFormat="1" ht="12" customHeight="1">
      <c r="B75" s="40"/>
      <c r="C75" s="33" t="s">
        <v>16</v>
      </c>
      <c r="D75" s="41"/>
      <c r="E75" s="41"/>
      <c r="F75" s="41"/>
      <c r="G75" s="41"/>
      <c r="H75" s="41"/>
      <c r="I75" s="145"/>
      <c r="J75" s="41"/>
      <c r="K75" s="41"/>
      <c r="L75" s="45"/>
    </row>
    <row r="76" s="1" customFormat="1" ht="16.5" customHeight="1">
      <c r="B76" s="40"/>
      <c r="C76" s="41"/>
      <c r="D76" s="41"/>
      <c r="E76" s="173" t="str">
        <f>E7</f>
        <v>Výměna kolejnic v obvodu ST Most</v>
      </c>
      <c r="F76" s="33"/>
      <c r="G76" s="33"/>
      <c r="H76" s="33"/>
      <c r="I76" s="145"/>
      <c r="J76" s="41"/>
      <c r="K76" s="41"/>
      <c r="L76" s="45"/>
    </row>
    <row r="77" ht="12" customHeight="1">
      <c r="B77" s="22"/>
      <c r="C77" s="33" t="s">
        <v>197</v>
      </c>
      <c r="D77" s="23"/>
      <c r="E77" s="23"/>
      <c r="F77" s="23"/>
      <c r="G77" s="23"/>
      <c r="H77" s="23"/>
      <c r="I77" s="137"/>
      <c r="J77" s="23"/>
      <c r="K77" s="23"/>
      <c r="L77" s="21"/>
    </row>
    <row r="78" s="1" customFormat="1" ht="16.5" customHeight="1">
      <c r="B78" s="40"/>
      <c r="C78" s="41"/>
      <c r="D78" s="41"/>
      <c r="E78" s="173" t="s">
        <v>678</v>
      </c>
      <c r="F78" s="41"/>
      <c r="G78" s="41"/>
      <c r="H78" s="41"/>
      <c r="I78" s="145"/>
      <c r="J78" s="41"/>
      <c r="K78" s="41"/>
      <c r="L78" s="45"/>
    </row>
    <row r="79" s="1" customFormat="1" ht="12" customHeight="1">
      <c r="B79" s="40"/>
      <c r="C79" s="33" t="s">
        <v>206</v>
      </c>
      <c r="D79" s="41"/>
      <c r="E79" s="41"/>
      <c r="F79" s="41"/>
      <c r="G79" s="41"/>
      <c r="H79" s="41"/>
      <c r="I79" s="145"/>
      <c r="J79" s="41"/>
      <c r="K79" s="41"/>
      <c r="L79" s="45"/>
    </row>
    <row r="80" s="1" customFormat="1" ht="16.5" customHeight="1">
      <c r="B80" s="40"/>
      <c r="C80" s="41"/>
      <c r="D80" s="41"/>
      <c r="E80" s="66" t="str">
        <f>E11</f>
        <v xml:space="preserve">Č25 - Oprava přejezdu P2084 v  km 11,905 Řehlovice - Úpořiny, 1.TK</v>
      </c>
      <c r="F80" s="41"/>
      <c r="G80" s="41"/>
      <c r="H80" s="41"/>
      <c r="I80" s="145"/>
      <c r="J80" s="41"/>
      <c r="K80" s="41"/>
      <c r="L80" s="45"/>
    </row>
    <row r="81" s="1" customFormat="1" ht="6.96" customHeight="1">
      <c r="B81" s="40"/>
      <c r="C81" s="41"/>
      <c r="D81" s="41"/>
      <c r="E81" s="41"/>
      <c r="F81" s="41"/>
      <c r="G81" s="41"/>
      <c r="H81" s="41"/>
      <c r="I81" s="145"/>
      <c r="J81" s="41"/>
      <c r="K81" s="41"/>
      <c r="L81" s="45"/>
    </row>
    <row r="82" s="1" customFormat="1" ht="12" customHeight="1">
      <c r="B82" s="40"/>
      <c r="C82" s="33" t="s">
        <v>22</v>
      </c>
      <c r="D82" s="41"/>
      <c r="E82" s="41"/>
      <c r="F82" s="28" t="str">
        <f>F14</f>
        <v>obvod správy tratí v Mostě</v>
      </c>
      <c r="G82" s="41"/>
      <c r="H82" s="41"/>
      <c r="I82" s="147" t="s">
        <v>24</v>
      </c>
      <c r="J82" s="69" t="str">
        <f>IF(J14="","",J14)</f>
        <v>13. 2. 2019</v>
      </c>
      <c r="K82" s="41"/>
      <c r="L82" s="45"/>
    </row>
    <row r="83" s="1" customFormat="1" ht="6.96" customHeight="1"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45"/>
    </row>
    <row r="84" s="1" customFormat="1" ht="13.65" customHeight="1">
      <c r="B84" s="40"/>
      <c r="C84" s="33" t="s">
        <v>30</v>
      </c>
      <c r="D84" s="41"/>
      <c r="E84" s="41"/>
      <c r="F84" s="28" t="str">
        <f>E17</f>
        <v>SŽDC s.o., OŘ UNL, ST Most</v>
      </c>
      <c r="G84" s="41"/>
      <c r="H84" s="41"/>
      <c r="I84" s="147" t="s">
        <v>38</v>
      </c>
      <c r="J84" s="38" t="str">
        <f>E23</f>
        <v xml:space="preserve"> </v>
      </c>
      <c r="K84" s="41"/>
      <c r="L84" s="45"/>
    </row>
    <row r="85" s="1" customFormat="1" ht="38.55" customHeight="1">
      <c r="B85" s="40"/>
      <c r="C85" s="33" t="s">
        <v>36</v>
      </c>
      <c r="D85" s="41"/>
      <c r="E85" s="41"/>
      <c r="F85" s="28" t="str">
        <f>IF(E20="","",E20)</f>
        <v>Vyplň údaj</v>
      </c>
      <c r="G85" s="41"/>
      <c r="H85" s="41"/>
      <c r="I85" s="147" t="s">
        <v>42</v>
      </c>
      <c r="J85" s="38" t="str">
        <f>E26</f>
        <v>Ing. Horák Jiří, horak@szdc.cz, +420 602155923</v>
      </c>
      <c r="K85" s="41"/>
      <c r="L85" s="45"/>
    </row>
    <row r="86" s="1" customFormat="1" ht="10.32" customHeight="1">
      <c r="B86" s="40"/>
      <c r="C86" s="41"/>
      <c r="D86" s="41"/>
      <c r="E86" s="41"/>
      <c r="F86" s="41"/>
      <c r="G86" s="41"/>
      <c r="H86" s="41"/>
      <c r="I86" s="145"/>
      <c r="J86" s="41"/>
      <c r="K86" s="41"/>
      <c r="L86" s="45"/>
    </row>
    <row r="87" s="10" customFormat="1" ht="29.28" customHeight="1">
      <c r="B87" s="192"/>
      <c r="C87" s="193" t="s">
        <v>218</v>
      </c>
      <c r="D87" s="194" t="s">
        <v>65</v>
      </c>
      <c r="E87" s="194" t="s">
        <v>61</v>
      </c>
      <c r="F87" s="194" t="s">
        <v>62</v>
      </c>
      <c r="G87" s="194" t="s">
        <v>219</v>
      </c>
      <c r="H87" s="194" t="s">
        <v>220</v>
      </c>
      <c r="I87" s="195" t="s">
        <v>221</v>
      </c>
      <c r="J87" s="194" t="s">
        <v>210</v>
      </c>
      <c r="K87" s="196" t="s">
        <v>222</v>
      </c>
      <c r="L87" s="197"/>
      <c r="M87" s="89" t="s">
        <v>39</v>
      </c>
      <c r="N87" s="90" t="s">
        <v>50</v>
      </c>
      <c r="O87" s="90" t="s">
        <v>223</v>
      </c>
      <c r="P87" s="90" t="s">
        <v>224</v>
      </c>
      <c r="Q87" s="90" t="s">
        <v>225</v>
      </c>
      <c r="R87" s="90" t="s">
        <v>226</v>
      </c>
      <c r="S87" s="90" t="s">
        <v>227</v>
      </c>
      <c r="T87" s="91" t="s">
        <v>228</v>
      </c>
    </row>
    <row r="88" s="1" customFormat="1" ht="22.8" customHeight="1">
      <c r="B88" s="40"/>
      <c r="C88" s="96" t="s">
        <v>229</v>
      </c>
      <c r="D88" s="41"/>
      <c r="E88" s="41"/>
      <c r="F88" s="41"/>
      <c r="G88" s="41"/>
      <c r="H88" s="41"/>
      <c r="I88" s="145"/>
      <c r="J88" s="198">
        <f>BK88</f>
        <v>0</v>
      </c>
      <c r="K88" s="41"/>
      <c r="L88" s="45"/>
      <c r="M88" s="92"/>
      <c r="N88" s="93"/>
      <c r="O88" s="93"/>
      <c r="P88" s="199">
        <f>P89+P143</f>
        <v>0</v>
      </c>
      <c r="Q88" s="93"/>
      <c r="R88" s="199">
        <f>R89+R143</f>
        <v>41.3703</v>
      </c>
      <c r="S88" s="93"/>
      <c r="T88" s="200">
        <f>T89+T143</f>
        <v>0</v>
      </c>
      <c r="AT88" s="18" t="s">
        <v>79</v>
      </c>
      <c r="AU88" s="18" t="s">
        <v>211</v>
      </c>
      <c r="BK88" s="201">
        <f>BK89+BK143</f>
        <v>0</v>
      </c>
    </row>
    <row r="89" s="11" customFormat="1" ht="25.92" customHeight="1">
      <c r="B89" s="202"/>
      <c r="C89" s="203"/>
      <c r="D89" s="204" t="s">
        <v>79</v>
      </c>
      <c r="E89" s="205" t="s">
        <v>230</v>
      </c>
      <c r="F89" s="205" t="s">
        <v>231</v>
      </c>
      <c r="G89" s="203"/>
      <c r="H89" s="203"/>
      <c r="I89" s="206"/>
      <c r="J89" s="207">
        <f>BK89</f>
        <v>0</v>
      </c>
      <c r="K89" s="203"/>
      <c r="L89" s="208"/>
      <c r="M89" s="209"/>
      <c r="N89" s="210"/>
      <c r="O89" s="210"/>
      <c r="P89" s="211">
        <f>P90</f>
        <v>0</v>
      </c>
      <c r="Q89" s="210"/>
      <c r="R89" s="211">
        <f>R90</f>
        <v>41.3703</v>
      </c>
      <c r="S89" s="210"/>
      <c r="T89" s="212">
        <f>T90</f>
        <v>0</v>
      </c>
      <c r="AR89" s="213" t="s">
        <v>87</v>
      </c>
      <c r="AT89" s="214" t="s">
        <v>79</v>
      </c>
      <c r="AU89" s="214" t="s">
        <v>80</v>
      </c>
      <c r="AY89" s="213" t="s">
        <v>232</v>
      </c>
      <c r="BK89" s="215">
        <f>BK90</f>
        <v>0</v>
      </c>
    </row>
    <row r="90" s="11" customFormat="1" ht="22.8" customHeight="1">
      <c r="B90" s="202"/>
      <c r="C90" s="203"/>
      <c r="D90" s="204" t="s">
        <v>79</v>
      </c>
      <c r="E90" s="216" t="s">
        <v>233</v>
      </c>
      <c r="F90" s="216" t="s">
        <v>234</v>
      </c>
      <c r="G90" s="203"/>
      <c r="H90" s="203"/>
      <c r="I90" s="206"/>
      <c r="J90" s="217">
        <f>BK90</f>
        <v>0</v>
      </c>
      <c r="K90" s="203"/>
      <c r="L90" s="208"/>
      <c r="M90" s="209"/>
      <c r="N90" s="210"/>
      <c r="O90" s="210"/>
      <c r="P90" s="211">
        <f>SUM(P91:P142)</f>
        <v>0</v>
      </c>
      <c r="Q90" s="210"/>
      <c r="R90" s="211">
        <f>SUM(R91:R142)</f>
        <v>41.3703</v>
      </c>
      <c r="S90" s="210"/>
      <c r="T90" s="212">
        <f>SUM(T91:T142)</f>
        <v>0</v>
      </c>
      <c r="AR90" s="213" t="s">
        <v>87</v>
      </c>
      <c r="AT90" s="214" t="s">
        <v>79</v>
      </c>
      <c r="AU90" s="214" t="s">
        <v>87</v>
      </c>
      <c r="AY90" s="213" t="s">
        <v>232</v>
      </c>
      <c r="BK90" s="215">
        <f>SUM(BK91:BK142)</f>
        <v>0</v>
      </c>
    </row>
    <row r="91" s="1" customFormat="1" ht="56.25" customHeight="1">
      <c r="B91" s="40"/>
      <c r="C91" s="218" t="s">
        <v>87</v>
      </c>
      <c r="D91" s="218" t="s">
        <v>235</v>
      </c>
      <c r="E91" s="219" t="s">
        <v>885</v>
      </c>
      <c r="F91" s="220" t="s">
        <v>886</v>
      </c>
      <c r="G91" s="221" t="s">
        <v>200</v>
      </c>
      <c r="H91" s="222">
        <v>17.5</v>
      </c>
      <c r="I91" s="223"/>
      <c r="J91" s="224">
        <f>ROUND(I91*H91,2)</f>
        <v>0</v>
      </c>
      <c r="K91" s="220" t="s">
        <v>238</v>
      </c>
      <c r="L91" s="45"/>
      <c r="M91" s="225" t="s">
        <v>39</v>
      </c>
      <c r="N91" s="226" t="s">
        <v>53</v>
      </c>
      <c r="O91" s="81"/>
      <c r="P91" s="227">
        <f>O91*H91</f>
        <v>0</v>
      </c>
      <c r="Q91" s="227">
        <v>0</v>
      </c>
      <c r="R91" s="227">
        <f>Q91*H91</f>
        <v>0</v>
      </c>
      <c r="S91" s="227">
        <v>0</v>
      </c>
      <c r="T91" s="228">
        <f>S91*H91</f>
        <v>0</v>
      </c>
      <c r="AR91" s="18" t="s">
        <v>181</v>
      </c>
      <c r="AT91" s="18" t="s">
        <v>235</v>
      </c>
      <c r="AU91" s="18" t="s">
        <v>89</v>
      </c>
      <c r="AY91" s="18" t="s">
        <v>232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18" t="s">
        <v>181</v>
      </c>
      <c r="BK91" s="229">
        <f>ROUND(I91*H91,2)</f>
        <v>0</v>
      </c>
      <c r="BL91" s="18" t="s">
        <v>181</v>
      </c>
      <c r="BM91" s="18" t="s">
        <v>887</v>
      </c>
    </row>
    <row r="92" s="1" customFormat="1">
      <c r="B92" s="40"/>
      <c r="C92" s="41"/>
      <c r="D92" s="230" t="s">
        <v>240</v>
      </c>
      <c r="E92" s="41"/>
      <c r="F92" s="231" t="s">
        <v>631</v>
      </c>
      <c r="G92" s="41"/>
      <c r="H92" s="41"/>
      <c r="I92" s="145"/>
      <c r="J92" s="41"/>
      <c r="K92" s="41"/>
      <c r="L92" s="45"/>
      <c r="M92" s="232"/>
      <c r="N92" s="81"/>
      <c r="O92" s="81"/>
      <c r="P92" s="81"/>
      <c r="Q92" s="81"/>
      <c r="R92" s="81"/>
      <c r="S92" s="81"/>
      <c r="T92" s="82"/>
      <c r="AT92" s="18" t="s">
        <v>240</v>
      </c>
      <c r="AU92" s="18" t="s">
        <v>89</v>
      </c>
    </row>
    <row r="93" s="12" customFormat="1">
      <c r="B93" s="233"/>
      <c r="C93" s="234"/>
      <c r="D93" s="230" t="s">
        <v>242</v>
      </c>
      <c r="E93" s="235" t="s">
        <v>875</v>
      </c>
      <c r="F93" s="236" t="s">
        <v>888</v>
      </c>
      <c r="G93" s="234"/>
      <c r="H93" s="237">
        <v>17.5</v>
      </c>
      <c r="I93" s="238"/>
      <c r="J93" s="234"/>
      <c r="K93" s="234"/>
      <c r="L93" s="239"/>
      <c r="M93" s="240"/>
      <c r="N93" s="241"/>
      <c r="O93" s="241"/>
      <c r="P93" s="241"/>
      <c r="Q93" s="241"/>
      <c r="R93" s="241"/>
      <c r="S93" s="241"/>
      <c r="T93" s="242"/>
      <c r="AT93" s="243" t="s">
        <v>242</v>
      </c>
      <c r="AU93" s="243" t="s">
        <v>89</v>
      </c>
      <c r="AV93" s="12" t="s">
        <v>89</v>
      </c>
      <c r="AW93" s="12" t="s">
        <v>41</v>
      </c>
      <c r="AX93" s="12" t="s">
        <v>87</v>
      </c>
      <c r="AY93" s="243" t="s">
        <v>232</v>
      </c>
    </row>
    <row r="94" s="1" customFormat="1" ht="22.5" customHeight="1">
      <c r="B94" s="40"/>
      <c r="C94" s="218" t="s">
        <v>89</v>
      </c>
      <c r="D94" s="218" t="s">
        <v>235</v>
      </c>
      <c r="E94" s="219" t="s">
        <v>244</v>
      </c>
      <c r="F94" s="220" t="s">
        <v>245</v>
      </c>
      <c r="G94" s="221" t="s">
        <v>176</v>
      </c>
      <c r="H94" s="222">
        <v>0.012</v>
      </c>
      <c r="I94" s="223"/>
      <c r="J94" s="224">
        <f>ROUND(I94*H94,2)</f>
        <v>0</v>
      </c>
      <c r="K94" s="220" t="s">
        <v>238</v>
      </c>
      <c r="L94" s="45"/>
      <c r="M94" s="225" t="s">
        <v>39</v>
      </c>
      <c r="N94" s="226" t="s">
        <v>53</v>
      </c>
      <c r="O94" s="81"/>
      <c r="P94" s="227">
        <f>O94*H94</f>
        <v>0</v>
      </c>
      <c r="Q94" s="227">
        <v>0</v>
      </c>
      <c r="R94" s="227">
        <f>Q94*H94</f>
        <v>0</v>
      </c>
      <c r="S94" s="227">
        <v>0</v>
      </c>
      <c r="T94" s="228">
        <f>S94*H94</f>
        <v>0</v>
      </c>
      <c r="AR94" s="18" t="s">
        <v>181</v>
      </c>
      <c r="AT94" s="18" t="s">
        <v>235</v>
      </c>
      <c r="AU94" s="18" t="s">
        <v>89</v>
      </c>
      <c r="AY94" s="18" t="s">
        <v>232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18" t="s">
        <v>181</v>
      </c>
      <c r="BK94" s="229">
        <f>ROUND(I94*H94,2)</f>
        <v>0</v>
      </c>
      <c r="BL94" s="18" t="s">
        <v>181</v>
      </c>
      <c r="BM94" s="18" t="s">
        <v>889</v>
      </c>
    </row>
    <row r="95" s="1" customFormat="1">
      <c r="B95" s="40"/>
      <c r="C95" s="41"/>
      <c r="D95" s="230" t="s">
        <v>240</v>
      </c>
      <c r="E95" s="41"/>
      <c r="F95" s="231" t="s">
        <v>247</v>
      </c>
      <c r="G95" s="41"/>
      <c r="H95" s="41"/>
      <c r="I95" s="145"/>
      <c r="J95" s="41"/>
      <c r="K95" s="41"/>
      <c r="L95" s="45"/>
      <c r="M95" s="232"/>
      <c r="N95" s="81"/>
      <c r="O95" s="81"/>
      <c r="P95" s="81"/>
      <c r="Q95" s="81"/>
      <c r="R95" s="81"/>
      <c r="S95" s="81"/>
      <c r="T95" s="82"/>
      <c r="AT95" s="18" t="s">
        <v>240</v>
      </c>
      <c r="AU95" s="18" t="s">
        <v>89</v>
      </c>
    </row>
    <row r="96" s="12" customFormat="1">
      <c r="B96" s="233"/>
      <c r="C96" s="234"/>
      <c r="D96" s="230" t="s">
        <v>242</v>
      </c>
      <c r="E96" s="235" t="s">
        <v>39</v>
      </c>
      <c r="F96" s="236" t="s">
        <v>890</v>
      </c>
      <c r="G96" s="234"/>
      <c r="H96" s="237">
        <v>0.012</v>
      </c>
      <c r="I96" s="238"/>
      <c r="J96" s="234"/>
      <c r="K96" s="234"/>
      <c r="L96" s="239"/>
      <c r="M96" s="240"/>
      <c r="N96" s="241"/>
      <c r="O96" s="241"/>
      <c r="P96" s="241"/>
      <c r="Q96" s="241"/>
      <c r="R96" s="241"/>
      <c r="S96" s="241"/>
      <c r="T96" s="242"/>
      <c r="AT96" s="243" t="s">
        <v>242</v>
      </c>
      <c r="AU96" s="243" t="s">
        <v>89</v>
      </c>
      <c r="AV96" s="12" t="s">
        <v>89</v>
      </c>
      <c r="AW96" s="12" t="s">
        <v>41</v>
      </c>
      <c r="AX96" s="12" t="s">
        <v>80</v>
      </c>
      <c r="AY96" s="243" t="s">
        <v>232</v>
      </c>
    </row>
    <row r="97" s="13" customFormat="1">
      <c r="B97" s="254"/>
      <c r="C97" s="255"/>
      <c r="D97" s="230" t="s">
        <v>242</v>
      </c>
      <c r="E97" s="256" t="s">
        <v>39</v>
      </c>
      <c r="F97" s="257" t="s">
        <v>263</v>
      </c>
      <c r="G97" s="255"/>
      <c r="H97" s="258">
        <v>0.012</v>
      </c>
      <c r="I97" s="259"/>
      <c r="J97" s="255"/>
      <c r="K97" s="255"/>
      <c r="L97" s="260"/>
      <c r="M97" s="261"/>
      <c r="N97" s="262"/>
      <c r="O97" s="262"/>
      <c r="P97" s="262"/>
      <c r="Q97" s="262"/>
      <c r="R97" s="262"/>
      <c r="S97" s="262"/>
      <c r="T97" s="263"/>
      <c r="AT97" s="264" t="s">
        <v>242</v>
      </c>
      <c r="AU97" s="264" t="s">
        <v>89</v>
      </c>
      <c r="AV97" s="13" t="s">
        <v>181</v>
      </c>
      <c r="AW97" s="13" t="s">
        <v>41</v>
      </c>
      <c r="AX97" s="13" t="s">
        <v>87</v>
      </c>
      <c r="AY97" s="264" t="s">
        <v>232</v>
      </c>
    </row>
    <row r="98" s="1" customFormat="1" ht="33.75" customHeight="1">
      <c r="B98" s="40"/>
      <c r="C98" s="218" t="s">
        <v>249</v>
      </c>
      <c r="D98" s="218" t="s">
        <v>235</v>
      </c>
      <c r="E98" s="219" t="s">
        <v>891</v>
      </c>
      <c r="F98" s="220" t="s">
        <v>892</v>
      </c>
      <c r="G98" s="221" t="s">
        <v>176</v>
      </c>
      <c r="H98" s="222">
        <v>0.0070000000000000001</v>
      </c>
      <c r="I98" s="223"/>
      <c r="J98" s="224">
        <f>ROUND(I98*H98,2)</f>
        <v>0</v>
      </c>
      <c r="K98" s="220" t="s">
        <v>238</v>
      </c>
      <c r="L98" s="45"/>
      <c r="M98" s="225" t="s">
        <v>39</v>
      </c>
      <c r="N98" s="226" t="s">
        <v>53</v>
      </c>
      <c r="O98" s="81"/>
      <c r="P98" s="227">
        <f>O98*H98</f>
        <v>0</v>
      </c>
      <c r="Q98" s="227">
        <v>0</v>
      </c>
      <c r="R98" s="227">
        <f>Q98*H98</f>
        <v>0</v>
      </c>
      <c r="S98" s="227">
        <v>0</v>
      </c>
      <c r="T98" s="228">
        <f>S98*H98</f>
        <v>0</v>
      </c>
      <c r="AR98" s="18" t="s">
        <v>181</v>
      </c>
      <c r="AT98" s="18" t="s">
        <v>235</v>
      </c>
      <c r="AU98" s="18" t="s">
        <v>89</v>
      </c>
      <c r="AY98" s="18" t="s">
        <v>232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18" t="s">
        <v>181</v>
      </c>
      <c r="BK98" s="229">
        <f>ROUND(I98*H98,2)</f>
        <v>0</v>
      </c>
      <c r="BL98" s="18" t="s">
        <v>181</v>
      </c>
      <c r="BM98" s="18" t="s">
        <v>893</v>
      </c>
    </row>
    <row r="99" s="1" customFormat="1">
      <c r="B99" s="40"/>
      <c r="C99" s="41"/>
      <c r="D99" s="230" t="s">
        <v>240</v>
      </c>
      <c r="E99" s="41"/>
      <c r="F99" s="231" t="s">
        <v>894</v>
      </c>
      <c r="G99" s="41"/>
      <c r="H99" s="41"/>
      <c r="I99" s="145"/>
      <c r="J99" s="41"/>
      <c r="K99" s="41"/>
      <c r="L99" s="45"/>
      <c r="M99" s="232"/>
      <c r="N99" s="81"/>
      <c r="O99" s="81"/>
      <c r="P99" s="81"/>
      <c r="Q99" s="81"/>
      <c r="R99" s="81"/>
      <c r="S99" s="81"/>
      <c r="T99" s="82"/>
      <c r="AT99" s="18" t="s">
        <v>240</v>
      </c>
      <c r="AU99" s="18" t="s">
        <v>89</v>
      </c>
    </row>
    <row r="100" s="12" customFormat="1">
      <c r="B100" s="233"/>
      <c r="C100" s="234"/>
      <c r="D100" s="230" t="s">
        <v>242</v>
      </c>
      <c r="E100" s="235" t="s">
        <v>39</v>
      </c>
      <c r="F100" s="236" t="s">
        <v>895</v>
      </c>
      <c r="G100" s="234"/>
      <c r="H100" s="237">
        <v>0.0070000000000000001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AT100" s="243" t="s">
        <v>242</v>
      </c>
      <c r="AU100" s="243" t="s">
        <v>89</v>
      </c>
      <c r="AV100" s="12" t="s">
        <v>89</v>
      </c>
      <c r="AW100" s="12" t="s">
        <v>41</v>
      </c>
      <c r="AX100" s="12" t="s">
        <v>80</v>
      </c>
      <c r="AY100" s="243" t="s">
        <v>232</v>
      </c>
    </row>
    <row r="101" s="13" customFormat="1">
      <c r="B101" s="254"/>
      <c r="C101" s="255"/>
      <c r="D101" s="230" t="s">
        <v>242</v>
      </c>
      <c r="E101" s="256" t="s">
        <v>39</v>
      </c>
      <c r="F101" s="257" t="s">
        <v>263</v>
      </c>
      <c r="G101" s="255"/>
      <c r="H101" s="258">
        <v>0.0070000000000000001</v>
      </c>
      <c r="I101" s="259"/>
      <c r="J101" s="255"/>
      <c r="K101" s="255"/>
      <c r="L101" s="260"/>
      <c r="M101" s="261"/>
      <c r="N101" s="262"/>
      <c r="O101" s="262"/>
      <c r="P101" s="262"/>
      <c r="Q101" s="262"/>
      <c r="R101" s="262"/>
      <c r="S101" s="262"/>
      <c r="T101" s="263"/>
      <c r="AT101" s="264" t="s">
        <v>242</v>
      </c>
      <c r="AU101" s="264" t="s">
        <v>89</v>
      </c>
      <c r="AV101" s="13" t="s">
        <v>181</v>
      </c>
      <c r="AW101" s="13" t="s">
        <v>41</v>
      </c>
      <c r="AX101" s="13" t="s">
        <v>87</v>
      </c>
      <c r="AY101" s="264" t="s">
        <v>232</v>
      </c>
    </row>
    <row r="102" s="1" customFormat="1" ht="33.75" customHeight="1">
      <c r="B102" s="40"/>
      <c r="C102" s="218" t="s">
        <v>181</v>
      </c>
      <c r="D102" s="218" t="s">
        <v>235</v>
      </c>
      <c r="E102" s="219" t="s">
        <v>896</v>
      </c>
      <c r="F102" s="220" t="s">
        <v>897</v>
      </c>
      <c r="G102" s="221" t="s">
        <v>176</v>
      </c>
      <c r="H102" s="222">
        <v>0.0070000000000000001</v>
      </c>
      <c r="I102" s="223"/>
      <c r="J102" s="224">
        <f>ROUND(I102*H102,2)</f>
        <v>0</v>
      </c>
      <c r="K102" s="220" t="s">
        <v>238</v>
      </c>
      <c r="L102" s="45"/>
      <c r="M102" s="225" t="s">
        <v>39</v>
      </c>
      <c r="N102" s="226" t="s">
        <v>53</v>
      </c>
      <c r="O102" s="81"/>
      <c r="P102" s="227">
        <f>O102*H102</f>
        <v>0</v>
      </c>
      <c r="Q102" s="227">
        <v>0</v>
      </c>
      <c r="R102" s="227">
        <f>Q102*H102</f>
        <v>0</v>
      </c>
      <c r="S102" s="227">
        <v>0</v>
      </c>
      <c r="T102" s="228">
        <f>S102*H102</f>
        <v>0</v>
      </c>
      <c r="AR102" s="18" t="s">
        <v>181</v>
      </c>
      <c r="AT102" s="18" t="s">
        <v>235</v>
      </c>
      <c r="AU102" s="18" t="s">
        <v>89</v>
      </c>
      <c r="AY102" s="18" t="s">
        <v>232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18" t="s">
        <v>181</v>
      </c>
      <c r="BK102" s="229">
        <f>ROUND(I102*H102,2)</f>
        <v>0</v>
      </c>
      <c r="BL102" s="18" t="s">
        <v>181</v>
      </c>
      <c r="BM102" s="18" t="s">
        <v>898</v>
      </c>
    </row>
    <row r="103" s="1" customFormat="1">
      <c r="B103" s="40"/>
      <c r="C103" s="41"/>
      <c r="D103" s="230" t="s">
        <v>240</v>
      </c>
      <c r="E103" s="41"/>
      <c r="F103" s="231" t="s">
        <v>899</v>
      </c>
      <c r="G103" s="41"/>
      <c r="H103" s="41"/>
      <c r="I103" s="145"/>
      <c r="J103" s="41"/>
      <c r="K103" s="41"/>
      <c r="L103" s="45"/>
      <c r="M103" s="232"/>
      <c r="N103" s="81"/>
      <c r="O103" s="81"/>
      <c r="P103" s="81"/>
      <c r="Q103" s="81"/>
      <c r="R103" s="81"/>
      <c r="S103" s="81"/>
      <c r="T103" s="82"/>
      <c r="AT103" s="18" t="s">
        <v>240</v>
      </c>
      <c r="AU103" s="18" t="s">
        <v>89</v>
      </c>
    </row>
    <row r="104" s="12" customFormat="1">
      <c r="B104" s="233"/>
      <c r="C104" s="234"/>
      <c r="D104" s="230" t="s">
        <v>242</v>
      </c>
      <c r="E104" s="235" t="s">
        <v>39</v>
      </c>
      <c r="F104" s="236" t="s">
        <v>900</v>
      </c>
      <c r="G104" s="234"/>
      <c r="H104" s="237">
        <v>0.0070000000000000001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AT104" s="243" t="s">
        <v>242</v>
      </c>
      <c r="AU104" s="243" t="s">
        <v>89</v>
      </c>
      <c r="AV104" s="12" t="s">
        <v>89</v>
      </c>
      <c r="AW104" s="12" t="s">
        <v>41</v>
      </c>
      <c r="AX104" s="12" t="s">
        <v>80</v>
      </c>
      <c r="AY104" s="243" t="s">
        <v>232</v>
      </c>
    </row>
    <row r="105" s="13" customFormat="1">
      <c r="B105" s="254"/>
      <c r="C105" s="255"/>
      <c r="D105" s="230" t="s">
        <v>242</v>
      </c>
      <c r="E105" s="256" t="s">
        <v>872</v>
      </c>
      <c r="F105" s="257" t="s">
        <v>263</v>
      </c>
      <c r="G105" s="255"/>
      <c r="H105" s="258">
        <v>0.0070000000000000001</v>
      </c>
      <c r="I105" s="259"/>
      <c r="J105" s="255"/>
      <c r="K105" s="255"/>
      <c r="L105" s="260"/>
      <c r="M105" s="261"/>
      <c r="N105" s="262"/>
      <c r="O105" s="262"/>
      <c r="P105" s="262"/>
      <c r="Q105" s="262"/>
      <c r="R105" s="262"/>
      <c r="S105" s="262"/>
      <c r="T105" s="263"/>
      <c r="AT105" s="264" t="s">
        <v>242</v>
      </c>
      <c r="AU105" s="264" t="s">
        <v>89</v>
      </c>
      <c r="AV105" s="13" t="s">
        <v>181</v>
      </c>
      <c r="AW105" s="13" t="s">
        <v>41</v>
      </c>
      <c r="AX105" s="13" t="s">
        <v>87</v>
      </c>
      <c r="AY105" s="264" t="s">
        <v>232</v>
      </c>
    </row>
    <row r="106" s="1" customFormat="1" ht="56.25" customHeight="1">
      <c r="B106" s="40"/>
      <c r="C106" s="218" t="s">
        <v>233</v>
      </c>
      <c r="D106" s="218" t="s">
        <v>235</v>
      </c>
      <c r="E106" s="219" t="s">
        <v>296</v>
      </c>
      <c r="F106" s="220" t="s">
        <v>901</v>
      </c>
      <c r="G106" s="221" t="s">
        <v>176</v>
      </c>
      <c r="H106" s="222">
        <v>0.10000000000000001</v>
      </c>
      <c r="I106" s="223"/>
      <c r="J106" s="224">
        <f>ROUND(I106*H106,2)</f>
        <v>0</v>
      </c>
      <c r="K106" s="220" t="s">
        <v>238</v>
      </c>
      <c r="L106" s="45"/>
      <c r="M106" s="225" t="s">
        <v>39</v>
      </c>
      <c r="N106" s="226" t="s">
        <v>53</v>
      </c>
      <c r="O106" s="81"/>
      <c r="P106" s="227">
        <f>O106*H106</f>
        <v>0</v>
      </c>
      <c r="Q106" s="227">
        <v>0</v>
      </c>
      <c r="R106" s="227">
        <f>Q106*H106</f>
        <v>0</v>
      </c>
      <c r="S106" s="227">
        <v>0</v>
      </c>
      <c r="T106" s="228">
        <f>S106*H106</f>
        <v>0</v>
      </c>
      <c r="AR106" s="18" t="s">
        <v>181</v>
      </c>
      <c r="AT106" s="18" t="s">
        <v>235</v>
      </c>
      <c r="AU106" s="18" t="s">
        <v>89</v>
      </c>
      <c r="AY106" s="18" t="s">
        <v>232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18" t="s">
        <v>181</v>
      </c>
      <c r="BK106" s="229">
        <f>ROUND(I106*H106,2)</f>
        <v>0</v>
      </c>
      <c r="BL106" s="18" t="s">
        <v>181</v>
      </c>
      <c r="BM106" s="18" t="s">
        <v>902</v>
      </c>
    </row>
    <row r="107" s="1" customFormat="1">
      <c r="B107" s="40"/>
      <c r="C107" s="41"/>
      <c r="D107" s="230" t="s">
        <v>240</v>
      </c>
      <c r="E107" s="41"/>
      <c r="F107" s="231" t="s">
        <v>299</v>
      </c>
      <c r="G107" s="41"/>
      <c r="H107" s="41"/>
      <c r="I107" s="145"/>
      <c r="J107" s="41"/>
      <c r="K107" s="41"/>
      <c r="L107" s="45"/>
      <c r="M107" s="232"/>
      <c r="N107" s="81"/>
      <c r="O107" s="81"/>
      <c r="P107" s="81"/>
      <c r="Q107" s="81"/>
      <c r="R107" s="81"/>
      <c r="S107" s="81"/>
      <c r="T107" s="82"/>
      <c r="AT107" s="18" t="s">
        <v>240</v>
      </c>
      <c r="AU107" s="18" t="s">
        <v>89</v>
      </c>
    </row>
    <row r="108" s="12" customFormat="1">
      <c r="B108" s="233"/>
      <c r="C108" s="234"/>
      <c r="D108" s="230" t="s">
        <v>242</v>
      </c>
      <c r="E108" s="235" t="s">
        <v>39</v>
      </c>
      <c r="F108" s="236" t="s">
        <v>903</v>
      </c>
      <c r="G108" s="234"/>
      <c r="H108" s="237">
        <v>0.10000000000000001</v>
      </c>
      <c r="I108" s="238"/>
      <c r="J108" s="234"/>
      <c r="K108" s="234"/>
      <c r="L108" s="239"/>
      <c r="M108" s="240"/>
      <c r="N108" s="241"/>
      <c r="O108" s="241"/>
      <c r="P108" s="241"/>
      <c r="Q108" s="241"/>
      <c r="R108" s="241"/>
      <c r="S108" s="241"/>
      <c r="T108" s="242"/>
      <c r="AT108" s="243" t="s">
        <v>242</v>
      </c>
      <c r="AU108" s="243" t="s">
        <v>89</v>
      </c>
      <c r="AV108" s="12" t="s">
        <v>89</v>
      </c>
      <c r="AW108" s="12" t="s">
        <v>41</v>
      </c>
      <c r="AX108" s="12" t="s">
        <v>80</v>
      </c>
      <c r="AY108" s="243" t="s">
        <v>232</v>
      </c>
    </row>
    <row r="109" s="13" customFormat="1">
      <c r="B109" s="254"/>
      <c r="C109" s="255"/>
      <c r="D109" s="230" t="s">
        <v>242</v>
      </c>
      <c r="E109" s="256" t="s">
        <v>904</v>
      </c>
      <c r="F109" s="257" t="s">
        <v>263</v>
      </c>
      <c r="G109" s="255"/>
      <c r="H109" s="258">
        <v>0.10000000000000001</v>
      </c>
      <c r="I109" s="259"/>
      <c r="J109" s="255"/>
      <c r="K109" s="255"/>
      <c r="L109" s="260"/>
      <c r="M109" s="261"/>
      <c r="N109" s="262"/>
      <c r="O109" s="262"/>
      <c r="P109" s="262"/>
      <c r="Q109" s="262"/>
      <c r="R109" s="262"/>
      <c r="S109" s="262"/>
      <c r="T109" s="263"/>
      <c r="AT109" s="264" t="s">
        <v>242</v>
      </c>
      <c r="AU109" s="264" t="s">
        <v>89</v>
      </c>
      <c r="AV109" s="13" t="s">
        <v>181</v>
      </c>
      <c r="AW109" s="13" t="s">
        <v>41</v>
      </c>
      <c r="AX109" s="13" t="s">
        <v>87</v>
      </c>
      <c r="AY109" s="264" t="s">
        <v>232</v>
      </c>
    </row>
    <row r="110" s="1" customFormat="1" ht="22.5" customHeight="1">
      <c r="B110" s="40"/>
      <c r="C110" s="218" t="s">
        <v>269</v>
      </c>
      <c r="D110" s="218" t="s">
        <v>235</v>
      </c>
      <c r="E110" s="219" t="s">
        <v>905</v>
      </c>
      <c r="F110" s="220" t="s">
        <v>906</v>
      </c>
      <c r="G110" s="221" t="s">
        <v>280</v>
      </c>
      <c r="H110" s="222">
        <v>6</v>
      </c>
      <c r="I110" s="223"/>
      <c r="J110" s="224">
        <f>ROUND(I110*H110,2)</f>
        <v>0</v>
      </c>
      <c r="K110" s="220" t="s">
        <v>238</v>
      </c>
      <c r="L110" s="45"/>
      <c r="M110" s="225" t="s">
        <v>39</v>
      </c>
      <c r="N110" s="226" t="s">
        <v>53</v>
      </c>
      <c r="O110" s="81"/>
      <c r="P110" s="227">
        <f>O110*H110</f>
        <v>0</v>
      </c>
      <c r="Q110" s="227">
        <v>0</v>
      </c>
      <c r="R110" s="227">
        <f>Q110*H110</f>
        <v>0</v>
      </c>
      <c r="S110" s="227">
        <v>0</v>
      </c>
      <c r="T110" s="228">
        <f>S110*H110</f>
        <v>0</v>
      </c>
      <c r="AR110" s="18" t="s">
        <v>181</v>
      </c>
      <c r="AT110" s="18" t="s">
        <v>235</v>
      </c>
      <c r="AU110" s="18" t="s">
        <v>89</v>
      </c>
      <c r="AY110" s="18" t="s">
        <v>232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18" t="s">
        <v>181</v>
      </c>
      <c r="BK110" s="229">
        <f>ROUND(I110*H110,2)</f>
        <v>0</v>
      </c>
      <c r="BL110" s="18" t="s">
        <v>181</v>
      </c>
      <c r="BM110" s="18" t="s">
        <v>907</v>
      </c>
    </row>
    <row r="111" s="1" customFormat="1">
      <c r="B111" s="40"/>
      <c r="C111" s="41"/>
      <c r="D111" s="230" t="s">
        <v>240</v>
      </c>
      <c r="E111" s="41"/>
      <c r="F111" s="231" t="s">
        <v>908</v>
      </c>
      <c r="G111" s="41"/>
      <c r="H111" s="41"/>
      <c r="I111" s="145"/>
      <c r="J111" s="41"/>
      <c r="K111" s="41"/>
      <c r="L111" s="45"/>
      <c r="M111" s="232"/>
      <c r="N111" s="81"/>
      <c r="O111" s="81"/>
      <c r="P111" s="81"/>
      <c r="Q111" s="81"/>
      <c r="R111" s="81"/>
      <c r="S111" s="81"/>
      <c r="T111" s="82"/>
      <c r="AT111" s="18" t="s">
        <v>240</v>
      </c>
      <c r="AU111" s="18" t="s">
        <v>89</v>
      </c>
    </row>
    <row r="112" s="12" customFormat="1">
      <c r="B112" s="233"/>
      <c r="C112" s="234"/>
      <c r="D112" s="230" t="s">
        <v>242</v>
      </c>
      <c r="E112" s="235" t="s">
        <v>39</v>
      </c>
      <c r="F112" s="236" t="s">
        <v>909</v>
      </c>
      <c r="G112" s="234"/>
      <c r="H112" s="237">
        <v>6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AT112" s="243" t="s">
        <v>242</v>
      </c>
      <c r="AU112" s="243" t="s">
        <v>89</v>
      </c>
      <c r="AV112" s="12" t="s">
        <v>89</v>
      </c>
      <c r="AW112" s="12" t="s">
        <v>41</v>
      </c>
      <c r="AX112" s="12" t="s">
        <v>80</v>
      </c>
      <c r="AY112" s="243" t="s">
        <v>232</v>
      </c>
    </row>
    <row r="113" s="15" customFormat="1">
      <c r="B113" s="276"/>
      <c r="C113" s="277"/>
      <c r="D113" s="230" t="s">
        <v>242</v>
      </c>
      <c r="E113" s="278" t="s">
        <v>39</v>
      </c>
      <c r="F113" s="279" t="s">
        <v>910</v>
      </c>
      <c r="G113" s="277"/>
      <c r="H113" s="278" t="s">
        <v>39</v>
      </c>
      <c r="I113" s="280"/>
      <c r="J113" s="277"/>
      <c r="K113" s="277"/>
      <c r="L113" s="281"/>
      <c r="M113" s="282"/>
      <c r="N113" s="283"/>
      <c r="O113" s="283"/>
      <c r="P113" s="283"/>
      <c r="Q113" s="283"/>
      <c r="R113" s="283"/>
      <c r="S113" s="283"/>
      <c r="T113" s="284"/>
      <c r="AT113" s="285" t="s">
        <v>242</v>
      </c>
      <c r="AU113" s="285" t="s">
        <v>89</v>
      </c>
      <c r="AV113" s="15" t="s">
        <v>87</v>
      </c>
      <c r="AW113" s="15" t="s">
        <v>41</v>
      </c>
      <c r="AX113" s="15" t="s">
        <v>80</v>
      </c>
      <c r="AY113" s="285" t="s">
        <v>232</v>
      </c>
    </row>
    <row r="114" s="13" customFormat="1">
      <c r="B114" s="254"/>
      <c r="C114" s="255"/>
      <c r="D114" s="230" t="s">
        <v>242</v>
      </c>
      <c r="E114" s="256" t="s">
        <v>870</v>
      </c>
      <c r="F114" s="257" t="s">
        <v>263</v>
      </c>
      <c r="G114" s="255"/>
      <c r="H114" s="258">
        <v>6</v>
      </c>
      <c r="I114" s="259"/>
      <c r="J114" s="255"/>
      <c r="K114" s="255"/>
      <c r="L114" s="260"/>
      <c r="M114" s="261"/>
      <c r="N114" s="262"/>
      <c r="O114" s="262"/>
      <c r="P114" s="262"/>
      <c r="Q114" s="262"/>
      <c r="R114" s="262"/>
      <c r="S114" s="262"/>
      <c r="T114" s="263"/>
      <c r="AT114" s="264" t="s">
        <v>242</v>
      </c>
      <c r="AU114" s="264" t="s">
        <v>89</v>
      </c>
      <c r="AV114" s="13" t="s">
        <v>181</v>
      </c>
      <c r="AW114" s="13" t="s">
        <v>41</v>
      </c>
      <c r="AX114" s="13" t="s">
        <v>87</v>
      </c>
      <c r="AY114" s="264" t="s">
        <v>232</v>
      </c>
    </row>
    <row r="115" s="1" customFormat="1" ht="22.5" customHeight="1">
      <c r="B115" s="40"/>
      <c r="C115" s="244" t="s">
        <v>277</v>
      </c>
      <c r="D115" s="244" t="s">
        <v>250</v>
      </c>
      <c r="E115" s="245" t="s">
        <v>911</v>
      </c>
      <c r="F115" s="246" t="s">
        <v>912</v>
      </c>
      <c r="G115" s="247" t="s">
        <v>280</v>
      </c>
      <c r="H115" s="248">
        <v>11</v>
      </c>
      <c r="I115" s="249"/>
      <c r="J115" s="250">
        <f>ROUND(I115*H115,2)</f>
        <v>0</v>
      </c>
      <c r="K115" s="246" t="s">
        <v>238</v>
      </c>
      <c r="L115" s="251"/>
      <c r="M115" s="252" t="s">
        <v>39</v>
      </c>
      <c r="N115" s="253" t="s">
        <v>53</v>
      </c>
      <c r="O115" s="81"/>
      <c r="P115" s="227">
        <f>O115*H115</f>
        <v>0</v>
      </c>
      <c r="Q115" s="227">
        <v>0.32729999999999998</v>
      </c>
      <c r="R115" s="227">
        <f>Q115*H115</f>
        <v>3.6002999999999998</v>
      </c>
      <c r="S115" s="227">
        <v>0</v>
      </c>
      <c r="T115" s="228">
        <f>S115*H115</f>
        <v>0</v>
      </c>
      <c r="AR115" s="18" t="s">
        <v>253</v>
      </c>
      <c r="AT115" s="18" t="s">
        <v>250</v>
      </c>
      <c r="AU115" s="18" t="s">
        <v>89</v>
      </c>
      <c r="AY115" s="18" t="s">
        <v>232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18" t="s">
        <v>181</v>
      </c>
      <c r="BK115" s="229">
        <f>ROUND(I115*H115,2)</f>
        <v>0</v>
      </c>
      <c r="BL115" s="18" t="s">
        <v>181</v>
      </c>
      <c r="BM115" s="18" t="s">
        <v>913</v>
      </c>
    </row>
    <row r="116" s="1" customFormat="1">
      <c r="B116" s="40"/>
      <c r="C116" s="41"/>
      <c r="D116" s="230" t="s">
        <v>255</v>
      </c>
      <c r="E116" s="41"/>
      <c r="F116" s="231" t="s">
        <v>914</v>
      </c>
      <c r="G116" s="41"/>
      <c r="H116" s="41"/>
      <c r="I116" s="145"/>
      <c r="J116" s="41"/>
      <c r="K116" s="41"/>
      <c r="L116" s="45"/>
      <c r="M116" s="232"/>
      <c r="N116" s="81"/>
      <c r="O116" s="81"/>
      <c r="P116" s="81"/>
      <c r="Q116" s="81"/>
      <c r="R116" s="81"/>
      <c r="S116" s="81"/>
      <c r="T116" s="82"/>
      <c r="AT116" s="18" t="s">
        <v>255</v>
      </c>
      <c r="AU116" s="18" t="s">
        <v>89</v>
      </c>
    </row>
    <row r="117" s="12" customFormat="1">
      <c r="B117" s="233"/>
      <c r="C117" s="234"/>
      <c r="D117" s="230" t="s">
        <v>242</v>
      </c>
      <c r="E117" s="235" t="s">
        <v>915</v>
      </c>
      <c r="F117" s="236" t="s">
        <v>303</v>
      </c>
      <c r="G117" s="234"/>
      <c r="H117" s="237">
        <v>11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AT117" s="243" t="s">
        <v>242</v>
      </c>
      <c r="AU117" s="243" t="s">
        <v>89</v>
      </c>
      <c r="AV117" s="12" t="s">
        <v>89</v>
      </c>
      <c r="AW117" s="12" t="s">
        <v>41</v>
      </c>
      <c r="AX117" s="12" t="s">
        <v>87</v>
      </c>
      <c r="AY117" s="243" t="s">
        <v>232</v>
      </c>
    </row>
    <row r="118" s="1" customFormat="1" ht="22.5" customHeight="1">
      <c r="B118" s="40"/>
      <c r="C118" s="244" t="s">
        <v>253</v>
      </c>
      <c r="D118" s="244" t="s">
        <v>250</v>
      </c>
      <c r="E118" s="245" t="s">
        <v>916</v>
      </c>
      <c r="F118" s="246" t="s">
        <v>917</v>
      </c>
      <c r="G118" s="247" t="s">
        <v>191</v>
      </c>
      <c r="H118" s="248">
        <v>7.6799999999999997</v>
      </c>
      <c r="I118" s="249"/>
      <c r="J118" s="250">
        <f>ROUND(I118*H118,2)</f>
        <v>0</v>
      </c>
      <c r="K118" s="246" t="s">
        <v>238</v>
      </c>
      <c r="L118" s="251"/>
      <c r="M118" s="252" t="s">
        <v>39</v>
      </c>
      <c r="N118" s="253" t="s">
        <v>53</v>
      </c>
      <c r="O118" s="81"/>
      <c r="P118" s="227">
        <f>O118*H118</f>
        <v>0</v>
      </c>
      <c r="Q118" s="227">
        <v>1</v>
      </c>
      <c r="R118" s="227">
        <f>Q118*H118</f>
        <v>7.6799999999999997</v>
      </c>
      <c r="S118" s="227">
        <v>0</v>
      </c>
      <c r="T118" s="228">
        <f>S118*H118</f>
        <v>0</v>
      </c>
      <c r="AR118" s="18" t="s">
        <v>253</v>
      </c>
      <c r="AT118" s="18" t="s">
        <v>250</v>
      </c>
      <c r="AU118" s="18" t="s">
        <v>89</v>
      </c>
      <c r="AY118" s="18" t="s">
        <v>232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18" t="s">
        <v>181</v>
      </c>
      <c r="BK118" s="229">
        <f>ROUND(I118*H118,2)</f>
        <v>0</v>
      </c>
      <c r="BL118" s="18" t="s">
        <v>181</v>
      </c>
      <c r="BM118" s="18" t="s">
        <v>918</v>
      </c>
    </row>
    <row r="119" s="12" customFormat="1">
      <c r="B119" s="233"/>
      <c r="C119" s="234"/>
      <c r="D119" s="230" t="s">
        <v>242</v>
      </c>
      <c r="E119" s="235" t="s">
        <v>878</v>
      </c>
      <c r="F119" s="236" t="s">
        <v>919</v>
      </c>
      <c r="G119" s="234"/>
      <c r="H119" s="237">
        <v>7.6799999999999997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AT119" s="243" t="s">
        <v>242</v>
      </c>
      <c r="AU119" s="243" t="s">
        <v>89</v>
      </c>
      <c r="AV119" s="12" t="s">
        <v>89</v>
      </c>
      <c r="AW119" s="12" t="s">
        <v>41</v>
      </c>
      <c r="AX119" s="12" t="s">
        <v>80</v>
      </c>
      <c r="AY119" s="243" t="s">
        <v>232</v>
      </c>
    </row>
    <row r="120" s="13" customFormat="1">
      <c r="B120" s="254"/>
      <c r="C120" s="255"/>
      <c r="D120" s="230" t="s">
        <v>242</v>
      </c>
      <c r="E120" s="256" t="s">
        <v>39</v>
      </c>
      <c r="F120" s="257" t="s">
        <v>263</v>
      </c>
      <c r="G120" s="255"/>
      <c r="H120" s="258">
        <v>7.6799999999999997</v>
      </c>
      <c r="I120" s="259"/>
      <c r="J120" s="255"/>
      <c r="K120" s="255"/>
      <c r="L120" s="260"/>
      <c r="M120" s="261"/>
      <c r="N120" s="262"/>
      <c r="O120" s="262"/>
      <c r="P120" s="262"/>
      <c r="Q120" s="262"/>
      <c r="R120" s="262"/>
      <c r="S120" s="262"/>
      <c r="T120" s="263"/>
      <c r="AT120" s="264" t="s">
        <v>242</v>
      </c>
      <c r="AU120" s="264" t="s">
        <v>89</v>
      </c>
      <c r="AV120" s="13" t="s">
        <v>181</v>
      </c>
      <c r="AW120" s="13" t="s">
        <v>41</v>
      </c>
      <c r="AX120" s="13" t="s">
        <v>87</v>
      </c>
      <c r="AY120" s="264" t="s">
        <v>232</v>
      </c>
    </row>
    <row r="121" s="1" customFormat="1" ht="22.5" customHeight="1">
      <c r="B121" s="40"/>
      <c r="C121" s="244" t="s">
        <v>289</v>
      </c>
      <c r="D121" s="244" t="s">
        <v>250</v>
      </c>
      <c r="E121" s="245" t="s">
        <v>920</v>
      </c>
      <c r="F121" s="246" t="s">
        <v>921</v>
      </c>
      <c r="G121" s="247" t="s">
        <v>191</v>
      </c>
      <c r="H121" s="248">
        <v>3.8399999999999999</v>
      </c>
      <c r="I121" s="249"/>
      <c r="J121" s="250">
        <f>ROUND(I121*H121,2)</f>
        <v>0</v>
      </c>
      <c r="K121" s="246" t="s">
        <v>238</v>
      </c>
      <c r="L121" s="251"/>
      <c r="M121" s="252" t="s">
        <v>39</v>
      </c>
      <c r="N121" s="253" t="s">
        <v>53</v>
      </c>
      <c r="O121" s="81"/>
      <c r="P121" s="227">
        <f>O121*H121</f>
        <v>0</v>
      </c>
      <c r="Q121" s="227">
        <v>1</v>
      </c>
      <c r="R121" s="227">
        <f>Q121*H121</f>
        <v>3.8399999999999999</v>
      </c>
      <c r="S121" s="227">
        <v>0</v>
      </c>
      <c r="T121" s="228">
        <f>S121*H121</f>
        <v>0</v>
      </c>
      <c r="AR121" s="18" t="s">
        <v>253</v>
      </c>
      <c r="AT121" s="18" t="s">
        <v>250</v>
      </c>
      <c r="AU121" s="18" t="s">
        <v>89</v>
      </c>
      <c r="AY121" s="18" t="s">
        <v>232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8" t="s">
        <v>181</v>
      </c>
      <c r="BK121" s="229">
        <f>ROUND(I121*H121,2)</f>
        <v>0</v>
      </c>
      <c r="BL121" s="18" t="s">
        <v>181</v>
      </c>
      <c r="BM121" s="18" t="s">
        <v>922</v>
      </c>
    </row>
    <row r="122" s="12" customFormat="1">
      <c r="B122" s="233"/>
      <c r="C122" s="234"/>
      <c r="D122" s="230" t="s">
        <v>242</v>
      </c>
      <c r="E122" s="235" t="s">
        <v>881</v>
      </c>
      <c r="F122" s="236" t="s">
        <v>923</v>
      </c>
      <c r="G122" s="234"/>
      <c r="H122" s="237">
        <v>3.8399999999999999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AT122" s="243" t="s">
        <v>242</v>
      </c>
      <c r="AU122" s="243" t="s">
        <v>89</v>
      </c>
      <c r="AV122" s="12" t="s">
        <v>89</v>
      </c>
      <c r="AW122" s="12" t="s">
        <v>4</v>
      </c>
      <c r="AX122" s="12" t="s">
        <v>80</v>
      </c>
      <c r="AY122" s="243" t="s">
        <v>232</v>
      </c>
    </row>
    <row r="123" s="13" customFormat="1">
      <c r="B123" s="254"/>
      <c r="C123" s="255"/>
      <c r="D123" s="230" t="s">
        <v>242</v>
      </c>
      <c r="E123" s="256" t="s">
        <v>39</v>
      </c>
      <c r="F123" s="257" t="s">
        <v>263</v>
      </c>
      <c r="G123" s="255"/>
      <c r="H123" s="258">
        <v>3.8399999999999999</v>
      </c>
      <c r="I123" s="259"/>
      <c r="J123" s="255"/>
      <c r="K123" s="255"/>
      <c r="L123" s="260"/>
      <c r="M123" s="261"/>
      <c r="N123" s="262"/>
      <c r="O123" s="262"/>
      <c r="P123" s="262"/>
      <c r="Q123" s="262"/>
      <c r="R123" s="262"/>
      <c r="S123" s="262"/>
      <c r="T123" s="263"/>
      <c r="AT123" s="264" t="s">
        <v>242</v>
      </c>
      <c r="AU123" s="264" t="s">
        <v>89</v>
      </c>
      <c r="AV123" s="13" t="s">
        <v>181</v>
      </c>
      <c r="AW123" s="13" t="s">
        <v>41</v>
      </c>
      <c r="AX123" s="13" t="s">
        <v>87</v>
      </c>
      <c r="AY123" s="264" t="s">
        <v>232</v>
      </c>
    </row>
    <row r="124" s="1" customFormat="1" ht="22.5" customHeight="1">
      <c r="B124" s="40"/>
      <c r="C124" s="244" t="s">
        <v>295</v>
      </c>
      <c r="D124" s="244" t="s">
        <v>250</v>
      </c>
      <c r="E124" s="245" t="s">
        <v>251</v>
      </c>
      <c r="F124" s="246" t="s">
        <v>252</v>
      </c>
      <c r="G124" s="247" t="s">
        <v>191</v>
      </c>
      <c r="H124" s="248">
        <v>26.25</v>
      </c>
      <c r="I124" s="249"/>
      <c r="J124" s="250">
        <f>ROUND(I124*H124,2)</f>
        <v>0</v>
      </c>
      <c r="K124" s="246" t="s">
        <v>238</v>
      </c>
      <c r="L124" s="251"/>
      <c r="M124" s="252" t="s">
        <v>39</v>
      </c>
      <c r="N124" s="253" t="s">
        <v>53</v>
      </c>
      <c r="O124" s="81"/>
      <c r="P124" s="227">
        <f>O124*H124</f>
        <v>0</v>
      </c>
      <c r="Q124" s="227">
        <v>1</v>
      </c>
      <c r="R124" s="227">
        <f>Q124*H124</f>
        <v>26.25</v>
      </c>
      <c r="S124" s="227">
        <v>0</v>
      </c>
      <c r="T124" s="228">
        <f>S124*H124</f>
        <v>0</v>
      </c>
      <c r="AR124" s="18" t="s">
        <v>253</v>
      </c>
      <c r="AT124" s="18" t="s">
        <v>250</v>
      </c>
      <c r="AU124" s="18" t="s">
        <v>89</v>
      </c>
      <c r="AY124" s="18" t="s">
        <v>232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8" t="s">
        <v>181</v>
      </c>
      <c r="BK124" s="229">
        <f>ROUND(I124*H124,2)</f>
        <v>0</v>
      </c>
      <c r="BL124" s="18" t="s">
        <v>181</v>
      </c>
      <c r="BM124" s="18" t="s">
        <v>924</v>
      </c>
    </row>
    <row r="125" s="12" customFormat="1">
      <c r="B125" s="233"/>
      <c r="C125" s="234"/>
      <c r="D125" s="230" t="s">
        <v>242</v>
      </c>
      <c r="E125" s="235" t="s">
        <v>39</v>
      </c>
      <c r="F125" s="236" t="s">
        <v>925</v>
      </c>
      <c r="G125" s="234"/>
      <c r="H125" s="237">
        <v>26.25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AT125" s="243" t="s">
        <v>242</v>
      </c>
      <c r="AU125" s="243" t="s">
        <v>89</v>
      </c>
      <c r="AV125" s="12" t="s">
        <v>89</v>
      </c>
      <c r="AW125" s="12" t="s">
        <v>41</v>
      </c>
      <c r="AX125" s="12" t="s">
        <v>80</v>
      </c>
      <c r="AY125" s="243" t="s">
        <v>232</v>
      </c>
    </row>
    <row r="126" s="13" customFormat="1">
      <c r="B126" s="254"/>
      <c r="C126" s="255"/>
      <c r="D126" s="230" t="s">
        <v>242</v>
      </c>
      <c r="E126" s="256" t="s">
        <v>926</v>
      </c>
      <c r="F126" s="257" t="s">
        <v>263</v>
      </c>
      <c r="G126" s="255"/>
      <c r="H126" s="258">
        <v>26.25</v>
      </c>
      <c r="I126" s="259"/>
      <c r="J126" s="255"/>
      <c r="K126" s="255"/>
      <c r="L126" s="260"/>
      <c r="M126" s="261"/>
      <c r="N126" s="262"/>
      <c r="O126" s="262"/>
      <c r="P126" s="262"/>
      <c r="Q126" s="262"/>
      <c r="R126" s="262"/>
      <c r="S126" s="262"/>
      <c r="T126" s="263"/>
      <c r="AT126" s="264" t="s">
        <v>242</v>
      </c>
      <c r="AU126" s="264" t="s">
        <v>89</v>
      </c>
      <c r="AV126" s="13" t="s">
        <v>181</v>
      </c>
      <c r="AW126" s="13" t="s">
        <v>41</v>
      </c>
      <c r="AX126" s="13" t="s">
        <v>87</v>
      </c>
      <c r="AY126" s="264" t="s">
        <v>232</v>
      </c>
    </row>
    <row r="127" s="1" customFormat="1" ht="22.5" customHeight="1">
      <c r="B127" s="40"/>
      <c r="C127" s="218" t="s">
        <v>303</v>
      </c>
      <c r="D127" s="218" t="s">
        <v>235</v>
      </c>
      <c r="E127" s="219" t="s">
        <v>927</v>
      </c>
      <c r="F127" s="220" t="s">
        <v>928</v>
      </c>
      <c r="G127" s="221" t="s">
        <v>180</v>
      </c>
      <c r="H127" s="222">
        <v>6</v>
      </c>
      <c r="I127" s="223"/>
      <c r="J127" s="224">
        <f>ROUND(I127*H127,2)</f>
        <v>0</v>
      </c>
      <c r="K127" s="220" t="s">
        <v>238</v>
      </c>
      <c r="L127" s="45"/>
      <c r="M127" s="225" t="s">
        <v>39</v>
      </c>
      <c r="N127" s="226" t="s">
        <v>53</v>
      </c>
      <c r="O127" s="8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AR127" s="18" t="s">
        <v>181</v>
      </c>
      <c r="AT127" s="18" t="s">
        <v>235</v>
      </c>
      <c r="AU127" s="18" t="s">
        <v>89</v>
      </c>
      <c r="AY127" s="18" t="s">
        <v>232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8" t="s">
        <v>181</v>
      </c>
      <c r="BK127" s="229">
        <f>ROUND(I127*H127,2)</f>
        <v>0</v>
      </c>
      <c r="BL127" s="18" t="s">
        <v>181</v>
      </c>
      <c r="BM127" s="18" t="s">
        <v>929</v>
      </c>
    </row>
    <row r="128" s="1" customFormat="1">
      <c r="B128" s="40"/>
      <c r="C128" s="41"/>
      <c r="D128" s="230" t="s">
        <v>240</v>
      </c>
      <c r="E128" s="41"/>
      <c r="F128" s="231" t="s">
        <v>930</v>
      </c>
      <c r="G128" s="41"/>
      <c r="H128" s="41"/>
      <c r="I128" s="145"/>
      <c r="J128" s="41"/>
      <c r="K128" s="41"/>
      <c r="L128" s="45"/>
      <c r="M128" s="232"/>
      <c r="N128" s="81"/>
      <c r="O128" s="81"/>
      <c r="P128" s="81"/>
      <c r="Q128" s="81"/>
      <c r="R128" s="81"/>
      <c r="S128" s="81"/>
      <c r="T128" s="82"/>
      <c r="AT128" s="18" t="s">
        <v>240</v>
      </c>
      <c r="AU128" s="18" t="s">
        <v>89</v>
      </c>
    </row>
    <row r="129" s="12" customFormat="1">
      <c r="B129" s="233"/>
      <c r="C129" s="234"/>
      <c r="D129" s="230" t="s">
        <v>242</v>
      </c>
      <c r="E129" s="235" t="s">
        <v>39</v>
      </c>
      <c r="F129" s="236" t="s">
        <v>870</v>
      </c>
      <c r="G129" s="234"/>
      <c r="H129" s="237">
        <v>6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AT129" s="243" t="s">
        <v>242</v>
      </c>
      <c r="AU129" s="243" t="s">
        <v>89</v>
      </c>
      <c r="AV129" s="12" t="s">
        <v>89</v>
      </c>
      <c r="AW129" s="12" t="s">
        <v>41</v>
      </c>
      <c r="AX129" s="12" t="s">
        <v>80</v>
      </c>
      <c r="AY129" s="243" t="s">
        <v>232</v>
      </c>
    </row>
    <row r="130" s="13" customFormat="1">
      <c r="B130" s="254"/>
      <c r="C130" s="255"/>
      <c r="D130" s="230" t="s">
        <v>242</v>
      </c>
      <c r="E130" s="256" t="s">
        <v>39</v>
      </c>
      <c r="F130" s="257" t="s">
        <v>263</v>
      </c>
      <c r="G130" s="255"/>
      <c r="H130" s="258">
        <v>6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AT130" s="264" t="s">
        <v>242</v>
      </c>
      <c r="AU130" s="264" t="s">
        <v>89</v>
      </c>
      <c r="AV130" s="13" t="s">
        <v>181</v>
      </c>
      <c r="AW130" s="13" t="s">
        <v>41</v>
      </c>
      <c r="AX130" s="13" t="s">
        <v>87</v>
      </c>
      <c r="AY130" s="264" t="s">
        <v>232</v>
      </c>
    </row>
    <row r="131" s="1" customFormat="1" ht="22.5" customHeight="1">
      <c r="B131" s="40"/>
      <c r="C131" s="218" t="s">
        <v>308</v>
      </c>
      <c r="D131" s="218" t="s">
        <v>235</v>
      </c>
      <c r="E131" s="219" t="s">
        <v>931</v>
      </c>
      <c r="F131" s="220" t="s">
        <v>932</v>
      </c>
      <c r="G131" s="221" t="s">
        <v>180</v>
      </c>
      <c r="H131" s="222">
        <v>12</v>
      </c>
      <c r="I131" s="223"/>
      <c r="J131" s="224">
        <f>ROUND(I131*H131,2)</f>
        <v>0</v>
      </c>
      <c r="K131" s="220" t="s">
        <v>238</v>
      </c>
      <c r="L131" s="45"/>
      <c r="M131" s="225" t="s">
        <v>39</v>
      </c>
      <c r="N131" s="226" t="s">
        <v>53</v>
      </c>
      <c r="O131" s="8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AR131" s="18" t="s">
        <v>181</v>
      </c>
      <c r="AT131" s="18" t="s">
        <v>235</v>
      </c>
      <c r="AU131" s="18" t="s">
        <v>89</v>
      </c>
      <c r="AY131" s="18" t="s">
        <v>232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8" t="s">
        <v>181</v>
      </c>
      <c r="BK131" s="229">
        <f>ROUND(I131*H131,2)</f>
        <v>0</v>
      </c>
      <c r="BL131" s="18" t="s">
        <v>181</v>
      </c>
      <c r="BM131" s="18" t="s">
        <v>933</v>
      </c>
    </row>
    <row r="132" s="1" customFormat="1">
      <c r="B132" s="40"/>
      <c r="C132" s="41"/>
      <c r="D132" s="230" t="s">
        <v>240</v>
      </c>
      <c r="E132" s="41"/>
      <c r="F132" s="231" t="s">
        <v>934</v>
      </c>
      <c r="G132" s="41"/>
      <c r="H132" s="41"/>
      <c r="I132" s="145"/>
      <c r="J132" s="41"/>
      <c r="K132" s="41"/>
      <c r="L132" s="45"/>
      <c r="M132" s="232"/>
      <c r="N132" s="81"/>
      <c r="O132" s="81"/>
      <c r="P132" s="81"/>
      <c r="Q132" s="81"/>
      <c r="R132" s="81"/>
      <c r="S132" s="81"/>
      <c r="T132" s="82"/>
      <c r="AT132" s="18" t="s">
        <v>240</v>
      </c>
      <c r="AU132" s="18" t="s">
        <v>89</v>
      </c>
    </row>
    <row r="133" s="12" customFormat="1">
      <c r="B133" s="233"/>
      <c r="C133" s="234"/>
      <c r="D133" s="230" t="s">
        <v>242</v>
      </c>
      <c r="E133" s="235" t="s">
        <v>39</v>
      </c>
      <c r="F133" s="236" t="s">
        <v>935</v>
      </c>
      <c r="G133" s="234"/>
      <c r="H133" s="237">
        <v>12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242</v>
      </c>
      <c r="AU133" s="243" t="s">
        <v>89</v>
      </c>
      <c r="AV133" s="12" t="s">
        <v>89</v>
      </c>
      <c r="AW133" s="12" t="s">
        <v>41</v>
      </c>
      <c r="AX133" s="12" t="s">
        <v>80</v>
      </c>
      <c r="AY133" s="243" t="s">
        <v>232</v>
      </c>
    </row>
    <row r="134" s="13" customFormat="1">
      <c r="B134" s="254"/>
      <c r="C134" s="255"/>
      <c r="D134" s="230" t="s">
        <v>242</v>
      </c>
      <c r="E134" s="256" t="s">
        <v>39</v>
      </c>
      <c r="F134" s="257" t="s">
        <v>263</v>
      </c>
      <c r="G134" s="255"/>
      <c r="H134" s="258">
        <v>12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AT134" s="264" t="s">
        <v>242</v>
      </c>
      <c r="AU134" s="264" t="s">
        <v>89</v>
      </c>
      <c r="AV134" s="13" t="s">
        <v>181</v>
      </c>
      <c r="AW134" s="13" t="s">
        <v>41</v>
      </c>
      <c r="AX134" s="13" t="s">
        <v>87</v>
      </c>
      <c r="AY134" s="264" t="s">
        <v>232</v>
      </c>
    </row>
    <row r="135" s="1" customFormat="1" ht="22.5" customHeight="1">
      <c r="B135" s="40"/>
      <c r="C135" s="218" t="s">
        <v>314</v>
      </c>
      <c r="D135" s="218" t="s">
        <v>235</v>
      </c>
      <c r="E135" s="219" t="s">
        <v>936</v>
      </c>
      <c r="F135" s="220" t="s">
        <v>937</v>
      </c>
      <c r="G135" s="221" t="s">
        <v>863</v>
      </c>
      <c r="H135" s="222">
        <v>19.199999999999999</v>
      </c>
      <c r="I135" s="223"/>
      <c r="J135" s="224">
        <f>ROUND(I135*H135,2)</f>
        <v>0</v>
      </c>
      <c r="K135" s="220" t="s">
        <v>238</v>
      </c>
      <c r="L135" s="45"/>
      <c r="M135" s="225" t="s">
        <v>39</v>
      </c>
      <c r="N135" s="226" t="s">
        <v>53</v>
      </c>
      <c r="O135" s="8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AR135" s="18" t="s">
        <v>181</v>
      </c>
      <c r="AT135" s="18" t="s">
        <v>235</v>
      </c>
      <c r="AU135" s="18" t="s">
        <v>89</v>
      </c>
      <c r="AY135" s="18" t="s">
        <v>232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8" t="s">
        <v>181</v>
      </c>
      <c r="BK135" s="229">
        <f>ROUND(I135*H135,2)</f>
        <v>0</v>
      </c>
      <c r="BL135" s="18" t="s">
        <v>181</v>
      </c>
      <c r="BM135" s="18" t="s">
        <v>938</v>
      </c>
    </row>
    <row r="136" s="1" customFormat="1">
      <c r="B136" s="40"/>
      <c r="C136" s="41"/>
      <c r="D136" s="230" t="s">
        <v>240</v>
      </c>
      <c r="E136" s="41"/>
      <c r="F136" s="231" t="s">
        <v>939</v>
      </c>
      <c r="G136" s="41"/>
      <c r="H136" s="41"/>
      <c r="I136" s="145"/>
      <c r="J136" s="41"/>
      <c r="K136" s="41"/>
      <c r="L136" s="45"/>
      <c r="M136" s="232"/>
      <c r="N136" s="81"/>
      <c r="O136" s="81"/>
      <c r="P136" s="81"/>
      <c r="Q136" s="81"/>
      <c r="R136" s="81"/>
      <c r="S136" s="81"/>
      <c r="T136" s="82"/>
      <c r="AT136" s="18" t="s">
        <v>240</v>
      </c>
      <c r="AU136" s="18" t="s">
        <v>89</v>
      </c>
    </row>
    <row r="137" s="12" customFormat="1">
      <c r="B137" s="233"/>
      <c r="C137" s="234"/>
      <c r="D137" s="230" t="s">
        <v>242</v>
      </c>
      <c r="E137" s="235" t="s">
        <v>865</v>
      </c>
      <c r="F137" s="236" t="s">
        <v>940</v>
      </c>
      <c r="G137" s="234"/>
      <c r="H137" s="237">
        <v>19.199999999999999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242</v>
      </c>
      <c r="AU137" s="243" t="s">
        <v>89</v>
      </c>
      <c r="AV137" s="12" t="s">
        <v>89</v>
      </c>
      <c r="AW137" s="12" t="s">
        <v>41</v>
      </c>
      <c r="AX137" s="12" t="s">
        <v>80</v>
      </c>
      <c r="AY137" s="243" t="s">
        <v>232</v>
      </c>
    </row>
    <row r="138" s="13" customFormat="1">
      <c r="B138" s="254"/>
      <c r="C138" s="255"/>
      <c r="D138" s="230" t="s">
        <v>242</v>
      </c>
      <c r="E138" s="256" t="s">
        <v>39</v>
      </c>
      <c r="F138" s="257" t="s">
        <v>263</v>
      </c>
      <c r="G138" s="255"/>
      <c r="H138" s="258">
        <v>19.199999999999999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AT138" s="264" t="s">
        <v>242</v>
      </c>
      <c r="AU138" s="264" t="s">
        <v>89</v>
      </c>
      <c r="AV138" s="13" t="s">
        <v>181</v>
      </c>
      <c r="AW138" s="13" t="s">
        <v>41</v>
      </c>
      <c r="AX138" s="13" t="s">
        <v>87</v>
      </c>
      <c r="AY138" s="264" t="s">
        <v>232</v>
      </c>
    </row>
    <row r="139" s="1" customFormat="1" ht="33.75" customHeight="1">
      <c r="B139" s="40"/>
      <c r="C139" s="218" t="s">
        <v>323</v>
      </c>
      <c r="D139" s="218" t="s">
        <v>235</v>
      </c>
      <c r="E139" s="219" t="s">
        <v>941</v>
      </c>
      <c r="F139" s="220" t="s">
        <v>942</v>
      </c>
      <c r="G139" s="221" t="s">
        <v>863</v>
      </c>
      <c r="H139" s="222">
        <v>19.199999999999999</v>
      </c>
      <c r="I139" s="223"/>
      <c r="J139" s="224">
        <f>ROUND(I139*H139,2)</f>
        <v>0</v>
      </c>
      <c r="K139" s="220" t="s">
        <v>238</v>
      </c>
      <c r="L139" s="45"/>
      <c r="M139" s="225" t="s">
        <v>39</v>
      </c>
      <c r="N139" s="226" t="s">
        <v>53</v>
      </c>
      <c r="O139" s="8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AR139" s="18" t="s">
        <v>181</v>
      </c>
      <c r="AT139" s="18" t="s">
        <v>235</v>
      </c>
      <c r="AU139" s="18" t="s">
        <v>89</v>
      </c>
      <c r="AY139" s="18" t="s">
        <v>232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8" t="s">
        <v>181</v>
      </c>
      <c r="BK139" s="229">
        <f>ROUND(I139*H139,2)</f>
        <v>0</v>
      </c>
      <c r="BL139" s="18" t="s">
        <v>181</v>
      </c>
      <c r="BM139" s="18" t="s">
        <v>943</v>
      </c>
    </row>
    <row r="140" s="1" customFormat="1">
      <c r="B140" s="40"/>
      <c r="C140" s="41"/>
      <c r="D140" s="230" t="s">
        <v>240</v>
      </c>
      <c r="E140" s="41"/>
      <c r="F140" s="231" t="s">
        <v>944</v>
      </c>
      <c r="G140" s="41"/>
      <c r="H140" s="41"/>
      <c r="I140" s="145"/>
      <c r="J140" s="41"/>
      <c r="K140" s="41"/>
      <c r="L140" s="45"/>
      <c r="M140" s="232"/>
      <c r="N140" s="81"/>
      <c r="O140" s="81"/>
      <c r="P140" s="81"/>
      <c r="Q140" s="81"/>
      <c r="R140" s="81"/>
      <c r="S140" s="81"/>
      <c r="T140" s="82"/>
      <c r="AT140" s="18" t="s">
        <v>240</v>
      </c>
      <c r="AU140" s="18" t="s">
        <v>89</v>
      </c>
    </row>
    <row r="141" s="12" customFormat="1">
      <c r="B141" s="233"/>
      <c r="C141" s="234"/>
      <c r="D141" s="230" t="s">
        <v>242</v>
      </c>
      <c r="E141" s="235" t="s">
        <v>861</v>
      </c>
      <c r="F141" s="236" t="s">
        <v>865</v>
      </c>
      <c r="G141" s="234"/>
      <c r="H141" s="237">
        <v>19.199999999999999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AT141" s="243" t="s">
        <v>242</v>
      </c>
      <c r="AU141" s="243" t="s">
        <v>89</v>
      </c>
      <c r="AV141" s="12" t="s">
        <v>89</v>
      </c>
      <c r="AW141" s="12" t="s">
        <v>41</v>
      </c>
      <c r="AX141" s="12" t="s">
        <v>80</v>
      </c>
      <c r="AY141" s="243" t="s">
        <v>232</v>
      </c>
    </row>
    <row r="142" s="13" customFormat="1">
      <c r="B142" s="254"/>
      <c r="C142" s="255"/>
      <c r="D142" s="230" t="s">
        <v>242</v>
      </c>
      <c r="E142" s="256" t="s">
        <v>39</v>
      </c>
      <c r="F142" s="257" t="s">
        <v>263</v>
      </c>
      <c r="G142" s="255"/>
      <c r="H142" s="258">
        <v>19.199999999999999</v>
      </c>
      <c r="I142" s="259"/>
      <c r="J142" s="255"/>
      <c r="K142" s="255"/>
      <c r="L142" s="260"/>
      <c r="M142" s="261"/>
      <c r="N142" s="262"/>
      <c r="O142" s="262"/>
      <c r="P142" s="262"/>
      <c r="Q142" s="262"/>
      <c r="R142" s="262"/>
      <c r="S142" s="262"/>
      <c r="T142" s="263"/>
      <c r="AT142" s="264" t="s">
        <v>242</v>
      </c>
      <c r="AU142" s="264" t="s">
        <v>89</v>
      </c>
      <c r="AV142" s="13" t="s">
        <v>181</v>
      </c>
      <c r="AW142" s="13" t="s">
        <v>41</v>
      </c>
      <c r="AX142" s="13" t="s">
        <v>87</v>
      </c>
      <c r="AY142" s="264" t="s">
        <v>232</v>
      </c>
    </row>
    <row r="143" s="11" customFormat="1" ht="25.92" customHeight="1">
      <c r="B143" s="202"/>
      <c r="C143" s="203"/>
      <c r="D143" s="204" t="s">
        <v>79</v>
      </c>
      <c r="E143" s="205" t="s">
        <v>172</v>
      </c>
      <c r="F143" s="205" t="s">
        <v>168</v>
      </c>
      <c r="G143" s="203"/>
      <c r="H143" s="203"/>
      <c r="I143" s="206"/>
      <c r="J143" s="207">
        <f>BK143</f>
        <v>0</v>
      </c>
      <c r="K143" s="203"/>
      <c r="L143" s="208"/>
      <c r="M143" s="209"/>
      <c r="N143" s="210"/>
      <c r="O143" s="210"/>
      <c r="P143" s="211">
        <f>SUM(P144:P152)</f>
        <v>0</v>
      </c>
      <c r="Q143" s="210"/>
      <c r="R143" s="211">
        <f>SUM(R144:R152)</f>
        <v>0</v>
      </c>
      <c r="S143" s="210"/>
      <c r="T143" s="212">
        <f>SUM(T144:T152)</f>
        <v>0</v>
      </c>
      <c r="AR143" s="213" t="s">
        <v>233</v>
      </c>
      <c r="AT143" s="214" t="s">
        <v>79</v>
      </c>
      <c r="AU143" s="214" t="s">
        <v>80</v>
      </c>
      <c r="AY143" s="213" t="s">
        <v>232</v>
      </c>
      <c r="BK143" s="215">
        <f>SUM(BK144:BK152)</f>
        <v>0</v>
      </c>
    </row>
    <row r="144" s="1" customFormat="1" ht="78.75" customHeight="1">
      <c r="B144" s="40"/>
      <c r="C144" s="218" t="s">
        <v>8</v>
      </c>
      <c r="D144" s="218" t="s">
        <v>235</v>
      </c>
      <c r="E144" s="219" t="s">
        <v>945</v>
      </c>
      <c r="F144" s="220" t="s">
        <v>946</v>
      </c>
      <c r="G144" s="221" t="s">
        <v>191</v>
      </c>
      <c r="H144" s="222">
        <v>29.02</v>
      </c>
      <c r="I144" s="223"/>
      <c r="J144" s="224">
        <f>ROUND(I144*H144,2)</f>
        <v>0</v>
      </c>
      <c r="K144" s="220" t="s">
        <v>238</v>
      </c>
      <c r="L144" s="45"/>
      <c r="M144" s="225" t="s">
        <v>39</v>
      </c>
      <c r="N144" s="226" t="s">
        <v>53</v>
      </c>
      <c r="O144" s="8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AR144" s="18" t="s">
        <v>181</v>
      </c>
      <c r="AT144" s="18" t="s">
        <v>235</v>
      </c>
      <c r="AU144" s="18" t="s">
        <v>87</v>
      </c>
      <c r="AY144" s="18" t="s">
        <v>232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8" t="s">
        <v>181</v>
      </c>
      <c r="BK144" s="229">
        <f>ROUND(I144*H144,2)</f>
        <v>0</v>
      </c>
      <c r="BL144" s="18" t="s">
        <v>181</v>
      </c>
      <c r="BM144" s="18" t="s">
        <v>947</v>
      </c>
    </row>
    <row r="145" s="1" customFormat="1">
      <c r="B145" s="40"/>
      <c r="C145" s="41"/>
      <c r="D145" s="230" t="s">
        <v>240</v>
      </c>
      <c r="E145" s="41"/>
      <c r="F145" s="231" t="s">
        <v>359</v>
      </c>
      <c r="G145" s="41"/>
      <c r="H145" s="41"/>
      <c r="I145" s="145"/>
      <c r="J145" s="41"/>
      <c r="K145" s="41"/>
      <c r="L145" s="45"/>
      <c r="M145" s="232"/>
      <c r="N145" s="81"/>
      <c r="O145" s="81"/>
      <c r="P145" s="81"/>
      <c r="Q145" s="81"/>
      <c r="R145" s="81"/>
      <c r="S145" s="81"/>
      <c r="T145" s="82"/>
      <c r="AT145" s="18" t="s">
        <v>240</v>
      </c>
      <c r="AU145" s="18" t="s">
        <v>87</v>
      </c>
    </row>
    <row r="146" s="1" customFormat="1">
      <c r="B146" s="40"/>
      <c r="C146" s="41"/>
      <c r="D146" s="230" t="s">
        <v>255</v>
      </c>
      <c r="E146" s="41"/>
      <c r="F146" s="231" t="s">
        <v>948</v>
      </c>
      <c r="G146" s="41"/>
      <c r="H146" s="41"/>
      <c r="I146" s="145"/>
      <c r="J146" s="41"/>
      <c r="K146" s="41"/>
      <c r="L146" s="45"/>
      <c r="M146" s="232"/>
      <c r="N146" s="81"/>
      <c r="O146" s="81"/>
      <c r="P146" s="81"/>
      <c r="Q146" s="81"/>
      <c r="R146" s="81"/>
      <c r="S146" s="81"/>
      <c r="T146" s="82"/>
      <c r="AT146" s="18" t="s">
        <v>255</v>
      </c>
      <c r="AU146" s="18" t="s">
        <v>87</v>
      </c>
    </row>
    <row r="147" s="12" customFormat="1">
      <c r="B147" s="233"/>
      <c r="C147" s="234"/>
      <c r="D147" s="230" t="s">
        <v>242</v>
      </c>
      <c r="E147" s="235" t="s">
        <v>39</v>
      </c>
      <c r="F147" s="236" t="s">
        <v>949</v>
      </c>
      <c r="G147" s="234"/>
      <c r="H147" s="237">
        <v>11.52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AT147" s="243" t="s">
        <v>242</v>
      </c>
      <c r="AU147" s="243" t="s">
        <v>87</v>
      </c>
      <c r="AV147" s="12" t="s">
        <v>89</v>
      </c>
      <c r="AW147" s="12" t="s">
        <v>41</v>
      </c>
      <c r="AX147" s="12" t="s">
        <v>80</v>
      </c>
      <c r="AY147" s="243" t="s">
        <v>232</v>
      </c>
    </row>
    <row r="148" s="12" customFormat="1">
      <c r="B148" s="233"/>
      <c r="C148" s="234"/>
      <c r="D148" s="230" t="s">
        <v>242</v>
      </c>
      <c r="E148" s="235" t="s">
        <v>39</v>
      </c>
      <c r="F148" s="236" t="s">
        <v>950</v>
      </c>
      <c r="G148" s="234"/>
      <c r="H148" s="237">
        <v>17.5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AT148" s="243" t="s">
        <v>242</v>
      </c>
      <c r="AU148" s="243" t="s">
        <v>87</v>
      </c>
      <c r="AV148" s="12" t="s">
        <v>89</v>
      </c>
      <c r="AW148" s="12" t="s">
        <v>41</v>
      </c>
      <c r="AX148" s="12" t="s">
        <v>80</v>
      </c>
      <c r="AY148" s="243" t="s">
        <v>232</v>
      </c>
    </row>
    <row r="149" s="13" customFormat="1">
      <c r="B149" s="254"/>
      <c r="C149" s="255"/>
      <c r="D149" s="230" t="s">
        <v>242</v>
      </c>
      <c r="E149" s="256" t="s">
        <v>867</v>
      </c>
      <c r="F149" s="257" t="s">
        <v>263</v>
      </c>
      <c r="G149" s="255"/>
      <c r="H149" s="258">
        <v>29.02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AT149" s="264" t="s">
        <v>242</v>
      </c>
      <c r="AU149" s="264" t="s">
        <v>87</v>
      </c>
      <c r="AV149" s="13" t="s">
        <v>181</v>
      </c>
      <c r="AW149" s="13" t="s">
        <v>41</v>
      </c>
      <c r="AX149" s="13" t="s">
        <v>87</v>
      </c>
      <c r="AY149" s="264" t="s">
        <v>232</v>
      </c>
    </row>
    <row r="150" s="1" customFormat="1" ht="33.75" customHeight="1">
      <c r="B150" s="40"/>
      <c r="C150" s="218" t="s">
        <v>334</v>
      </c>
      <c r="D150" s="218" t="s">
        <v>235</v>
      </c>
      <c r="E150" s="219" t="s">
        <v>951</v>
      </c>
      <c r="F150" s="220" t="s">
        <v>952</v>
      </c>
      <c r="G150" s="221" t="s">
        <v>191</v>
      </c>
      <c r="H150" s="222">
        <v>29.02</v>
      </c>
      <c r="I150" s="223"/>
      <c r="J150" s="224">
        <f>ROUND(I150*H150,2)</f>
        <v>0</v>
      </c>
      <c r="K150" s="220" t="s">
        <v>238</v>
      </c>
      <c r="L150" s="45"/>
      <c r="M150" s="225" t="s">
        <v>39</v>
      </c>
      <c r="N150" s="226" t="s">
        <v>53</v>
      </c>
      <c r="O150" s="8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AR150" s="18" t="s">
        <v>181</v>
      </c>
      <c r="AT150" s="18" t="s">
        <v>235</v>
      </c>
      <c r="AU150" s="18" t="s">
        <v>87</v>
      </c>
      <c r="AY150" s="18" t="s">
        <v>232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8" t="s">
        <v>181</v>
      </c>
      <c r="BK150" s="229">
        <f>ROUND(I150*H150,2)</f>
        <v>0</v>
      </c>
      <c r="BL150" s="18" t="s">
        <v>181</v>
      </c>
      <c r="BM150" s="18" t="s">
        <v>953</v>
      </c>
    </row>
    <row r="151" s="1" customFormat="1">
      <c r="B151" s="40"/>
      <c r="C151" s="41"/>
      <c r="D151" s="230" t="s">
        <v>240</v>
      </c>
      <c r="E151" s="41"/>
      <c r="F151" s="231" t="s">
        <v>384</v>
      </c>
      <c r="G151" s="41"/>
      <c r="H151" s="41"/>
      <c r="I151" s="145"/>
      <c r="J151" s="41"/>
      <c r="K151" s="41"/>
      <c r="L151" s="45"/>
      <c r="M151" s="232"/>
      <c r="N151" s="81"/>
      <c r="O151" s="81"/>
      <c r="P151" s="81"/>
      <c r="Q151" s="81"/>
      <c r="R151" s="81"/>
      <c r="S151" s="81"/>
      <c r="T151" s="82"/>
      <c r="AT151" s="18" t="s">
        <v>240</v>
      </c>
      <c r="AU151" s="18" t="s">
        <v>87</v>
      </c>
    </row>
    <row r="152" s="12" customFormat="1">
      <c r="B152" s="233"/>
      <c r="C152" s="234"/>
      <c r="D152" s="230" t="s">
        <v>242</v>
      </c>
      <c r="E152" s="235" t="s">
        <v>39</v>
      </c>
      <c r="F152" s="236" t="s">
        <v>867</v>
      </c>
      <c r="G152" s="234"/>
      <c r="H152" s="237">
        <v>29.02</v>
      </c>
      <c r="I152" s="238"/>
      <c r="J152" s="234"/>
      <c r="K152" s="234"/>
      <c r="L152" s="239"/>
      <c r="M152" s="289"/>
      <c r="N152" s="290"/>
      <c r="O152" s="290"/>
      <c r="P152" s="290"/>
      <c r="Q152" s="290"/>
      <c r="R152" s="290"/>
      <c r="S152" s="290"/>
      <c r="T152" s="291"/>
      <c r="AT152" s="243" t="s">
        <v>242</v>
      </c>
      <c r="AU152" s="243" t="s">
        <v>87</v>
      </c>
      <c r="AV152" s="12" t="s">
        <v>89</v>
      </c>
      <c r="AW152" s="12" t="s">
        <v>41</v>
      </c>
      <c r="AX152" s="12" t="s">
        <v>87</v>
      </c>
      <c r="AY152" s="243" t="s">
        <v>232</v>
      </c>
    </row>
    <row r="153" s="1" customFormat="1" ht="6.96" customHeight="1">
      <c r="B153" s="59"/>
      <c r="C153" s="60"/>
      <c r="D153" s="60"/>
      <c r="E153" s="60"/>
      <c r="F153" s="60"/>
      <c r="G153" s="60"/>
      <c r="H153" s="60"/>
      <c r="I153" s="169"/>
      <c r="J153" s="60"/>
      <c r="K153" s="60"/>
      <c r="L153" s="45"/>
    </row>
  </sheetData>
  <sheetProtection sheet="1" autoFilter="0" formatColumns="0" formatRows="0" objects="1" scenarios="1" spinCount="100000" saltValue="hvTyq/nBU/Him+U6LzrqbtONYU9OptihX4v3bpSBoZddpVH9CW0g1auwPrQ3ldlZI8qMuz+ac6UliwW9NmX0wg==" hashValue="UZ/ixHoI/qiwjt5GE6EM81jSiZ1VciNBPQMkRLAvCj2i7Zm/nIHOL6JumcSWOBltcg8nfHsrTeH6TGDhqA1cLg==" algorithmName="SHA-512" password="CC35"/>
  <autoFilter ref="C87:K15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130</v>
      </c>
      <c r="AZ2" s="138" t="s">
        <v>954</v>
      </c>
      <c r="BA2" s="138" t="s">
        <v>480</v>
      </c>
      <c r="BB2" s="138" t="s">
        <v>191</v>
      </c>
      <c r="BC2" s="138" t="s">
        <v>955</v>
      </c>
      <c r="BD2" s="138" t="s">
        <v>89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89</v>
      </c>
      <c r="AZ3" s="138" t="s">
        <v>956</v>
      </c>
      <c r="BA3" s="138" t="s">
        <v>674</v>
      </c>
      <c r="BB3" s="138" t="s">
        <v>195</v>
      </c>
      <c r="BC3" s="138" t="s">
        <v>675</v>
      </c>
      <c r="BD3" s="138" t="s">
        <v>89</v>
      </c>
    </row>
    <row r="4" ht="24.96" customHeight="1">
      <c r="B4" s="21"/>
      <c r="D4" s="142" t="s">
        <v>182</v>
      </c>
      <c r="L4" s="21"/>
      <c r="M4" s="25" t="s">
        <v>10</v>
      </c>
      <c r="AT4" s="18" t="s">
        <v>41</v>
      </c>
      <c r="AZ4" s="138" t="s">
        <v>957</v>
      </c>
      <c r="BA4" s="138" t="s">
        <v>958</v>
      </c>
      <c r="BB4" s="138" t="s">
        <v>180</v>
      </c>
      <c r="BC4" s="138" t="s">
        <v>959</v>
      </c>
      <c r="BD4" s="138" t="s">
        <v>89</v>
      </c>
    </row>
    <row r="5" ht="6.96" customHeight="1">
      <c r="B5" s="21"/>
      <c r="L5" s="21"/>
    </row>
    <row r="6" ht="12" customHeight="1">
      <c r="B6" s="21"/>
      <c r="D6" s="143" t="s">
        <v>16</v>
      </c>
      <c r="L6" s="21"/>
    </row>
    <row r="7" ht="16.5" customHeight="1">
      <c r="B7" s="21"/>
      <c r="E7" s="144" t="str">
        <f>'Rekapitulace stavby'!K6</f>
        <v>Výměna kolejnic v obvodu ST Most</v>
      </c>
      <c r="F7" s="143"/>
      <c r="G7" s="143"/>
      <c r="H7" s="143"/>
      <c r="L7" s="21"/>
    </row>
    <row r="8" ht="12" customHeight="1">
      <c r="B8" s="21"/>
      <c r="D8" s="143" t="s">
        <v>197</v>
      </c>
      <c r="L8" s="21"/>
    </row>
    <row r="9" s="1" customFormat="1" ht="16.5" customHeight="1">
      <c r="B9" s="45"/>
      <c r="E9" s="144" t="s">
        <v>960</v>
      </c>
      <c r="F9" s="1"/>
      <c r="G9" s="1"/>
      <c r="H9" s="1"/>
      <c r="I9" s="145"/>
      <c r="L9" s="45"/>
    </row>
    <row r="10" s="1" customFormat="1" ht="12" customHeight="1">
      <c r="B10" s="45"/>
      <c r="D10" s="143" t="s">
        <v>206</v>
      </c>
      <c r="I10" s="145"/>
      <c r="L10" s="45"/>
    </row>
    <row r="11" s="1" customFormat="1" ht="36.96" customHeight="1">
      <c r="B11" s="45"/>
      <c r="E11" s="146" t="s">
        <v>961</v>
      </c>
      <c r="F11" s="1"/>
      <c r="G11" s="1"/>
      <c r="H11" s="1"/>
      <c r="I11" s="145"/>
      <c r="L11" s="45"/>
    </row>
    <row r="12" s="1" customFormat="1">
      <c r="B12" s="45"/>
      <c r="I12" s="145"/>
      <c r="L12" s="45"/>
    </row>
    <row r="13" s="1" customFormat="1" ht="12" customHeight="1">
      <c r="B13" s="45"/>
      <c r="D13" s="143" t="s">
        <v>18</v>
      </c>
      <c r="F13" s="18" t="s">
        <v>19</v>
      </c>
      <c r="I13" s="147" t="s">
        <v>20</v>
      </c>
      <c r="J13" s="18" t="s">
        <v>39</v>
      </c>
      <c r="L13" s="45"/>
    </row>
    <row r="14" s="1" customFormat="1" ht="12" customHeight="1">
      <c r="B14" s="45"/>
      <c r="D14" s="143" t="s">
        <v>22</v>
      </c>
      <c r="F14" s="18" t="s">
        <v>23</v>
      </c>
      <c r="I14" s="147" t="s">
        <v>24</v>
      </c>
      <c r="J14" s="148" t="str">
        <f>'Rekapitulace stavby'!AN8</f>
        <v>13. 2. 2019</v>
      </c>
      <c r="L14" s="45"/>
    </row>
    <row r="15" s="1" customFormat="1" ht="10.8" customHeight="1">
      <c r="B15" s="45"/>
      <c r="I15" s="145"/>
      <c r="L15" s="45"/>
    </row>
    <row r="16" s="1" customFormat="1" ht="12" customHeight="1">
      <c r="B16" s="45"/>
      <c r="D16" s="143" t="s">
        <v>30</v>
      </c>
      <c r="I16" s="147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7" t="s">
        <v>34</v>
      </c>
      <c r="J17" s="18" t="s">
        <v>35</v>
      </c>
      <c r="L17" s="45"/>
    </row>
    <row r="18" s="1" customFormat="1" ht="6.96" customHeight="1">
      <c r="B18" s="45"/>
      <c r="I18" s="145"/>
      <c r="L18" s="45"/>
    </row>
    <row r="19" s="1" customFormat="1" ht="12" customHeight="1">
      <c r="B19" s="45"/>
      <c r="D19" s="143" t="s">
        <v>36</v>
      </c>
      <c r="I19" s="147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7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5"/>
      <c r="L21" s="45"/>
    </row>
    <row r="22" s="1" customFormat="1" ht="12" customHeight="1">
      <c r="B22" s="45"/>
      <c r="D22" s="143" t="s">
        <v>38</v>
      </c>
      <c r="I22" s="147" t="s">
        <v>31</v>
      </c>
      <c r="J22" s="18" t="s">
        <v>39</v>
      </c>
      <c r="L22" s="45"/>
    </row>
    <row r="23" s="1" customFormat="1" ht="18" customHeight="1">
      <c r="B23" s="45"/>
      <c r="E23" s="18" t="s">
        <v>40</v>
      </c>
      <c r="I23" s="147" t="s">
        <v>34</v>
      </c>
      <c r="J23" s="18" t="s">
        <v>39</v>
      </c>
      <c r="L23" s="45"/>
    </row>
    <row r="24" s="1" customFormat="1" ht="6.96" customHeight="1">
      <c r="B24" s="45"/>
      <c r="I24" s="145"/>
      <c r="L24" s="45"/>
    </row>
    <row r="25" s="1" customFormat="1" ht="12" customHeight="1">
      <c r="B25" s="45"/>
      <c r="D25" s="143" t="s">
        <v>42</v>
      </c>
      <c r="I25" s="147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7" t="s">
        <v>34</v>
      </c>
      <c r="J26" s="18" t="s">
        <v>39</v>
      </c>
      <c r="L26" s="45"/>
    </row>
    <row r="27" s="1" customFormat="1" ht="6.96" customHeight="1">
      <c r="B27" s="45"/>
      <c r="I27" s="145"/>
      <c r="L27" s="45"/>
    </row>
    <row r="28" s="1" customFormat="1" ht="12" customHeight="1">
      <c r="B28" s="45"/>
      <c r="D28" s="143" t="s">
        <v>44</v>
      </c>
      <c r="I28" s="145"/>
      <c r="L28" s="45"/>
    </row>
    <row r="29" s="7" customFormat="1" ht="45" customHeight="1">
      <c r="B29" s="149"/>
      <c r="E29" s="150" t="s">
        <v>45</v>
      </c>
      <c r="F29" s="150"/>
      <c r="G29" s="150"/>
      <c r="H29" s="150"/>
      <c r="I29" s="151"/>
      <c r="L29" s="149"/>
    </row>
    <row r="30" s="1" customFormat="1" ht="6.96" customHeight="1">
      <c r="B30" s="45"/>
      <c r="I30" s="145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2"/>
      <c r="J31" s="73"/>
      <c r="K31" s="73"/>
      <c r="L31" s="45"/>
    </row>
    <row r="32" s="1" customFormat="1" ht="25.44" customHeight="1">
      <c r="B32" s="45"/>
      <c r="D32" s="153" t="s">
        <v>46</v>
      </c>
      <c r="I32" s="145"/>
      <c r="J32" s="154">
        <f>ROUND(J89,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2"/>
      <c r="J33" s="73"/>
      <c r="K33" s="73"/>
      <c r="L33" s="45"/>
    </row>
    <row r="34" s="1" customFormat="1" ht="14.4" customHeight="1">
      <c r="B34" s="45"/>
      <c r="F34" s="155" t="s">
        <v>48</v>
      </c>
      <c r="I34" s="156" t="s">
        <v>47</v>
      </c>
      <c r="J34" s="155" t="s">
        <v>49</v>
      </c>
      <c r="L34" s="45"/>
    </row>
    <row r="35" hidden="1" s="1" customFormat="1" ht="14.4" customHeight="1">
      <c r="B35" s="45"/>
      <c r="D35" s="143" t="s">
        <v>50</v>
      </c>
      <c r="E35" s="143" t="s">
        <v>51</v>
      </c>
      <c r="F35" s="157">
        <f>ROUND((SUM(BE89:BE138)),  2)</f>
        <v>0</v>
      </c>
      <c r="I35" s="158">
        <v>0.20999999999999999</v>
      </c>
      <c r="J35" s="157">
        <f>ROUND(((SUM(BE89:BE138))*I35),  2)</f>
        <v>0</v>
      </c>
      <c r="L35" s="45"/>
    </row>
    <row r="36" hidden="1" s="1" customFormat="1" ht="14.4" customHeight="1">
      <c r="B36" s="45"/>
      <c r="E36" s="143" t="s">
        <v>52</v>
      </c>
      <c r="F36" s="157">
        <f>ROUND((SUM(BF89:BF138)),  2)</f>
        <v>0</v>
      </c>
      <c r="I36" s="158">
        <v>0.14999999999999999</v>
      </c>
      <c r="J36" s="157">
        <f>ROUND(((SUM(BF89:BF138))*I36),  2)</f>
        <v>0</v>
      </c>
      <c r="L36" s="45"/>
    </row>
    <row r="37" s="1" customFormat="1" ht="14.4" customHeight="1">
      <c r="B37" s="45"/>
      <c r="D37" s="143" t="s">
        <v>50</v>
      </c>
      <c r="E37" s="143" t="s">
        <v>53</v>
      </c>
      <c r="F37" s="157">
        <f>ROUND((SUM(BG89:BG138)),  2)</f>
        <v>0</v>
      </c>
      <c r="I37" s="158">
        <v>0.20999999999999999</v>
      </c>
      <c r="J37" s="157">
        <f>0</f>
        <v>0</v>
      </c>
      <c r="L37" s="45"/>
    </row>
    <row r="38" s="1" customFormat="1" ht="14.4" customHeight="1">
      <c r="B38" s="45"/>
      <c r="E38" s="143" t="s">
        <v>54</v>
      </c>
      <c r="F38" s="157">
        <f>ROUND((SUM(BH89:BH138)),  2)</f>
        <v>0</v>
      </c>
      <c r="I38" s="158">
        <v>0.14999999999999999</v>
      </c>
      <c r="J38" s="157">
        <f>0</f>
        <v>0</v>
      </c>
      <c r="L38" s="45"/>
    </row>
    <row r="39" hidden="1" s="1" customFormat="1" ht="14.4" customHeight="1">
      <c r="B39" s="45"/>
      <c r="E39" s="143" t="s">
        <v>55</v>
      </c>
      <c r="F39" s="157">
        <f>ROUND((SUM(BI89:BI138)),  2)</f>
        <v>0</v>
      </c>
      <c r="I39" s="158">
        <v>0</v>
      </c>
      <c r="J39" s="157">
        <f>0</f>
        <v>0</v>
      </c>
      <c r="L39" s="45"/>
    </row>
    <row r="40" s="1" customFormat="1" ht="6.96" customHeight="1">
      <c r="B40" s="45"/>
      <c r="I40" s="145"/>
      <c r="L40" s="45"/>
    </row>
    <row r="41" s="1" customFormat="1" ht="25.44" customHeight="1">
      <c r="B41" s="45"/>
      <c r="C41" s="159"/>
      <c r="D41" s="160" t="s">
        <v>56</v>
      </c>
      <c r="E41" s="161"/>
      <c r="F41" s="161"/>
      <c r="G41" s="162" t="s">
        <v>57</v>
      </c>
      <c r="H41" s="163" t="s">
        <v>58</v>
      </c>
      <c r="I41" s="164"/>
      <c r="J41" s="165">
        <f>SUM(J32:J39)</f>
        <v>0</v>
      </c>
      <c r="K41" s="166"/>
      <c r="L41" s="45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5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5"/>
    </row>
    <row r="47" s="1" customFormat="1" ht="24.96" customHeight="1">
      <c r="B47" s="40"/>
      <c r="C47" s="24" t="s">
        <v>208</v>
      </c>
      <c r="D47" s="41"/>
      <c r="E47" s="41"/>
      <c r="F47" s="41"/>
      <c r="G47" s="41"/>
      <c r="H47" s="41"/>
      <c r="I47" s="145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5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5"/>
      <c r="J49" s="41"/>
      <c r="K49" s="41"/>
      <c r="L49" s="45"/>
    </row>
    <row r="50" s="1" customFormat="1" ht="16.5" customHeight="1">
      <c r="B50" s="40"/>
      <c r="C50" s="41"/>
      <c r="D50" s="41"/>
      <c r="E50" s="173" t="str">
        <f>E7</f>
        <v>Výměna kolejnic v obvodu ST Most</v>
      </c>
      <c r="F50" s="33"/>
      <c r="G50" s="33"/>
      <c r="H50" s="33"/>
      <c r="I50" s="145"/>
      <c r="J50" s="41"/>
      <c r="K50" s="41"/>
      <c r="L50" s="45"/>
    </row>
    <row r="51" ht="12" customHeight="1">
      <c r="B51" s="22"/>
      <c r="C51" s="33" t="s">
        <v>197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3" t="s">
        <v>960</v>
      </c>
      <c r="F52" s="41"/>
      <c r="G52" s="41"/>
      <c r="H52" s="41"/>
      <c r="I52" s="145"/>
      <c r="J52" s="41"/>
      <c r="K52" s="41"/>
      <c r="L52" s="45"/>
    </row>
    <row r="53" s="1" customFormat="1" ht="12" customHeight="1">
      <c r="B53" s="40"/>
      <c r="C53" s="33" t="s">
        <v>206</v>
      </c>
      <c r="D53" s="41"/>
      <c r="E53" s="41"/>
      <c r="F53" s="41"/>
      <c r="G53" s="41"/>
      <c r="H53" s="41"/>
      <c r="I53" s="145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Č31 - 1.SK žst.Chlumčany</v>
      </c>
      <c r="F54" s="41"/>
      <c r="G54" s="41"/>
      <c r="H54" s="41"/>
      <c r="I54" s="145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5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obvod správy tratí v Mostě</v>
      </c>
      <c r="G56" s="41"/>
      <c r="H56" s="41"/>
      <c r="I56" s="147" t="s">
        <v>24</v>
      </c>
      <c r="J56" s="69" t="str">
        <f>IF(J14="","",J14)</f>
        <v>13. 2. 2019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5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7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7" t="s">
        <v>42</v>
      </c>
      <c r="J59" s="38" t="str">
        <f>E26</f>
        <v>Ing. Horák Jiří, horak@szdc.cz, +420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5"/>
      <c r="J60" s="41"/>
      <c r="K60" s="41"/>
      <c r="L60" s="45"/>
    </row>
    <row r="61" s="1" customFormat="1" ht="29.28" customHeight="1">
      <c r="B61" s="40"/>
      <c r="C61" s="174" t="s">
        <v>209</v>
      </c>
      <c r="D61" s="175"/>
      <c r="E61" s="175"/>
      <c r="F61" s="175"/>
      <c r="G61" s="175"/>
      <c r="H61" s="175"/>
      <c r="I61" s="176"/>
      <c r="J61" s="177" t="s">
        <v>210</v>
      </c>
      <c r="K61" s="175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5"/>
      <c r="J62" s="41"/>
      <c r="K62" s="41"/>
      <c r="L62" s="45"/>
    </row>
    <row r="63" s="1" customFormat="1" ht="22.8" customHeight="1">
      <c r="B63" s="40"/>
      <c r="C63" s="178" t="s">
        <v>78</v>
      </c>
      <c r="D63" s="41"/>
      <c r="E63" s="41"/>
      <c r="F63" s="41"/>
      <c r="G63" s="41"/>
      <c r="H63" s="41"/>
      <c r="I63" s="145"/>
      <c r="J63" s="99">
        <f>J89</f>
        <v>0</v>
      </c>
      <c r="K63" s="41"/>
      <c r="L63" s="45"/>
      <c r="AU63" s="18" t="s">
        <v>211</v>
      </c>
    </row>
    <row r="64" s="8" customFormat="1" ht="24.96" customHeight="1">
      <c r="B64" s="179"/>
      <c r="C64" s="180"/>
      <c r="D64" s="181" t="s">
        <v>212</v>
      </c>
      <c r="E64" s="182"/>
      <c r="F64" s="182"/>
      <c r="G64" s="182"/>
      <c r="H64" s="182"/>
      <c r="I64" s="183"/>
      <c r="J64" s="184">
        <f>J90</f>
        <v>0</v>
      </c>
      <c r="K64" s="180"/>
      <c r="L64" s="185"/>
    </row>
    <row r="65" s="9" customFormat="1" ht="19.92" customHeight="1">
      <c r="B65" s="186"/>
      <c r="C65" s="123"/>
      <c r="D65" s="187" t="s">
        <v>213</v>
      </c>
      <c r="E65" s="188"/>
      <c r="F65" s="188"/>
      <c r="G65" s="188"/>
      <c r="H65" s="188"/>
      <c r="I65" s="189"/>
      <c r="J65" s="190">
        <f>J91</f>
        <v>0</v>
      </c>
      <c r="K65" s="123"/>
      <c r="L65" s="191"/>
    </row>
    <row r="66" s="8" customFormat="1" ht="24.96" customHeight="1">
      <c r="B66" s="179"/>
      <c r="C66" s="180"/>
      <c r="D66" s="181" t="s">
        <v>214</v>
      </c>
      <c r="E66" s="182"/>
      <c r="F66" s="182"/>
      <c r="G66" s="182"/>
      <c r="H66" s="182"/>
      <c r="I66" s="183"/>
      <c r="J66" s="184">
        <f>J116</f>
        <v>0</v>
      </c>
      <c r="K66" s="180"/>
      <c r="L66" s="185"/>
    </row>
    <row r="67" s="8" customFormat="1" ht="24.96" customHeight="1">
      <c r="B67" s="179"/>
      <c r="C67" s="180"/>
      <c r="D67" s="181" t="s">
        <v>216</v>
      </c>
      <c r="E67" s="182"/>
      <c r="F67" s="182"/>
      <c r="G67" s="182"/>
      <c r="H67" s="182"/>
      <c r="I67" s="183"/>
      <c r="J67" s="184">
        <f>J120</f>
        <v>0</v>
      </c>
      <c r="K67" s="180"/>
      <c r="L67" s="185"/>
    </row>
    <row r="68" s="1" customFormat="1" ht="21.84" customHeight="1">
      <c r="B68" s="40"/>
      <c r="C68" s="41"/>
      <c r="D68" s="41"/>
      <c r="E68" s="41"/>
      <c r="F68" s="41"/>
      <c r="G68" s="41"/>
      <c r="H68" s="41"/>
      <c r="I68" s="145"/>
      <c r="J68" s="41"/>
      <c r="K68" s="41"/>
      <c r="L68" s="45"/>
    </row>
    <row r="69" s="1" customFormat="1" ht="6.96" customHeight="1">
      <c r="B69" s="59"/>
      <c r="C69" s="60"/>
      <c r="D69" s="60"/>
      <c r="E69" s="60"/>
      <c r="F69" s="60"/>
      <c r="G69" s="60"/>
      <c r="H69" s="60"/>
      <c r="I69" s="169"/>
      <c r="J69" s="60"/>
      <c r="K69" s="60"/>
      <c r="L69" s="45"/>
    </row>
    <row r="73" s="1" customFormat="1" ht="6.96" customHeight="1">
      <c r="B73" s="61"/>
      <c r="C73" s="62"/>
      <c r="D73" s="62"/>
      <c r="E73" s="62"/>
      <c r="F73" s="62"/>
      <c r="G73" s="62"/>
      <c r="H73" s="62"/>
      <c r="I73" s="172"/>
      <c r="J73" s="62"/>
      <c r="K73" s="62"/>
      <c r="L73" s="45"/>
    </row>
    <row r="74" s="1" customFormat="1" ht="24.96" customHeight="1">
      <c r="B74" s="40"/>
      <c r="C74" s="24" t="s">
        <v>217</v>
      </c>
      <c r="D74" s="41"/>
      <c r="E74" s="41"/>
      <c r="F74" s="41"/>
      <c r="G74" s="41"/>
      <c r="H74" s="41"/>
      <c r="I74" s="145"/>
      <c r="J74" s="41"/>
      <c r="K74" s="41"/>
      <c r="L74" s="45"/>
    </row>
    <row r="75" s="1" customFormat="1" ht="6.96" customHeight="1">
      <c r="B75" s="40"/>
      <c r="C75" s="41"/>
      <c r="D75" s="41"/>
      <c r="E75" s="41"/>
      <c r="F75" s="41"/>
      <c r="G75" s="41"/>
      <c r="H75" s="41"/>
      <c r="I75" s="145"/>
      <c r="J75" s="41"/>
      <c r="K75" s="41"/>
      <c r="L75" s="45"/>
    </row>
    <row r="76" s="1" customFormat="1" ht="12" customHeight="1">
      <c r="B76" s="40"/>
      <c r="C76" s="33" t="s">
        <v>16</v>
      </c>
      <c r="D76" s="41"/>
      <c r="E76" s="41"/>
      <c r="F76" s="41"/>
      <c r="G76" s="41"/>
      <c r="H76" s="41"/>
      <c r="I76" s="145"/>
      <c r="J76" s="41"/>
      <c r="K76" s="41"/>
      <c r="L76" s="45"/>
    </row>
    <row r="77" s="1" customFormat="1" ht="16.5" customHeight="1">
      <c r="B77" s="40"/>
      <c r="C77" s="41"/>
      <c r="D77" s="41"/>
      <c r="E77" s="173" t="str">
        <f>E7</f>
        <v>Výměna kolejnic v obvodu ST Most</v>
      </c>
      <c r="F77" s="33"/>
      <c r="G77" s="33"/>
      <c r="H77" s="33"/>
      <c r="I77" s="145"/>
      <c r="J77" s="41"/>
      <c r="K77" s="41"/>
      <c r="L77" s="45"/>
    </row>
    <row r="78" ht="12" customHeight="1">
      <c r="B78" s="22"/>
      <c r="C78" s="33" t="s">
        <v>197</v>
      </c>
      <c r="D78" s="23"/>
      <c r="E78" s="23"/>
      <c r="F78" s="23"/>
      <c r="G78" s="23"/>
      <c r="H78" s="23"/>
      <c r="I78" s="137"/>
      <c r="J78" s="23"/>
      <c r="K78" s="23"/>
      <c r="L78" s="21"/>
    </row>
    <row r="79" s="1" customFormat="1" ht="16.5" customHeight="1">
      <c r="B79" s="40"/>
      <c r="C79" s="41"/>
      <c r="D79" s="41"/>
      <c r="E79" s="173" t="s">
        <v>960</v>
      </c>
      <c r="F79" s="41"/>
      <c r="G79" s="41"/>
      <c r="H79" s="41"/>
      <c r="I79" s="145"/>
      <c r="J79" s="41"/>
      <c r="K79" s="41"/>
      <c r="L79" s="45"/>
    </row>
    <row r="80" s="1" customFormat="1" ht="12" customHeight="1">
      <c r="B80" s="40"/>
      <c r="C80" s="33" t="s">
        <v>206</v>
      </c>
      <c r="D80" s="41"/>
      <c r="E80" s="41"/>
      <c r="F80" s="41"/>
      <c r="G80" s="41"/>
      <c r="H80" s="41"/>
      <c r="I80" s="145"/>
      <c r="J80" s="41"/>
      <c r="K80" s="41"/>
      <c r="L80" s="45"/>
    </row>
    <row r="81" s="1" customFormat="1" ht="16.5" customHeight="1">
      <c r="B81" s="40"/>
      <c r="C81" s="41"/>
      <c r="D81" s="41"/>
      <c r="E81" s="66" t="str">
        <f>E11</f>
        <v>Č31 - 1.SK žst.Chlumčany</v>
      </c>
      <c r="F81" s="41"/>
      <c r="G81" s="41"/>
      <c r="H81" s="41"/>
      <c r="I81" s="145"/>
      <c r="J81" s="41"/>
      <c r="K81" s="41"/>
      <c r="L81" s="45"/>
    </row>
    <row r="82" s="1" customFormat="1" ht="6.96" customHeight="1">
      <c r="B82" s="40"/>
      <c r="C82" s="41"/>
      <c r="D82" s="41"/>
      <c r="E82" s="41"/>
      <c r="F82" s="41"/>
      <c r="G82" s="41"/>
      <c r="H82" s="41"/>
      <c r="I82" s="145"/>
      <c r="J82" s="41"/>
      <c r="K82" s="41"/>
      <c r="L82" s="45"/>
    </row>
    <row r="83" s="1" customFormat="1" ht="12" customHeight="1">
      <c r="B83" s="40"/>
      <c r="C83" s="33" t="s">
        <v>22</v>
      </c>
      <c r="D83" s="41"/>
      <c r="E83" s="41"/>
      <c r="F83" s="28" t="str">
        <f>F14</f>
        <v>obvod správy tratí v Mostě</v>
      </c>
      <c r="G83" s="41"/>
      <c r="H83" s="41"/>
      <c r="I83" s="147" t="s">
        <v>24</v>
      </c>
      <c r="J83" s="69" t="str">
        <f>IF(J14="","",J14)</f>
        <v>13. 2. 2019</v>
      </c>
      <c r="K83" s="41"/>
      <c r="L83" s="45"/>
    </row>
    <row r="84" s="1" customFormat="1" ht="6.96" customHeight="1">
      <c r="B84" s="40"/>
      <c r="C84" s="41"/>
      <c r="D84" s="41"/>
      <c r="E84" s="41"/>
      <c r="F84" s="41"/>
      <c r="G84" s="41"/>
      <c r="H84" s="41"/>
      <c r="I84" s="145"/>
      <c r="J84" s="41"/>
      <c r="K84" s="41"/>
      <c r="L84" s="45"/>
    </row>
    <row r="85" s="1" customFormat="1" ht="13.65" customHeight="1">
      <c r="B85" s="40"/>
      <c r="C85" s="33" t="s">
        <v>30</v>
      </c>
      <c r="D85" s="41"/>
      <c r="E85" s="41"/>
      <c r="F85" s="28" t="str">
        <f>E17</f>
        <v>SŽDC s.o., OŘ UNL, ST Most</v>
      </c>
      <c r="G85" s="41"/>
      <c r="H85" s="41"/>
      <c r="I85" s="147" t="s">
        <v>38</v>
      </c>
      <c r="J85" s="38" t="str">
        <f>E23</f>
        <v xml:space="preserve"> </v>
      </c>
      <c r="K85" s="41"/>
      <c r="L85" s="45"/>
    </row>
    <row r="86" s="1" customFormat="1" ht="38.55" customHeight="1">
      <c r="B86" s="40"/>
      <c r="C86" s="33" t="s">
        <v>36</v>
      </c>
      <c r="D86" s="41"/>
      <c r="E86" s="41"/>
      <c r="F86" s="28" t="str">
        <f>IF(E20="","",E20)</f>
        <v>Vyplň údaj</v>
      </c>
      <c r="G86" s="41"/>
      <c r="H86" s="41"/>
      <c r="I86" s="147" t="s">
        <v>42</v>
      </c>
      <c r="J86" s="38" t="str">
        <f>E26</f>
        <v>Ing. Horák Jiří, horak@szdc.cz, +420 602155923</v>
      </c>
      <c r="K86" s="41"/>
      <c r="L86" s="45"/>
    </row>
    <row r="87" s="1" customFormat="1" ht="10.32" customHeight="1">
      <c r="B87" s="40"/>
      <c r="C87" s="41"/>
      <c r="D87" s="41"/>
      <c r="E87" s="41"/>
      <c r="F87" s="41"/>
      <c r="G87" s="41"/>
      <c r="H87" s="41"/>
      <c r="I87" s="145"/>
      <c r="J87" s="41"/>
      <c r="K87" s="41"/>
      <c r="L87" s="45"/>
    </row>
    <row r="88" s="10" customFormat="1" ht="29.28" customHeight="1">
      <c r="B88" s="192"/>
      <c r="C88" s="193" t="s">
        <v>218</v>
      </c>
      <c r="D88" s="194" t="s">
        <v>65</v>
      </c>
      <c r="E88" s="194" t="s">
        <v>61</v>
      </c>
      <c r="F88" s="194" t="s">
        <v>62</v>
      </c>
      <c r="G88" s="194" t="s">
        <v>219</v>
      </c>
      <c r="H88" s="194" t="s">
        <v>220</v>
      </c>
      <c r="I88" s="195" t="s">
        <v>221</v>
      </c>
      <c r="J88" s="194" t="s">
        <v>210</v>
      </c>
      <c r="K88" s="196" t="s">
        <v>222</v>
      </c>
      <c r="L88" s="197"/>
      <c r="M88" s="89" t="s">
        <v>39</v>
      </c>
      <c r="N88" s="90" t="s">
        <v>50</v>
      </c>
      <c r="O88" s="90" t="s">
        <v>223</v>
      </c>
      <c r="P88" s="90" t="s">
        <v>224</v>
      </c>
      <c r="Q88" s="90" t="s">
        <v>225</v>
      </c>
      <c r="R88" s="90" t="s">
        <v>226</v>
      </c>
      <c r="S88" s="90" t="s">
        <v>227</v>
      </c>
      <c r="T88" s="91" t="s">
        <v>228</v>
      </c>
    </row>
    <row r="89" s="1" customFormat="1" ht="22.8" customHeight="1">
      <c r="B89" s="40"/>
      <c r="C89" s="96" t="s">
        <v>229</v>
      </c>
      <c r="D89" s="41"/>
      <c r="E89" s="41"/>
      <c r="F89" s="41"/>
      <c r="G89" s="41"/>
      <c r="H89" s="41"/>
      <c r="I89" s="145"/>
      <c r="J89" s="198">
        <f>BK89</f>
        <v>0</v>
      </c>
      <c r="K89" s="41"/>
      <c r="L89" s="45"/>
      <c r="M89" s="92"/>
      <c r="N89" s="93"/>
      <c r="O89" s="93"/>
      <c r="P89" s="199">
        <f>P90+P116+P120</f>
        <v>0</v>
      </c>
      <c r="Q89" s="93"/>
      <c r="R89" s="199">
        <f>R90+R116+R120</f>
        <v>1.29888</v>
      </c>
      <c r="S89" s="93"/>
      <c r="T89" s="200">
        <f>T90+T116+T120</f>
        <v>0</v>
      </c>
      <c r="AT89" s="18" t="s">
        <v>79</v>
      </c>
      <c r="AU89" s="18" t="s">
        <v>211</v>
      </c>
      <c r="BK89" s="201">
        <f>BK90+BK116+BK120</f>
        <v>0</v>
      </c>
    </row>
    <row r="90" s="11" customFormat="1" ht="25.92" customHeight="1">
      <c r="B90" s="202"/>
      <c r="C90" s="203"/>
      <c r="D90" s="204" t="s">
        <v>79</v>
      </c>
      <c r="E90" s="205" t="s">
        <v>230</v>
      </c>
      <c r="F90" s="205" t="s">
        <v>231</v>
      </c>
      <c r="G90" s="203"/>
      <c r="H90" s="203"/>
      <c r="I90" s="206"/>
      <c r="J90" s="207">
        <f>BK90</f>
        <v>0</v>
      </c>
      <c r="K90" s="203"/>
      <c r="L90" s="208"/>
      <c r="M90" s="209"/>
      <c r="N90" s="210"/>
      <c r="O90" s="210"/>
      <c r="P90" s="211">
        <f>P91</f>
        <v>0</v>
      </c>
      <c r="Q90" s="210"/>
      <c r="R90" s="211">
        <f>R91</f>
        <v>1.29888</v>
      </c>
      <c r="S90" s="210"/>
      <c r="T90" s="212">
        <f>T91</f>
        <v>0</v>
      </c>
      <c r="AR90" s="213" t="s">
        <v>87</v>
      </c>
      <c r="AT90" s="214" t="s">
        <v>79</v>
      </c>
      <c r="AU90" s="214" t="s">
        <v>80</v>
      </c>
      <c r="AY90" s="213" t="s">
        <v>232</v>
      </c>
      <c r="BK90" s="215">
        <f>BK91</f>
        <v>0</v>
      </c>
    </row>
    <row r="91" s="11" customFormat="1" ht="22.8" customHeight="1">
      <c r="B91" s="202"/>
      <c r="C91" s="203"/>
      <c r="D91" s="204" t="s">
        <v>79</v>
      </c>
      <c r="E91" s="216" t="s">
        <v>233</v>
      </c>
      <c r="F91" s="216" t="s">
        <v>234</v>
      </c>
      <c r="G91" s="203"/>
      <c r="H91" s="203"/>
      <c r="I91" s="206"/>
      <c r="J91" s="217">
        <f>BK91</f>
        <v>0</v>
      </c>
      <c r="K91" s="203"/>
      <c r="L91" s="208"/>
      <c r="M91" s="209"/>
      <c r="N91" s="210"/>
      <c r="O91" s="210"/>
      <c r="P91" s="211">
        <f>SUM(P92:P115)</f>
        <v>0</v>
      </c>
      <c r="Q91" s="210"/>
      <c r="R91" s="211">
        <f>SUM(R92:R115)</f>
        <v>1.29888</v>
      </c>
      <c r="S91" s="210"/>
      <c r="T91" s="212">
        <f>SUM(T92:T115)</f>
        <v>0</v>
      </c>
      <c r="AR91" s="213" t="s">
        <v>87</v>
      </c>
      <c r="AT91" s="214" t="s">
        <v>79</v>
      </c>
      <c r="AU91" s="214" t="s">
        <v>87</v>
      </c>
      <c r="AY91" s="213" t="s">
        <v>232</v>
      </c>
      <c r="BK91" s="215">
        <f>SUM(BK92:BK115)</f>
        <v>0</v>
      </c>
    </row>
    <row r="92" s="1" customFormat="1" ht="45" customHeight="1">
      <c r="B92" s="40"/>
      <c r="C92" s="218" t="s">
        <v>87</v>
      </c>
      <c r="D92" s="218" t="s">
        <v>235</v>
      </c>
      <c r="E92" s="219" t="s">
        <v>962</v>
      </c>
      <c r="F92" s="220" t="s">
        <v>963</v>
      </c>
      <c r="G92" s="221" t="s">
        <v>180</v>
      </c>
      <c r="H92" s="222">
        <v>300</v>
      </c>
      <c r="I92" s="223"/>
      <c r="J92" s="224">
        <f>ROUND(I92*H92,2)</f>
        <v>0</v>
      </c>
      <c r="K92" s="220" t="s">
        <v>238</v>
      </c>
      <c r="L92" s="45"/>
      <c r="M92" s="225" t="s">
        <v>39</v>
      </c>
      <c r="N92" s="226" t="s">
        <v>53</v>
      </c>
      <c r="O92" s="81"/>
      <c r="P92" s="227">
        <f>O92*H92</f>
        <v>0</v>
      </c>
      <c r="Q92" s="227">
        <v>0</v>
      </c>
      <c r="R92" s="227">
        <f>Q92*H92</f>
        <v>0</v>
      </c>
      <c r="S92" s="227">
        <v>0</v>
      </c>
      <c r="T92" s="228">
        <f>S92*H92</f>
        <v>0</v>
      </c>
      <c r="AR92" s="18" t="s">
        <v>181</v>
      </c>
      <c r="AT92" s="18" t="s">
        <v>235</v>
      </c>
      <c r="AU92" s="18" t="s">
        <v>89</v>
      </c>
      <c r="AY92" s="18" t="s">
        <v>232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18" t="s">
        <v>181</v>
      </c>
      <c r="BK92" s="229">
        <f>ROUND(I92*H92,2)</f>
        <v>0</v>
      </c>
      <c r="BL92" s="18" t="s">
        <v>181</v>
      </c>
      <c r="BM92" s="18" t="s">
        <v>964</v>
      </c>
    </row>
    <row r="93" s="1" customFormat="1">
      <c r="B93" s="40"/>
      <c r="C93" s="41"/>
      <c r="D93" s="230" t="s">
        <v>240</v>
      </c>
      <c r="E93" s="41"/>
      <c r="F93" s="231" t="s">
        <v>261</v>
      </c>
      <c r="G93" s="41"/>
      <c r="H93" s="41"/>
      <c r="I93" s="145"/>
      <c r="J93" s="41"/>
      <c r="K93" s="41"/>
      <c r="L93" s="45"/>
      <c r="M93" s="232"/>
      <c r="N93" s="81"/>
      <c r="O93" s="81"/>
      <c r="P93" s="81"/>
      <c r="Q93" s="81"/>
      <c r="R93" s="81"/>
      <c r="S93" s="81"/>
      <c r="T93" s="82"/>
      <c r="AT93" s="18" t="s">
        <v>240</v>
      </c>
      <c r="AU93" s="18" t="s">
        <v>89</v>
      </c>
    </row>
    <row r="94" s="12" customFormat="1">
      <c r="B94" s="233"/>
      <c r="C94" s="234"/>
      <c r="D94" s="230" t="s">
        <v>242</v>
      </c>
      <c r="E94" s="235" t="s">
        <v>39</v>
      </c>
      <c r="F94" s="236" t="s">
        <v>965</v>
      </c>
      <c r="G94" s="234"/>
      <c r="H94" s="237">
        <v>150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AT94" s="243" t="s">
        <v>242</v>
      </c>
      <c r="AU94" s="243" t="s">
        <v>89</v>
      </c>
      <c r="AV94" s="12" t="s">
        <v>89</v>
      </c>
      <c r="AW94" s="12" t="s">
        <v>41</v>
      </c>
      <c r="AX94" s="12" t="s">
        <v>80</v>
      </c>
      <c r="AY94" s="243" t="s">
        <v>232</v>
      </c>
    </row>
    <row r="95" s="12" customFormat="1">
      <c r="B95" s="233"/>
      <c r="C95" s="234"/>
      <c r="D95" s="230" t="s">
        <v>242</v>
      </c>
      <c r="E95" s="235" t="s">
        <v>39</v>
      </c>
      <c r="F95" s="236" t="s">
        <v>966</v>
      </c>
      <c r="G95" s="234"/>
      <c r="H95" s="237">
        <v>150</v>
      </c>
      <c r="I95" s="238"/>
      <c r="J95" s="234"/>
      <c r="K95" s="234"/>
      <c r="L95" s="239"/>
      <c r="M95" s="240"/>
      <c r="N95" s="241"/>
      <c r="O95" s="241"/>
      <c r="P95" s="241"/>
      <c r="Q95" s="241"/>
      <c r="R95" s="241"/>
      <c r="S95" s="241"/>
      <c r="T95" s="242"/>
      <c r="AT95" s="243" t="s">
        <v>242</v>
      </c>
      <c r="AU95" s="243" t="s">
        <v>89</v>
      </c>
      <c r="AV95" s="12" t="s">
        <v>89</v>
      </c>
      <c r="AW95" s="12" t="s">
        <v>41</v>
      </c>
      <c r="AX95" s="12" t="s">
        <v>80</v>
      </c>
      <c r="AY95" s="243" t="s">
        <v>232</v>
      </c>
    </row>
    <row r="96" s="13" customFormat="1">
      <c r="B96" s="254"/>
      <c r="C96" s="255"/>
      <c r="D96" s="230" t="s">
        <v>242</v>
      </c>
      <c r="E96" s="256" t="s">
        <v>957</v>
      </c>
      <c r="F96" s="257" t="s">
        <v>263</v>
      </c>
      <c r="G96" s="255"/>
      <c r="H96" s="258">
        <v>300</v>
      </c>
      <c r="I96" s="259"/>
      <c r="J96" s="255"/>
      <c r="K96" s="255"/>
      <c r="L96" s="260"/>
      <c r="M96" s="261"/>
      <c r="N96" s="262"/>
      <c r="O96" s="262"/>
      <c r="P96" s="262"/>
      <c r="Q96" s="262"/>
      <c r="R96" s="262"/>
      <c r="S96" s="262"/>
      <c r="T96" s="263"/>
      <c r="AT96" s="264" t="s">
        <v>242</v>
      </c>
      <c r="AU96" s="264" t="s">
        <v>89</v>
      </c>
      <c r="AV96" s="13" t="s">
        <v>181</v>
      </c>
      <c r="AW96" s="13" t="s">
        <v>41</v>
      </c>
      <c r="AX96" s="13" t="s">
        <v>87</v>
      </c>
      <c r="AY96" s="264" t="s">
        <v>232</v>
      </c>
    </row>
    <row r="97" s="1" customFormat="1" ht="22.5" customHeight="1">
      <c r="B97" s="40"/>
      <c r="C97" s="244" t="s">
        <v>89</v>
      </c>
      <c r="D97" s="244" t="s">
        <v>250</v>
      </c>
      <c r="E97" s="245" t="s">
        <v>278</v>
      </c>
      <c r="F97" s="246" t="s">
        <v>279</v>
      </c>
      <c r="G97" s="247" t="s">
        <v>280</v>
      </c>
      <c r="H97" s="248">
        <v>492</v>
      </c>
      <c r="I97" s="249"/>
      <c r="J97" s="250">
        <f>ROUND(I97*H97,2)</f>
        <v>0</v>
      </c>
      <c r="K97" s="246" t="s">
        <v>238</v>
      </c>
      <c r="L97" s="251"/>
      <c r="M97" s="252" t="s">
        <v>39</v>
      </c>
      <c r="N97" s="253" t="s">
        <v>53</v>
      </c>
      <c r="O97" s="81"/>
      <c r="P97" s="227">
        <f>O97*H97</f>
        <v>0</v>
      </c>
      <c r="Q97" s="227">
        <v>0.00018000000000000001</v>
      </c>
      <c r="R97" s="227">
        <f>Q97*H97</f>
        <v>0.08856</v>
      </c>
      <c r="S97" s="227">
        <v>0</v>
      </c>
      <c r="T97" s="228">
        <f>S97*H97</f>
        <v>0</v>
      </c>
      <c r="AR97" s="18" t="s">
        <v>253</v>
      </c>
      <c r="AT97" s="18" t="s">
        <v>250</v>
      </c>
      <c r="AU97" s="18" t="s">
        <v>89</v>
      </c>
      <c r="AY97" s="18" t="s">
        <v>232</v>
      </c>
      <c r="BE97" s="229">
        <f>IF(N97="základní",J97,0)</f>
        <v>0</v>
      </c>
      <c r="BF97" s="229">
        <f>IF(N97="snížená",J97,0)</f>
        <v>0</v>
      </c>
      <c r="BG97" s="229">
        <f>IF(N97="zákl. přenesená",J97,0)</f>
        <v>0</v>
      </c>
      <c r="BH97" s="229">
        <f>IF(N97="sníž. přenesená",J97,0)</f>
        <v>0</v>
      </c>
      <c r="BI97" s="229">
        <f>IF(N97="nulová",J97,0)</f>
        <v>0</v>
      </c>
      <c r="BJ97" s="18" t="s">
        <v>181</v>
      </c>
      <c r="BK97" s="229">
        <f>ROUND(I97*H97,2)</f>
        <v>0</v>
      </c>
      <c r="BL97" s="18" t="s">
        <v>181</v>
      </c>
      <c r="BM97" s="18" t="s">
        <v>967</v>
      </c>
    </row>
    <row r="98" s="12" customFormat="1">
      <c r="B98" s="233"/>
      <c r="C98" s="234"/>
      <c r="D98" s="230" t="s">
        <v>242</v>
      </c>
      <c r="E98" s="235" t="s">
        <v>956</v>
      </c>
      <c r="F98" s="236" t="s">
        <v>968</v>
      </c>
      <c r="G98" s="234"/>
      <c r="H98" s="237">
        <v>492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AT98" s="243" t="s">
        <v>242</v>
      </c>
      <c r="AU98" s="243" t="s">
        <v>89</v>
      </c>
      <c r="AV98" s="12" t="s">
        <v>89</v>
      </c>
      <c r="AW98" s="12" t="s">
        <v>41</v>
      </c>
      <c r="AX98" s="12" t="s">
        <v>87</v>
      </c>
      <c r="AY98" s="243" t="s">
        <v>232</v>
      </c>
    </row>
    <row r="99" s="1" customFormat="1" ht="22.5" customHeight="1">
      <c r="B99" s="40"/>
      <c r="C99" s="244" t="s">
        <v>249</v>
      </c>
      <c r="D99" s="244" t="s">
        <v>250</v>
      </c>
      <c r="E99" s="245" t="s">
        <v>285</v>
      </c>
      <c r="F99" s="246" t="s">
        <v>286</v>
      </c>
      <c r="G99" s="247" t="s">
        <v>280</v>
      </c>
      <c r="H99" s="248">
        <v>984</v>
      </c>
      <c r="I99" s="249"/>
      <c r="J99" s="250">
        <f>ROUND(I99*H99,2)</f>
        <v>0</v>
      </c>
      <c r="K99" s="246" t="s">
        <v>238</v>
      </c>
      <c r="L99" s="251"/>
      <c r="M99" s="252" t="s">
        <v>39</v>
      </c>
      <c r="N99" s="253" t="s">
        <v>53</v>
      </c>
      <c r="O99" s="81"/>
      <c r="P99" s="227">
        <f>O99*H99</f>
        <v>0</v>
      </c>
      <c r="Q99" s="227">
        <v>0.00123</v>
      </c>
      <c r="R99" s="227">
        <f>Q99*H99</f>
        <v>1.2103200000000001</v>
      </c>
      <c r="S99" s="227">
        <v>0</v>
      </c>
      <c r="T99" s="228">
        <f>S99*H99</f>
        <v>0</v>
      </c>
      <c r="AR99" s="18" t="s">
        <v>253</v>
      </c>
      <c r="AT99" s="18" t="s">
        <v>250</v>
      </c>
      <c r="AU99" s="18" t="s">
        <v>89</v>
      </c>
      <c r="AY99" s="18" t="s">
        <v>232</v>
      </c>
      <c r="BE99" s="229">
        <f>IF(N99="základní",J99,0)</f>
        <v>0</v>
      </c>
      <c r="BF99" s="229">
        <f>IF(N99="snížená",J99,0)</f>
        <v>0</v>
      </c>
      <c r="BG99" s="229">
        <f>IF(N99="zákl. přenesená",J99,0)</f>
        <v>0</v>
      </c>
      <c r="BH99" s="229">
        <f>IF(N99="sníž. přenesená",J99,0)</f>
        <v>0</v>
      </c>
      <c r="BI99" s="229">
        <f>IF(N99="nulová",J99,0)</f>
        <v>0</v>
      </c>
      <c r="BJ99" s="18" t="s">
        <v>181</v>
      </c>
      <c r="BK99" s="229">
        <f>ROUND(I99*H99,2)</f>
        <v>0</v>
      </c>
      <c r="BL99" s="18" t="s">
        <v>181</v>
      </c>
      <c r="BM99" s="18" t="s">
        <v>969</v>
      </c>
    </row>
    <row r="100" s="12" customFormat="1">
      <c r="B100" s="233"/>
      <c r="C100" s="234"/>
      <c r="D100" s="230" t="s">
        <v>242</v>
      </c>
      <c r="E100" s="235" t="s">
        <v>39</v>
      </c>
      <c r="F100" s="236" t="s">
        <v>970</v>
      </c>
      <c r="G100" s="234"/>
      <c r="H100" s="237">
        <v>984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AT100" s="243" t="s">
        <v>242</v>
      </c>
      <c r="AU100" s="243" t="s">
        <v>89</v>
      </c>
      <c r="AV100" s="12" t="s">
        <v>89</v>
      </c>
      <c r="AW100" s="12" t="s">
        <v>41</v>
      </c>
      <c r="AX100" s="12" t="s">
        <v>87</v>
      </c>
      <c r="AY100" s="243" t="s">
        <v>232</v>
      </c>
    </row>
    <row r="101" s="1" customFormat="1" ht="22.5" customHeight="1">
      <c r="B101" s="40"/>
      <c r="C101" s="218" t="s">
        <v>181</v>
      </c>
      <c r="D101" s="218" t="s">
        <v>235</v>
      </c>
      <c r="E101" s="219" t="s">
        <v>290</v>
      </c>
      <c r="F101" s="220" t="s">
        <v>291</v>
      </c>
      <c r="G101" s="221" t="s">
        <v>280</v>
      </c>
      <c r="H101" s="222">
        <v>50</v>
      </c>
      <c r="I101" s="223"/>
      <c r="J101" s="224">
        <f>ROUND(I101*H101,2)</f>
        <v>0</v>
      </c>
      <c r="K101" s="220" t="s">
        <v>238</v>
      </c>
      <c r="L101" s="45"/>
      <c r="M101" s="225" t="s">
        <v>39</v>
      </c>
      <c r="N101" s="226" t="s">
        <v>53</v>
      </c>
      <c r="O101" s="81"/>
      <c r="P101" s="227">
        <f>O101*H101</f>
        <v>0</v>
      </c>
      <c r="Q101" s="227">
        <v>0</v>
      </c>
      <c r="R101" s="227">
        <f>Q101*H101</f>
        <v>0</v>
      </c>
      <c r="S101" s="227">
        <v>0</v>
      </c>
      <c r="T101" s="228">
        <f>S101*H101</f>
        <v>0</v>
      </c>
      <c r="AR101" s="18" t="s">
        <v>181</v>
      </c>
      <c r="AT101" s="18" t="s">
        <v>235</v>
      </c>
      <c r="AU101" s="18" t="s">
        <v>89</v>
      </c>
      <c r="AY101" s="18" t="s">
        <v>232</v>
      </c>
      <c r="BE101" s="229">
        <f>IF(N101="základní",J101,0)</f>
        <v>0</v>
      </c>
      <c r="BF101" s="229">
        <f>IF(N101="snížená",J101,0)</f>
        <v>0</v>
      </c>
      <c r="BG101" s="229">
        <f>IF(N101="zákl. přenesená",J101,0)</f>
        <v>0</v>
      </c>
      <c r="BH101" s="229">
        <f>IF(N101="sníž. přenesená",J101,0)</f>
        <v>0</v>
      </c>
      <c r="BI101" s="229">
        <f>IF(N101="nulová",J101,0)</f>
        <v>0</v>
      </c>
      <c r="BJ101" s="18" t="s">
        <v>181</v>
      </c>
      <c r="BK101" s="229">
        <f>ROUND(I101*H101,2)</f>
        <v>0</v>
      </c>
      <c r="BL101" s="18" t="s">
        <v>181</v>
      </c>
      <c r="BM101" s="18" t="s">
        <v>971</v>
      </c>
    </row>
    <row r="102" s="1" customFormat="1">
      <c r="B102" s="40"/>
      <c r="C102" s="41"/>
      <c r="D102" s="230" t="s">
        <v>240</v>
      </c>
      <c r="E102" s="41"/>
      <c r="F102" s="231" t="s">
        <v>293</v>
      </c>
      <c r="G102" s="41"/>
      <c r="H102" s="41"/>
      <c r="I102" s="145"/>
      <c r="J102" s="41"/>
      <c r="K102" s="41"/>
      <c r="L102" s="45"/>
      <c r="M102" s="232"/>
      <c r="N102" s="81"/>
      <c r="O102" s="81"/>
      <c r="P102" s="81"/>
      <c r="Q102" s="81"/>
      <c r="R102" s="81"/>
      <c r="S102" s="81"/>
      <c r="T102" s="82"/>
      <c r="AT102" s="18" t="s">
        <v>240</v>
      </c>
      <c r="AU102" s="18" t="s">
        <v>89</v>
      </c>
    </row>
    <row r="103" s="12" customFormat="1">
      <c r="B103" s="233"/>
      <c r="C103" s="234"/>
      <c r="D103" s="230" t="s">
        <v>242</v>
      </c>
      <c r="E103" s="235" t="s">
        <v>39</v>
      </c>
      <c r="F103" s="236" t="s">
        <v>972</v>
      </c>
      <c r="G103" s="234"/>
      <c r="H103" s="237">
        <v>50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AT103" s="243" t="s">
        <v>242</v>
      </c>
      <c r="AU103" s="243" t="s">
        <v>89</v>
      </c>
      <c r="AV103" s="12" t="s">
        <v>89</v>
      </c>
      <c r="AW103" s="12" t="s">
        <v>41</v>
      </c>
      <c r="AX103" s="12" t="s">
        <v>80</v>
      </c>
      <c r="AY103" s="243" t="s">
        <v>232</v>
      </c>
    </row>
    <row r="104" s="13" customFormat="1">
      <c r="B104" s="254"/>
      <c r="C104" s="255"/>
      <c r="D104" s="230" t="s">
        <v>242</v>
      </c>
      <c r="E104" s="256" t="s">
        <v>39</v>
      </c>
      <c r="F104" s="257" t="s">
        <v>263</v>
      </c>
      <c r="G104" s="255"/>
      <c r="H104" s="258">
        <v>50</v>
      </c>
      <c r="I104" s="259"/>
      <c r="J104" s="255"/>
      <c r="K104" s="255"/>
      <c r="L104" s="260"/>
      <c r="M104" s="261"/>
      <c r="N104" s="262"/>
      <c r="O104" s="262"/>
      <c r="P104" s="262"/>
      <c r="Q104" s="262"/>
      <c r="R104" s="262"/>
      <c r="S104" s="262"/>
      <c r="T104" s="263"/>
      <c r="AT104" s="264" t="s">
        <v>242</v>
      </c>
      <c r="AU104" s="264" t="s">
        <v>89</v>
      </c>
      <c r="AV104" s="13" t="s">
        <v>181</v>
      </c>
      <c r="AW104" s="13" t="s">
        <v>41</v>
      </c>
      <c r="AX104" s="13" t="s">
        <v>87</v>
      </c>
      <c r="AY104" s="264" t="s">
        <v>232</v>
      </c>
    </row>
    <row r="105" s="1" customFormat="1" ht="45" customHeight="1">
      <c r="B105" s="40"/>
      <c r="C105" s="218" t="s">
        <v>233</v>
      </c>
      <c r="D105" s="218" t="s">
        <v>235</v>
      </c>
      <c r="E105" s="219" t="s">
        <v>315</v>
      </c>
      <c r="F105" s="220" t="s">
        <v>316</v>
      </c>
      <c r="G105" s="221" t="s">
        <v>317</v>
      </c>
      <c r="H105" s="222">
        <v>8</v>
      </c>
      <c r="I105" s="223"/>
      <c r="J105" s="224">
        <f>ROUND(I105*H105,2)</f>
        <v>0</v>
      </c>
      <c r="K105" s="220" t="s">
        <v>238</v>
      </c>
      <c r="L105" s="45"/>
      <c r="M105" s="225" t="s">
        <v>39</v>
      </c>
      <c r="N105" s="226" t="s">
        <v>53</v>
      </c>
      <c r="O105" s="81"/>
      <c r="P105" s="227">
        <f>O105*H105</f>
        <v>0</v>
      </c>
      <c r="Q105" s="227">
        <v>0</v>
      </c>
      <c r="R105" s="227">
        <f>Q105*H105</f>
        <v>0</v>
      </c>
      <c r="S105" s="227">
        <v>0</v>
      </c>
      <c r="T105" s="228">
        <f>S105*H105</f>
        <v>0</v>
      </c>
      <c r="AR105" s="18" t="s">
        <v>181</v>
      </c>
      <c r="AT105" s="18" t="s">
        <v>235</v>
      </c>
      <c r="AU105" s="18" t="s">
        <v>89</v>
      </c>
      <c r="AY105" s="18" t="s">
        <v>232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18" t="s">
        <v>181</v>
      </c>
      <c r="BK105" s="229">
        <f>ROUND(I105*H105,2)</f>
        <v>0</v>
      </c>
      <c r="BL105" s="18" t="s">
        <v>181</v>
      </c>
      <c r="BM105" s="18" t="s">
        <v>973</v>
      </c>
    </row>
    <row r="106" s="1" customFormat="1">
      <c r="B106" s="40"/>
      <c r="C106" s="41"/>
      <c r="D106" s="230" t="s">
        <v>240</v>
      </c>
      <c r="E106" s="41"/>
      <c r="F106" s="231" t="s">
        <v>319</v>
      </c>
      <c r="G106" s="41"/>
      <c r="H106" s="41"/>
      <c r="I106" s="145"/>
      <c r="J106" s="41"/>
      <c r="K106" s="41"/>
      <c r="L106" s="45"/>
      <c r="M106" s="232"/>
      <c r="N106" s="81"/>
      <c r="O106" s="81"/>
      <c r="P106" s="81"/>
      <c r="Q106" s="81"/>
      <c r="R106" s="81"/>
      <c r="S106" s="81"/>
      <c r="T106" s="82"/>
      <c r="AT106" s="18" t="s">
        <v>240</v>
      </c>
      <c r="AU106" s="18" t="s">
        <v>89</v>
      </c>
    </row>
    <row r="107" s="12" customFormat="1">
      <c r="B107" s="233"/>
      <c r="C107" s="234"/>
      <c r="D107" s="230" t="s">
        <v>242</v>
      </c>
      <c r="E107" s="235" t="s">
        <v>39</v>
      </c>
      <c r="F107" s="236" t="s">
        <v>818</v>
      </c>
      <c r="G107" s="234"/>
      <c r="H107" s="237">
        <v>8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AT107" s="243" t="s">
        <v>242</v>
      </c>
      <c r="AU107" s="243" t="s">
        <v>89</v>
      </c>
      <c r="AV107" s="12" t="s">
        <v>89</v>
      </c>
      <c r="AW107" s="12" t="s">
        <v>41</v>
      </c>
      <c r="AX107" s="12" t="s">
        <v>80</v>
      </c>
      <c r="AY107" s="243" t="s">
        <v>232</v>
      </c>
    </row>
    <row r="108" s="13" customFormat="1">
      <c r="B108" s="254"/>
      <c r="C108" s="255"/>
      <c r="D108" s="230" t="s">
        <v>242</v>
      </c>
      <c r="E108" s="256" t="s">
        <v>974</v>
      </c>
      <c r="F108" s="257" t="s">
        <v>263</v>
      </c>
      <c r="G108" s="255"/>
      <c r="H108" s="258">
        <v>8</v>
      </c>
      <c r="I108" s="259"/>
      <c r="J108" s="255"/>
      <c r="K108" s="255"/>
      <c r="L108" s="260"/>
      <c r="M108" s="261"/>
      <c r="N108" s="262"/>
      <c r="O108" s="262"/>
      <c r="P108" s="262"/>
      <c r="Q108" s="262"/>
      <c r="R108" s="262"/>
      <c r="S108" s="262"/>
      <c r="T108" s="263"/>
      <c r="AT108" s="264" t="s">
        <v>242</v>
      </c>
      <c r="AU108" s="264" t="s">
        <v>89</v>
      </c>
      <c r="AV108" s="13" t="s">
        <v>181</v>
      </c>
      <c r="AW108" s="13" t="s">
        <v>41</v>
      </c>
      <c r="AX108" s="13" t="s">
        <v>87</v>
      </c>
      <c r="AY108" s="264" t="s">
        <v>232</v>
      </c>
    </row>
    <row r="109" s="1" customFormat="1" ht="33.75" customHeight="1">
      <c r="B109" s="40"/>
      <c r="C109" s="218" t="s">
        <v>269</v>
      </c>
      <c r="D109" s="218" t="s">
        <v>235</v>
      </c>
      <c r="E109" s="219" t="s">
        <v>975</v>
      </c>
      <c r="F109" s="220" t="s">
        <v>330</v>
      </c>
      <c r="G109" s="221" t="s">
        <v>317</v>
      </c>
      <c r="H109" s="222">
        <v>4</v>
      </c>
      <c r="I109" s="223"/>
      <c r="J109" s="224">
        <f>ROUND(I109*H109,2)</f>
        <v>0</v>
      </c>
      <c r="K109" s="220" t="s">
        <v>238</v>
      </c>
      <c r="L109" s="45"/>
      <c r="M109" s="225" t="s">
        <v>39</v>
      </c>
      <c r="N109" s="226" t="s">
        <v>53</v>
      </c>
      <c r="O109" s="81"/>
      <c r="P109" s="227">
        <f>O109*H109</f>
        <v>0</v>
      </c>
      <c r="Q109" s="227">
        <v>0</v>
      </c>
      <c r="R109" s="227">
        <f>Q109*H109</f>
        <v>0</v>
      </c>
      <c r="S109" s="227">
        <v>0</v>
      </c>
      <c r="T109" s="228">
        <f>S109*H109</f>
        <v>0</v>
      </c>
      <c r="AR109" s="18" t="s">
        <v>181</v>
      </c>
      <c r="AT109" s="18" t="s">
        <v>235</v>
      </c>
      <c r="AU109" s="18" t="s">
        <v>89</v>
      </c>
      <c r="AY109" s="18" t="s">
        <v>232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18" t="s">
        <v>181</v>
      </c>
      <c r="BK109" s="229">
        <f>ROUND(I109*H109,2)</f>
        <v>0</v>
      </c>
      <c r="BL109" s="18" t="s">
        <v>181</v>
      </c>
      <c r="BM109" s="18" t="s">
        <v>976</v>
      </c>
    </row>
    <row r="110" s="1" customFormat="1">
      <c r="B110" s="40"/>
      <c r="C110" s="41"/>
      <c r="D110" s="230" t="s">
        <v>240</v>
      </c>
      <c r="E110" s="41"/>
      <c r="F110" s="231" t="s">
        <v>332</v>
      </c>
      <c r="G110" s="41"/>
      <c r="H110" s="41"/>
      <c r="I110" s="145"/>
      <c r="J110" s="41"/>
      <c r="K110" s="41"/>
      <c r="L110" s="45"/>
      <c r="M110" s="232"/>
      <c r="N110" s="81"/>
      <c r="O110" s="81"/>
      <c r="P110" s="81"/>
      <c r="Q110" s="81"/>
      <c r="R110" s="81"/>
      <c r="S110" s="81"/>
      <c r="T110" s="82"/>
      <c r="AT110" s="18" t="s">
        <v>240</v>
      </c>
      <c r="AU110" s="18" t="s">
        <v>89</v>
      </c>
    </row>
    <row r="111" s="12" customFormat="1">
      <c r="B111" s="233"/>
      <c r="C111" s="234"/>
      <c r="D111" s="230" t="s">
        <v>242</v>
      </c>
      <c r="E111" s="235" t="s">
        <v>39</v>
      </c>
      <c r="F111" s="236" t="s">
        <v>977</v>
      </c>
      <c r="G111" s="234"/>
      <c r="H111" s="237">
        <v>4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AT111" s="243" t="s">
        <v>242</v>
      </c>
      <c r="AU111" s="243" t="s">
        <v>89</v>
      </c>
      <c r="AV111" s="12" t="s">
        <v>89</v>
      </c>
      <c r="AW111" s="12" t="s">
        <v>41</v>
      </c>
      <c r="AX111" s="12" t="s">
        <v>87</v>
      </c>
      <c r="AY111" s="243" t="s">
        <v>232</v>
      </c>
    </row>
    <row r="112" s="1" customFormat="1" ht="45" customHeight="1">
      <c r="B112" s="40"/>
      <c r="C112" s="218" t="s">
        <v>277</v>
      </c>
      <c r="D112" s="218" t="s">
        <v>235</v>
      </c>
      <c r="E112" s="219" t="s">
        <v>577</v>
      </c>
      <c r="F112" s="220" t="s">
        <v>578</v>
      </c>
      <c r="G112" s="221" t="s">
        <v>180</v>
      </c>
      <c r="H112" s="222">
        <v>500</v>
      </c>
      <c r="I112" s="223"/>
      <c r="J112" s="224">
        <f>ROUND(I112*H112,2)</f>
        <v>0</v>
      </c>
      <c r="K112" s="220" t="s">
        <v>238</v>
      </c>
      <c r="L112" s="45"/>
      <c r="M112" s="225" t="s">
        <v>39</v>
      </c>
      <c r="N112" s="226" t="s">
        <v>53</v>
      </c>
      <c r="O112" s="81"/>
      <c r="P112" s="227">
        <f>O112*H112</f>
        <v>0</v>
      </c>
      <c r="Q112" s="227">
        <v>0</v>
      </c>
      <c r="R112" s="227">
        <f>Q112*H112</f>
        <v>0</v>
      </c>
      <c r="S112" s="227">
        <v>0</v>
      </c>
      <c r="T112" s="228">
        <f>S112*H112</f>
        <v>0</v>
      </c>
      <c r="AR112" s="18" t="s">
        <v>181</v>
      </c>
      <c r="AT112" s="18" t="s">
        <v>235</v>
      </c>
      <c r="AU112" s="18" t="s">
        <v>89</v>
      </c>
      <c r="AY112" s="18" t="s">
        <v>232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18" t="s">
        <v>181</v>
      </c>
      <c r="BK112" s="229">
        <f>ROUND(I112*H112,2)</f>
        <v>0</v>
      </c>
      <c r="BL112" s="18" t="s">
        <v>181</v>
      </c>
      <c r="BM112" s="18" t="s">
        <v>978</v>
      </c>
    </row>
    <row r="113" s="1" customFormat="1">
      <c r="B113" s="40"/>
      <c r="C113" s="41"/>
      <c r="D113" s="230" t="s">
        <v>240</v>
      </c>
      <c r="E113" s="41"/>
      <c r="F113" s="231" t="s">
        <v>338</v>
      </c>
      <c r="G113" s="41"/>
      <c r="H113" s="41"/>
      <c r="I113" s="145"/>
      <c r="J113" s="41"/>
      <c r="K113" s="41"/>
      <c r="L113" s="45"/>
      <c r="M113" s="232"/>
      <c r="N113" s="81"/>
      <c r="O113" s="81"/>
      <c r="P113" s="81"/>
      <c r="Q113" s="81"/>
      <c r="R113" s="81"/>
      <c r="S113" s="81"/>
      <c r="T113" s="82"/>
      <c r="AT113" s="18" t="s">
        <v>240</v>
      </c>
      <c r="AU113" s="18" t="s">
        <v>89</v>
      </c>
    </row>
    <row r="114" s="12" customFormat="1">
      <c r="B114" s="233"/>
      <c r="C114" s="234"/>
      <c r="D114" s="230" t="s">
        <v>242</v>
      </c>
      <c r="E114" s="235" t="s">
        <v>39</v>
      </c>
      <c r="F114" s="236" t="s">
        <v>979</v>
      </c>
      <c r="G114" s="234"/>
      <c r="H114" s="237">
        <v>500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AT114" s="243" t="s">
        <v>242</v>
      </c>
      <c r="AU114" s="243" t="s">
        <v>89</v>
      </c>
      <c r="AV114" s="12" t="s">
        <v>89</v>
      </c>
      <c r="AW114" s="12" t="s">
        <v>41</v>
      </c>
      <c r="AX114" s="12" t="s">
        <v>80</v>
      </c>
      <c r="AY114" s="243" t="s">
        <v>232</v>
      </c>
    </row>
    <row r="115" s="13" customFormat="1">
      <c r="B115" s="254"/>
      <c r="C115" s="255"/>
      <c r="D115" s="230" t="s">
        <v>242</v>
      </c>
      <c r="E115" s="256" t="s">
        <v>980</v>
      </c>
      <c r="F115" s="257" t="s">
        <v>263</v>
      </c>
      <c r="G115" s="255"/>
      <c r="H115" s="258">
        <v>500</v>
      </c>
      <c r="I115" s="259"/>
      <c r="J115" s="255"/>
      <c r="K115" s="255"/>
      <c r="L115" s="260"/>
      <c r="M115" s="261"/>
      <c r="N115" s="262"/>
      <c r="O115" s="262"/>
      <c r="P115" s="262"/>
      <c r="Q115" s="262"/>
      <c r="R115" s="262"/>
      <c r="S115" s="262"/>
      <c r="T115" s="263"/>
      <c r="AT115" s="264" t="s">
        <v>242</v>
      </c>
      <c r="AU115" s="264" t="s">
        <v>89</v>
      </c>
      <c r="AV115" s="13" t="s">
        <v>181</v>
      </c>
      <c r="AW115" s="13" t="s">
        <v>41</v>
      </c>
      <c r="AX115" s="13" t="s">
        <v>87</v>
      </c>
      <c r="AY115" s="264" t="s">
        <v>232</v>
      </c>
    </row>
    <row r="116" s="11" customFormat="1" ht="25.92" customHeight="1">
      <c r="B116" s="202"/>
      <c r="C116" s="203"/>
      <c r="D116" s="204" t="s">
        <v>79</v>
      </c>
      <c r="E116" s="205" t="s">
        <v>343</v>
      </c>
      <c r="F116" s="205" t="s">
        <v>344</v>
      </c>
      <c r="G116" s="203"/>
      <c r="H116" s="203"/>
      <c r="I116" s="206"/>
      <c r="J116" s="207">
        <f>BK116</f>
        <v>0</v>
      </c>
      <c r="K116" s="203"/>
      <c r="L116" s="208"/>
      <c r="M116" s="209"/>
      <c r="N116" s="210"/>
      <c r="O116" s="210"/>
      <c r="P116" s="211">
        <f>SUM(P117:P119)</f>
        <v>0</v>
      </c>
      <c r="Q116" s="210"/>
      <c r="R116" s="211">
        <f>SUM(R117:R119)</f>
        <v>0</v>
      </c>
      <c r="S116" s="210"/>
      <c r="T116" s="212">
        <f>SUM(T117:T119)</f>
        <v>0</v>
      </c>
      <c r="AR116" s="213" t="s">
        <v>181</v>
      </c>
      <c r="AT116" s="214" t="s">
        <v>79</v>
      </c>
      <c r="AU116" s="214" t="s">
        <v>80</v>
      </c>
      <c r="AY116" s="213" t="s">
        <v>232</v>
      </c>
      <c r="BK116" s="215">
        <f>SUM(BK117:BK119)</f>
        <v>0</v>
      </c>
    </row>
    <row r="117" s="1" customFormat="1" ht="78.75" customHeight="1">
      <c r="B117" s="40"/>
      <c r="C117" s="218" t="s">
        <v>253</v>
      </c>
      <c r="D117" s="218" t="s">
        <v>235</v>
      </c>
      <c r="E117" s="219" t="s">
        <v>356</v>
      </c>
      <c r="F117" s="220" t="s">
        <v>357</v>
      </c>
      <c r="G117" s="221" t="s">
        <v>191</v>
      </c>
      <c r="H117" s="222">
        <v>14.817</v>
      </c>
      <c r="I117" s="223"/>
      <c r="J117" s="224">
        <f>ROUND(I117*H117,2)</f>
        <v>0</v>
      </c>
      <c r="K117" s="220" t="s">
        <v>238</v>
      </c>
      <c r="L117" s="45"/>
      <c r="M117" s="225" t="s">
        <v>39</v>
      </c>
      <c r="N117" s="226" t="s">
        <v>53</v>
      </c>
      <c r="O117" s="81"/>
      <c r="P117" s="227">
        <f>O117*H117</f>
        <v>0</v>
      </c>
      <c r="Q117" s="227">
        <v>0</v>
      </c>
      <c r="R117" s="227">
        <f>Q117*H117</f>
        <v>0</v>
      </c>
      <c r="S117" s="227">
        <v>0</v>
      </c>
      <c r="T117" s="228">
        <f>S117*H117</f>
        <v>0</v>
      </c>
      <c r="AR117" s="18" t="s">
        <v>348</v>
      </c>
      <c r="AT117" s="18" t="s">
        <v>235</v>
      </c>
      <c r="AU117" s="18" t="s">
        <v>87</v>
      </c>
      <c r="AY117" s="18" t="s">
        <v>232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18" t="s">
        <v>181</v>
      </c>
      <c r="BK117" s="229">
        <f>ROUND(I117*H117,2)</f>
        <v>0</v>
      </c>
      <c r="BL117" s="18" t="s">
        <v>348</v>
      </c>
      <c r="BM117" s="18" t="s">
        <v>981</v>
      </c>
    </row>
    <row r="118" s="1" customFormat="1">
      <c r="B118" s="40"/>
      <c r="C118" s="41"/>
      <c r="D118" s="230" t="s">
        <v>240</v>
      </c>
      <c r="E118" s="41"/>
      <c r="F118" s="231" t="s">
        <v>359</v>
      </c>
      <c r="G118" s="41"/>
      <c r="H118" s="41"/>
      <c r="I118" s="145"/>
      <c r="J118" s="41"/>
      <c r="K118" s="41"/>
      <c r="L118" s="45"/>
      <c r="M118" s="232"/>
      <c r="N118" s="81"/>
      <c r="O118" s="81"/>
      <c r="P118" s="81"/>
      <c r="Q118" s="81"/>
      <c r="R118" s="81"/>
      <c r="S118" s="81"/>
      <c r="T118" s="82"/>
      <c r="AT118" s="18" t="s">
        <v>240</v>
      </c>
      <c r="AU118" s="18" t="s">
        <v>87</v>
      </c>
    </row>
    <row r="119" s="12" customFormat="1">
      <c r="B119" s="233"/>
      <c r="C119" s="234"/>
      <c r="D119" s="230" t="s">
        <v>242</v>
      </c>
      <c r="E119" s="235" t="s">
        <v>39</v>
      </c>
      <c r="F119" s="236" t="s">
        <v>982</v>
      </c>
      <c r="G119" s="234"/>
      <c r="H119" s="237">
        <v>14.817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AT119" s="243" t="s">
        <v>242</v>
      </c>
      <c r="AU119" s="243" t="s">
        <v>87</v>
      </c>
      <c r="AV119" s="12" t="s">
        <v>89</v>
      </c>
      <c r="AW119" s="12" t="s">
        <v>41</v>
      </c>
      <c r="AX119" s="12" t="s">
        <v>87</v>
      </c>
      <c r="AY119" s="243" t="s">
        <v>232</v>
      </c>
    </row>
    <row r="120" s="11" customFormat="1" ht="25.92" customHeight="1">
      <c r="B120" s="202"/>
      <c r="C120" s="203"/>
      <c r="D120" s="204" t="s">
        <v>79</v>
      </c>
      <c r="E120" s="205" t="s">
        <v>172</v>
      </c>
      <c r="F120" s="205" t="s">
        <v>168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SUM(P121:P138)</f>
        <v>0</v>
      </c>
      <c r="Q120" s="210"/>
      <c r="R120" s="211">
        <f>SUM(R121:R138)</f>
        <v>0</v>
      </c>
      <c r="S120" s="210"/>
      <c r="T120" s="212">
        <f>SUM(T121:T138)</f>
        <v>0</v>
      </c>
      <c r="AR120" s="213" t="s">
        <v>233</v>
      </c>
      <c r="AT120" s="214" t="s">
        <v>79</v>
      </c>
      <c r="AU120" s="214" t="s">
        <v>80</v>
      </c>
      <c r="AY120" s="213" t="s">
        <v>232</v>
      </c>
      <c r="BK120" s="215">
        <f>SUM(BK121:BK138)</f>
        <v>0</v>
      </c>
    </row>
    <row r="121" s="1" customFormat="1" ht="78.75" customHeight="1">
      <c r="B121" s="40"/>
      <c r="C121" s="218" t="s">
        <v>289</v>
      </c>
      <c r="D121" s="218" t="s">
        <v>235</v>
      </c>
      <c r="E121" s="219" t="s">
        <v>983</v>
      </c>
      <c r="F121" s="220" t="s">
        <v>984</v>
      </c>
      <c r="G121" s="221" t="s">
        <v>280</v>
      </c>
      <c r="H121" s="222">
        <v>1</v>
      </c>
      <c r="I121" s="223"/>
      <c r="J121" s="224">
        <f>ROUND(I121*H121,2)</f>
        <v>0</v>
      </c>
      <c r="K121" s="220" t="s">
        <v>238</v>
      </c>
      <c r="L121" s="45"/>
      <c r="M121" s="225" t="s">
        <v>39</v>
      </c>
      <c r="N121" s="226" t="s">
        <v>53</v>
      </c>
      <c r="O121" s="8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AR121" s="18" t="s">
        <v>348</v>
      </c>
      <c r="AT121" s="18" t="s">
        <v>235</v>
      </c>
      <c r="AU121" s="18" t="s">
        <v>87</v>
      </c>
      <c r="AY121" s="18" t="s">
        <v>232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8" t="s">
        <v>181</v>
      </c>
      <c r="BK121" s="229">
        <f>ROUND(I121*H121,2)</f>
        <v>0</v>
      </c>
      <c r="BL121" s="18" t="s">
        <v>348</v>
      </c>
      <c r="BM121" s="18" t="s">
        <v>985</v>
      </c>
    </row>
    <row r="122" s="1" customFormat="1">
      <c r="B122" s="40"/>
      <c r="C122" s="41"/>
      <c r="D122" s="230" t="s">
        <v>240</v>
      </c>
      <c r="E122" s="41"/>
      <c r="F122" s="231" t="s">
        <v>359</v>
      </c>
      <c r="G122" s="41"/>
      <c r="H122" s="41"/>
      <c r="I122" s="145"/>
      <c r="J122" s="41"/>
      <c r="K122" s="41"/>
      <c r="L122" s="45"/>
      <c r="M122" s="232"/>
      <c r="N122" s="81"/>
      <c r="O122" s="81"/>
      <c r="P122" s="81"/>
      <c r="Q122" s="81"/>
      <c r="R122" s="81"/>
      <c r="S122" s="81"/>
      <c r="T122" s="82"/>
      <c r="AT122" s="18" t="s">
        <v>240</v>
      </c>
      <c r="AU122" s="18" t="s">
        <v>87</v>
      </c>
    </row>
    <row r="123" s="1" customFormat="1">
      <c r="B123" s="40"/>
      <c r="C123" s="41"/>
      <c r="D123" s="230" t="s">
        <v>255</v>
      </c>
      <c r="E123" s="41"/>
      <c r="F123" s="231" t="s">
        <v>366</v>
      </c>
      <c r="G123" s="41"/>
      <c r="H123" s="41"/>
      <c r="I123" s="145"/>
      <c r="J123" s="41"/>
      <c r="K123" s="41"/>
      <c r="L123" s="45"/>
      <c r="M123" s="232"/>
      <c r="N123" s="81"/>
      <c r="O123" s="81"/>
      <c r="P123" s="81"/>
      <c r="Q123" s="81"/>
      <c r="R123" s="81"/>
      <c r="S123" s="81"/>
      <c r="T123" s="82"/>
      <c r="AT123" s="18" t="s">
        <v>255</v>
      </c>
      <c r="AU123" s="18" t="s">
        <v>87</v>
      </c>
    </row>
    <row r="124" s="12" customFormat="1">
      <c r="B124" s="233"/>
      <c r="C124" s="234"/>
      <c r="D124" s="230" t="s">
        <v>242</v>
      </c>
      <c r="E124" s="235" t="s">
        <v>39</v>
      </c>
      <c r="F124" s="236" t="s">
        <v>986</v>
      </c>
      <c r="G124" s="234"/>
      <c r="H124" s="237">
        <v>1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AT124" s="243" t="s">
        <v>242</v>
      </c>
      <c r="AU124" s="243" t="s">
        <v>87</v>
      </c>
      <c r="AV124" s="12" t="s">
        <v>89</v>
      </c>
      <c r="AW124" s="12" t="s">
        <v>41</v>
      </c>
      <c r="AX124" s="12" t="s">
        <v>87</v>
      </c>
      <c r="AY124" s="243" t="s">
        <v>232</v>
      </c>
    </row>
    <row r="125" s="1" customFormat="1" ht="78.75" customHeight="1">
      <c r="B125" s="40"/>
      <c r="C125" s="218" t="s">
        <v>295</v>
      </c>
      <c r="D125" s="218" t="s">
        <v>235</v>
      </c>
      <c r="E125" s="219" t="s">
        <v>987</v>
      </c>
      <c r="F125" s="220" t="s">
        <v>988</v>
      </c>
      <c r="G125" s="221" t="s">
        <v>191</v>
      </c>
      <c r="H125" s="222">
        <v>14.817</v>
      </c>
      <c r="I125" s="223"/>
      <c r="J125" s="224">
        <f>ROUND(I125*H125,2)</f>
        <v>0</v>
      </c>
      <c r="K125" s="220" t="s">
        <v>238</v>
      </c>
      <c r="L125" s="45"/>
      <c r="M125" s="225" t="s">
        <v>39</v>
      </c>
      <c r="N125" s="226" t="s">
        <v>53</v>
      </c>
      <c r="O125" s="8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AR125" s="18" t="s">
        <v>348</v>
      </c>
      <c r="AT125" s="18" t="s">
        <v>235</v>
      </c>
      <c r="AU125" s="18" t="s">
        <v>87</v>
      </c>
      <c r="AY125" s="18" t="s">
        <v>232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8" t="s">
        <v>181</v>
      </c>
      <c r="BK125" s="229">
        <f>ROUND(I125*H125,2)</f>
        <v>0</v>
      </c>
      <c r="BL125" s="18" t="s">
        <v>348</v>
      </c>
      <c r="BM125" s="18" t="s">
        <v>989</v>
      </c>
    </row>
    <row r="126" s="1" customFormat="1">
      <c r="B126" s="40"/>
      <c r="C126" s="41"/>
      <c r="D126" s="230" t="s">
        <v>240</v>
      </c>
      <c r="E126" s="41"/>
      <c r="F126" s="231" t="s">
        <v>359</v>
      </c>
      <c r="G126" s="41"/>
      <c r="H126" s="41"/>
      <c r="I126" s="145"/>
      <c r="J126" s="41"/>
      <c r="K126" s="41"/>
      <c r="L126" s="45"/>
      <c r="M126" s="232"/>
      <c r="N126" s="81"/>
      <c r="O126" s="81"/>
      <c r="P126" s="81"/>
      <c r="Q126" s="81"/>
      <c r="R126" s="81"/>
      <c r="S126" s="81"/>
      <c r="T126" s="82"/>
      <c r="AT126" s="18" t="s">
        <v>240</v>
      </c>
      <c r="AU126" s="18" t="s">
        <v>87</v>
      </c>
    </row>
    <row r="127" s="1" customFormat="1">
      <c r="B127" s="40"/>
      <c r="C127" s="41"/>
      <c r="D127" s="230" t="s">
        <v>255</v>
      </c>
      <c r="E127" s="41"/>
      <c r="F127" s="231" t="s">
        <v>610</v>
      </c>
      <c r="G127" s="41"/>
      <c r="H127" s="41"/>
      <c r="I127" s="145"/>
      <c r="J127" s="41"/>
      <c r="K127" s="41"/>
      <c r="L127" s="45"/>
      <c r="M127" s="232"/>
      <c r="N127" s="81"/>
      <c r="O127" s="81"/>
      <c r="P127" s="81"/>
      <c r="Q127" s="81"/>
      <c r="R127" s="81"/>
      <c r="S127" s="81"/>
      <c r="T127" s="82"/>
      <c r="AT127" s="18" t="s">
        <v>255</v>
      </c>
      <c r="AU127" s="18" t="s">
        <v>87</v>
      </c>
    </row>
    <row r="128" s="12" customFormat="1">
      <c r="B128" s="233"/>
      <c r="C128" s="234"/>
      <c r="D128" s="230" t="s">
        <v>242</v>
      </c>
      <c r="E128" s="235" t="s">
        <v>39</v>
      </c>
      <c r="F128" s="236" t="s">
        <v>990</v>
      </c>
      <c r="G128" s="234"/>
      <c r="H128" s="237">
        <v>14.817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AT128" s="243" t="s">
        <v>242</v>
      </c>
      <c r="AU128" s="243" t="s">
        <v>87</v>
      </c>
      <c r="AV128" s="12" t="s">
        <v>89</v>
      </c>
      <c r="AW128" s="12" t="s">
        <v>41</v>
      </c>
      <c r="AX128" s="12" t="s">
        <v>80</v>
      </c>
      <c r="AY128" s="243" t="s">
        <v>232</v>
      </c>
    </row>
    <row r="129" s="13" customFormat="1">
      <c r="B129" s="254"/>
      <c r="C129" s="255"/>
      <c r="D129" s="230" t="s">
        <v>242</v>
      </c>
      <c r="E129" s="256" t="s">
        <v>954</v>
      </c>
      <c r="F129" s="257" t="s">
        <v>263</v>
      </c>
      <c r="G129" s="255"/>
      <c r="H129" s="258">
        <v>14.817</v>
      </c>
      <c r="I129" s="259"/>
      <c r="J129" s="255"/>
      <c r="K129" s="255"/>
      <c r="L129" s="260"/>
      <c r="M129" s="261"/>
      <c r="N129" s="262"/>
      <c r="O129" s="262"/>
      <c r="P129" s="262"/>
      <c r="Q129" s="262"/>
      <c r="R129" s="262"/>
      <c r="S129" s="262"/>
      <c r="T129" s="263"/>
      <c r="AT129" s="264" t="s">
        <v>242</v>
      </c>
      <c r="AU129" s="264" t="s">
        <v>87</v>
      </c>
      <c r="AV129" s="13" t="s">
        <v>181</v>
      </c>
      <c r="AW129" s="13" t="s">
        <v>41</v>
      </c>
      <c r="AX129" s="13" t="s">
        <v>87</v>
      </c>
      <c r="AY129" s="264" t="s">
        <v>232</v>
      </c>
    </row>
    <row r="130" s="1" customFormat="1" ht="33.75" customHeight="1">
      <c r="B130" s="40"/>
      <c r="C130" s="218" t="s">
        <v>303</v>
      </c>
      <c r="D130" s="218" t="s">
        <v>235</v>
      </c>
      <c r="E130" s="219" t="s">
        <v>374</v>
      </c>
      <c r="F130" s="220" t="s">
        <v>375</v>
      </c>
      <c r="G130" s="221" t="s">
        <v>191</v>
      </c>
      <c r="H130" s="222">
        <v>44.451000000000001</v>
      </c>
      <c r="I130" s="223"/>
      <c r="J130" s="224">
        <f>ROUND(I130*H130,2)</f>
        <v>0</v>
      </c>
      <c r="K130" s="220" t="s">
        <v>238</v>
      </c>
      <c r="L130" s="45"/>
      <c r="M130" s="225" t="s">
        <v>39</v>
      </c>
      <c r="N130" s="226" t="s">
        <v>53</v>
      </c>
      <c r="O130" s="8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AR130" s="18" t="s">
        <v>348</v>
      </c>
      <c r="AT130" s="18" t="s">
        <v>235</v>
      </c>
      <c r="AU130" s="18" t="s">
        <v>87</v>
      </c>
      <c r="AY130" s="18" t="s">
        <v>232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8" t="s">
        <v>181</v>
      </c>
      <c r="BK130" s="229">
        <f>ROUND(I130*H130,2)</f>
        <v>0</v>
      </c>
      <c r="BL130" s="18" t="s">
        <v>348</v>
      </c>
      <c r="BM130" s="18" t="s">
        <v>991</v>
      </c>
    </row>
    <row r="131" s="1" customFormat="1">
      <c r="B131" s="40"/>
      <c r="C131" s="41"/>
      <c r="D131" s="230" t="s">
        <v>240</v>
      </c>
      <c r="E131" s="41"/>
      <c r="F131" s="231" t="s">
        <v>377</v>
      </c>
      <c r="G131" s="41"/>
      <c r="H131" s="41"/>
      <c r="I131" s="145"/>
      <c r="J131" s="41"/>
      <c r="K131" s="41"/>
      <c r="L131" s="45"/>
      <c r="M131" s="232"/>
      <c r="N131" s="81"/>
      <c r="O131" s="81"/>
      <c r="P131" s="81"/>
      <c r="Q131" s="81"/>
      <c r="R131" s="81"/>
      <c r="S131" s="81"/>
      <c r="T131" s="82"/>
      <c r="AT131" s="18" t="s">
        <v>240</v>
      </c>
      <c r="AU131" s="18" t="s">
        <v>87</v>
      </c>
    </row>
    <row r="132" s="1" customFormat="1">
      <c r="B132" s="40"/>
      <c r="C132" s="41"/>
      <c r="D132" s="230" t="s">
        <v>255</v>
      </c>
      <c r="E132" s="41"/>
      <c r="F132" s="231" t="s">
        <v>378</v>
      </c>
      <c r="G132" s="41"/>
      <c r="H132" s="41"/>
      <c r="I132" s="145"/>
      <c r="J132" s="41"/>
      <c r="K132" s="41"/>
      <c r="L132" s="45"/>
      <c r="M132" s="232"/>
      <c r="N132" s="81"/>
      <c r="O132" s="81"/>
      <c r="P132" s="81"/>
      <c r="Q132" s="81"/>
      <c r="R132" s="81"/>
      <c r="S132" s="81"/>
      <c r="T132" s="82"/>
      <c r="AT132" s="18" t="s">
        <v>255</v>
      </c>
      <c r="AU132" s="18" t="s">
        <v>87</v>
      </c>
    </row>
    <row r="133" s="12" customFormat="1">
      <c r="B133" s="233"/>
      <c r="C133" s="234"/>
      <c r="D133" s="230" t="s">
        <v>242</v>
      </c>
      <c r="E133" s="235" t="s">
        <v>39</v>
      </c>
      <c r="F133" s="236" t="s">
        <v>992</v>
      </c>
      <c r="G133" s="234"/>
      <c r="H133" s="237">
        <v>44.451000000000001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242</v>
      </c>
      <c r="AU133" s="243" t="s">
        <v>87</v>
      </c>
      <c r="AV133" s="12" t="s">
        <v>89</v>
      </c>
      <c r="AW133" s="12" t="s">
        <v>41</v>
      </c>
      <c r="AX133" s="12" t="s">
        <v>80</v>
      </c>
      <c r="AY133" s="243" t="s">
        <v>232</v>
      </c>
    </row>
    <row r="134" s="13" customFormat="1">
      <c r="B134" s="254"/>
      <c r="C134" s="255"/>
      <c r="D134" s="230" t="s">
        <v>242</v>
      </c>
      <c r="E134" s="256" t="s">
        <v>39</v>
      </c>
      <c r="F134" s="257" t="s">
        <v>263</v>
      </c>
      <c r="G134" s="255"/>
      <c r="H134" s="258">
        <v>44.451000000000001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AT134" s="264" t="s">
        <v>242</v>
      </c>
      <c r="AU134" s="264" t="s">
        <v>87</v>
      </c>
      <c r="AV134" s="13" t="s">
        <v>181</v>
      </c>
      <c r="AW134" s="13" t="s">
        <v>41</v>
      </c>
      <c r="AX134" s="13" t="s">
        <v>87</v>
      </c>
      <c r="AY134" s="264" t="s">
        <v>232</v>
      </c>
    </row>
    <row r="135" s="1" customFormat="1" ht="33.75" customHeight="1">
      <c r="B135" s="40"/>
      <c r="C135" s="218" t="s">
        <v>308</v>
      </c>
      <c r="D135" s="218" t="s">
        <v>235</v>
      </c>
      <c r="E135" s="219" t="s">
        <v>381</v>
      </c>
      <c r="F135" s="220" t="s">
        <v>382</v>
      </c>
      <c r="G135" s="221" t="s">
        <v>191</v>
      </c>
      <c r="H135" s="222">
        <v>0.088999999999999996</v>
      </c>
      <c r="I135" s="223"/>
      <c r="J135" s="224">
        <f>ROUND(I135*H135,2)</f>
        <v>0</v>
      </c>
      <c r="K135" s="220" t="s">
        <v>238</v>
      </c>
      <c r="L135" s="45"/>
      <c r="M135" s="225" t="s">
        <v>39</v>
      </c>
      <c r="N135" s="226" t="s">
        <v>53</v>
      </c>
      <c r="O135" s="8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AR135" s="18" t="s">
        <v>348</v>
      </c>
      <c r="AT135" s="18" t="s">
        <v>235</v>
      </c>
      <c r="AU135" s="18" t="s">
        <v>87</v>
      </c>
      <c r="AY135" s="18" t="s">
        <v>232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8" t="s">
        <v>181</v>
      </c>
      <c r="BK135" s="229">
        <f>ROUND(I135*H135,2)</f>
        <v>0</v>
      </c>
      <c r="BL135" s="18" t="s">
        <v>348</v>
      </c>
      <c r="BM135" s="18" t="s">
        <v>993</v>
      </c>
    </row>
    <row r="136" s="1" customFormat="1">
      <c r="B136" s="40"/>
      <c r="C136" s="41"/>
      <c r="D136" s="230" t="s">
        <v>240</v>
      </c>
      <c r="E136" s="41"/>
      <c r="F136" s="231" t="s">
        <v>384</v>
      </c>
      <c r="G136" s="41"/>
      <c r="H136" s="41"/>
      <c r="I136" s="145"/>
      <c r="J136" s="41"/>
      <c r="K136" s="41"/>
      <c r="L136" s="45"/>
      <c r="M136" s="232"/>
      <c r="N136" s="81"/>
      <c r="O136" s="81"/>
      <c r="P136" s="81"/>
      <c r="Q136" s="81"/>
      <c r="R136" s="81"/>
      <c r="S136" s="81"/>
      <c r="T136" s="82"/>
      <c r="AT136" s="18" t="s">
        <v>240</v>
      </c>
      <c r="AU136" s="18" t="s">
        <v>87</v>
      </c>
    </row>
    <row r="137" s="12" customFormat="1">
      <c r="B137" s="233"/>
      <c r="C137" s="234"/>
      <c r="D137" s="230" t="s">
        <v>242</v>
      </c>
      <c r="E137" s="235" t="s">
        <v>39</v>
      </c>
      <c r="F137" s="236" t="s">
        <v>994</v>
      </c>
      <c r="G137" s="234"/>
      <c r="H137" s="237">
        <v>0.088999999999999996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242</v>
      </c>
      <c r="AU137" s="243" t="s">
        <v>87</v>
      </c>
      <c r="AV137" s="12" t="s">
        <v>89</v>
      </c>
      <c r="AW137" s="12" t="s">
        <v>41</v>
      </c>
      <c r="AX137" s="12" t="s">
        <v>80</v>
      </c>
      <c r="AY137" s="243" t="s">
        <v>232</v>
      </c>
    </row>
    <row r="138" s="13" customFormat="1">
      <c r="B138" s="254"/>
      <c r="C138" s="255"/>
      <c r="D138" s="230" t="s">
        <v>242</v>
      </c>
      <c r="E138" s="256" t="s">
        <v>39</v>
      </c>
      <c r="F138" s="257" t="s">
        <v>263</v>
      </c>
      <c r="G138" s="255"/>
      <c r="H138" s="258">
        <v>0.088999999999999996</v>
      </c>
      <c r="I138" s="259"/>
      <c r="J138" s="255"/>
      <c r="K138" s="255"/>
      <c r="L138" s="260"/>
      <c r="M138" s="286"/>
      <c r="N138" s="287"/>
      <c r="O138" s="287"/>
      <c r="P138" s="287"/>
      <c r="Q138" s="287"/>
      <c r="R138" s="287"/>
      <c r="S138" s="287"/>
      <c r="T138" s="288"/>
      <c r="AT138" s="264" t="s">
        <v>242</v>
      </c>
      <c r="AU138" s="264" t="s">
        <v>87</v>
      </c>
      <c r="AV138" s="13" t="s">
        <v>181</v>
      </c>
      <c r="AW138" s="13" t="s">
        <v>41</v>
      </c>
      <c r="AX138" s="13" t="s">
        <v>87</v>
      </c>
      <c r="AY138" s="264" t="s">
        <v>232</v>
      </c>
    </row>
    <row r="139" s="1" customFormat="1" ht="6.96" customHeight="1">
      <c r="B139" s="59"/>
      <c r="C139" s="60"/>
      <c r="D139" s="60"/>
      <c r="E139" s="60"/>
      <c r="F139" s="60"/>
      <c r="G139" s="60"/>
      <c r="H139" s="60"/>
      <c r="I139" s="169"/>
      <c r="J139" s="60"/>
      <c r="K139" s="60"/>
      <c r="L139" s="45"/>
    </row>
  </sheetData>
  <sheetProtection sheet="1" autoFilter="0" formatColumns="0" formatRows="0" objects="1" scenarios="1" spinCount="100000" saltValue="gkieKlFFhnY3v1sjjWmZOthfE8xaOplXxYtzTfwgwJSyrk6cic3+uOzTLt1khPqWsvH9iIWeyvXAjp74MiZQkw==" hashValue="DekUh6vk/D1NJ5fhXVpUUGHJSoqP+TVLvEf4uHjnrRr+vH1/uaf/WL//RAKBIj8z05Med0DmQdFEFximme7n9g==" algorithmName="SHA-512" password="CC35"/>
  <autoFilter ref="C88:K13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133</v>
      </c>
      <c r="AZ2" s="138" t="s">
        <v>995</v>
      </c>
      <c r="BA2" s="138" t="s">
        <v>996</v>
      </c>
      <c r="BB2" s="138" t="s">
        <v>176</v>
      </c>
      <c r="BC2" s="138" t="s">
        <v>997</v>
      </c>
      <c r="BD2" s="138" t="s">
        <v>89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89</v>
      </c>
      <c r="AZ3" s="138" t="s">
        <v>998</v>
      </c>
      <c r="BA3" s="138" t="s">
        <v>480</v>
      </c>
      <c r="BB3" s="138" t="s">
        <v>191</v>
      </c>
      <c r="BC3" s="138" t="s">
        <v>999</v>
      </c>
      <c r="BD3" s="138" t="s">
        <v>89</v>
      </c>
    </row>
    <row r="4" ht="24.96" customHeight="1">
      <c r="B4" s="21"/>
      <c r="D4" s="142" t="s">
        <v>182</v>
      </c>
      <c r="L4" s="21"/>
      <c r="M4" s="25" t="s">
        <v>10</v>
      </c>
      <c r="AT4" s="18" t="s">
        <v>41</v>
      </c>
      <c r="AZ4" s="138" t="s">
        <v>1000</v>
      </c>
      <c r="BA4" s="138" t="s">
        <v>674</v>
      </c>
      <c r="BB4" s="138" t="s">
        <v>195</v>
      </c>
      <c r="BC4" s="138" t="s">
        <v>1001</v>
      </c>
      <c r="BD4" s="138" t="s">
        <v>89</v>
      </c>
    </row>
    <row r="5" ht="6.96" customHeight="1">
      <c r="B5" s="21"/>
      <c r="L5" s="21"/>
      <c r="AZ5" s="138" t="s">
        <v>1002</v>
      </c>
      <c r="BA5" s="138" t="s">
        <v>958</v>
      </c>
      <c r="BB5" s="138" t="s">
        <v>180</v>
      </c>
      <c r="BC5" s="138" t="s">
        <v>1003</v>
      </c>
      <c r="BD5" s="138" t="s">
        <v>89</v>
      </c>
    </row>
    <row r="6" ht="12" customHeight="1">
      <c r="B6" s="21"/>
      <c r="D6" s="143" t="s">
        <v>16</v>
      </c>
      <c r="L6" s="21"/>
      <c r="AZ6" s="138" t="s">
        <v>1004</v>
      </c>
      <c r="BA6" s="138" t="s">
        <v>1005</v>
      </c>
      <c r="BB6" s="138" t="s">
        <v>191</v>
      </c>
      <c r="BC6" s="138" t="s">
        <v>1006</v>
      </c>
      <c r="BD6" s="138" t="s">
        <v>89</v>
      </c>
    </row>
    <row r="7" ht="16.5" customHeight="1">
      <c r="B7" s="21"/>
      <c r="E7" s="144" t="str">
        <f>'Rekapitulace stavby'!K6</f>
        <v>Výměna kolejnic v obvodu ST Most</v>
      </c>
      <c r="F7" s="143"/>
      <c r="G7" s="143"/>
      <c r="H7" s="143"/>
      <c r="L7" s="21"/>
    </row>
    <row r="8" ht="12" customHeight="1">
      <c r="B8" s="21"/>
      <c r="D8" s="143" t="s">
        <v>197</v>
      </c>
      <c r="L8" s="21"/>
    </row>
    <row r="9" s="1" customFormat="1" ht="16.5" customHeight="1">
      <c r="B9" s="45"/>
      <c r="E9" s="144" t="s">
        <v>960</v>
      </c>
      <c r="F9" s="1"/>
      <c r="G9" s="1"/>
      <c r="H9" s="1"/>
      <c r="I9" s="145"/>
      <c r="L9" s="45"/>
    </row>
    <row r="10" s="1" customFormat="1" ht="12" customHeight="1">
      <c r="B10" s="45"/>
      <c r="D10" s="143" t="s">
        <v>206</v>
      </c>
      <c r="I10" s="145"/>
      <c r="L10" s="45"/>
    </row>
    <row r="11" s="1" customFormat="1" ht="36.96" customHeight="1">
      <c r="B11" s="45"/>
      <c r="E11" s="146" t="s">
        <v>1007</v>
      </c>
      <c r="F11" s="1"/>
      <c r="G11" s="1"/>
      <c r="H11" s="1"/>
      <c r="I11" s="145"/>
      <c r="L11" s="45"/>
    </row>
    <row r="12" s="1" customFormat="1">
      <c r="B12" s="45"/>
      <c r="I12" s="145"/>
      <c r="L12" s="45"/>
    </row>
    <row r="13" s="1" customFormat="1" ht="12" customHeight="1">
      <c r="B13" s="45"/>
      <c r="D13" s="143" t="s">
        <v>18</v>
      </c>
      <c r="F13" s="18" t="s">
        <v>19</v>
      </c>
      <c r="I13" s="147" t="s">
        <v>20</v>
      </c>
      <c r="J13" s="18" t="s">
        <v>39</v>
      </c>
      <c r="L13" s="45"/>
    </row>
    <row r="14" s="1" customFormat="1" ht="12" customHeight="1">
      <c r="B14" s="45"/>
      <c r="D14" s="143" t="s">
        <v>22</v>
      </c>
      <c r="F14" s="18" t="s">
        <v>23</v>
      </c>
      <c r="I14" s="147" t="s">
        <v>24</v>
      </c>
      <c r="J14" s="148" t="str">
        <f>'Rekapitulace stavby'!AN8</f>
        <v>13. 2. 2019</v>
      </c>
      <c r="L14" s="45"/>
    </row>
    <row r="15" s="1" customFormat="1" ht="10.8" customHeight="1">
      <c r="B15" s="45"/>
      <c r="I15" s="145"/>
      <c r="L15" s="45"/>
    </row>
    <row r="16" s="1" customFormat="1" ht="12" customHeight="1">
      <c r="B16" s="45"/>
      <c r="D16" s="143" t="s">
        <v>30</v>
      </c>
      <c r="I16" s="147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7" t="s">
        <v>34</v>
      </c>
      <c r="J17" s="18" t="s">
        <v>35</v>
      </c>
      <c r="L17" s="45"/>
    </row>
    <row r="18" s="1" customFormat="1" ht="6.96" customHeight="1">
      <c r="B18" s="45"/>
      <c r="I18" s="145"/>
      <c r="L18" s="45"/>
    </row>
    <row r="19" s="1" customFormat="1" ht="12" customHeight="1">
      <c r="B19" s="45"/>
      <c r="D19" s="143" t="s">
        <v>36</v>
      </c>
      <c r="I19" s="147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7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5"/>
      <c r="L21" s="45"/>
    </row>
    <row r="22" s="1" customFormat="1" ht="12" customHeight="1">
      <c r="B22" s="45"/>
      <c r="D22" s="143" t="s">
        <v>38</v>
      </c>
      <c r="I22" s="147" t="s">
        <v>31</v>
      </c>
      <c r="J22" s="18" t="s">
        <v>39</v>
      </c>
      <c r="L22" s="45"/>
    </row>
    <row r="23" s="1" customFormat="1" ht="18" customHeight="1">
      <c r="B23" s="45"/>
      <c r="E23" s="18" t="s">
        <v>40</v>
      </c>
      <c r="I23" s="147" t="s">
        <v>34</v>
      </c>
      <c r="J23" s="18" t="s">
        <v>39</v>
      </c>
      <c r="L23" s="45"/>
    </row>
    <row r="24" s="1" customFormat="1" ht="6.96" customHeight="1">
      <c r="B24" s="45"/>
      <c r="I24" s="145"/>
      <c r="L24" s="45"/>
    </row>
    <row r="25" s="1" customFormat="1" ht="12" customHeight="1">
      <c r="B25" s="45"/>
      <c r="D25" s="143" t="s">
        <v>42</v>
      </c>
      <c r="I25" s="147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7" t="s">
        <v>34</v>
      </c>
      <c r="J26" s="18" t="s">
        <v>39</v>
      </c>
      <c r="L26" s="45"/>
    </row>
    <row r="27" s="1" customFormat="1" ht="6.96" customHeight="1">
      <c r="B27" s="45"/>
      <c r="I27" s="145"/>
      <c r="L27" s="45"/>
    </row>
    <row r="28" s="1" customFormat="1" ht="12" customHeight="1">
      <c r="B28" s="45"/>
      <c r="D28" s="143" t="s">
        <v>44</v>
      </c>
      <c r="I28" s="145"/>
      <c r="L28" s="45"/>
    </row>
    <row r="29" s="7" customFormat="1" ht="45" customHeight="1">
      <c r="B29" s="149"/>
      <c r="E29" s="150" t="s">
        <v>45</v>
      </c>
      <c r="F29" s="150"/>
      <c r="G29" s="150"/>
      <c r="H29" s="150"/>
      <c r="I29" s="151"/>
      <c r="L29" s="149"/>
    </row>
    <row r="30" s="1" customFormat="1" ht="6.96" customHeight="1">
      <c r="B30" s="45"/>
      <c r="I30" s="145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2"/>
      <c r="J31" s="73"/>
      <c r="K31" s="73"/>
      <c r="L31" s="45"/>
    </row>
    <row r="32" s="1" customFormat="1" ht="25.44" customHeight="1">
      <c r="B32" s="45"/>
      <c r="D32" s="153" t="s">
        <v>46</v>
      </c>
      <c r="I32" s="145"/>
      <c r="J32" s="154">
        <f>ROUND(J89,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2"/>
      <c r="J33" s="73"/>
      <c r="K33" s="73"/>
      <c r="L33" s="45"/>
    </row>
    <row r="34" s="1" customFormat="1" ht="14.4" customHeight="1">
      <c r="B34" s="45"/>
      <c r="F34" s="155" t="s">
        <v>48</v>
      </c>
      <c r="I34" s="156" t="s">
        <v>47</v>
      </c>
      <c r="J34" s="155" t="s">
        <v>49</v>
      </c>
      <c r="L34" s="45"/>
    </row>
    <row r="35" hidden="1" s="1" customFormat="1" ht="14.4" customHeight="1">
      <c r="B35" s="45"/>
      <c r="D35" s="143" t="s">
        <v>50</v>
      </c>
      <c r="E35" s="143" t="s">
        <v>51</v>
      </c>
      <c r="F35" s="157">
        <f>ROUND((SUM(BE89:BE156)),  2)</f>
        <v>0</v>
      </c>
      <c r="I35" s="158">
        <v>0.20999999999999999</v>
      </c>
      <c r="J35" s="157">
        <f>ROUND(((SUM(BE89:BE156))*I35),  2)</f>
        <v>0</v>
      </c>
      <c r="L35" s="45"/>
    </row>
    <row r="36" hidden="1" s="1" customFormat="1" ht="14.4" customHeight="1">
      <c r="B36" s="45"/>
      <c r="E36" s="143" t="s">
        <v>52</v>
      </c>
      <c r="F36" s="157">
        <f>ROUND((SUM(BF89:BF156)),  2)</f>
        <v>0</v>
      </c>
      <c r="I36" s="158">
        <v>0.14999999999999999</v>
      </c>
      <c r="J36" s="157">
        <f>ROUND(((SUM(BF89:BF156))*I36),  2)</f>
        <v>0</v>
      </c>
      <c r="L36" s="45"/>
    </row>
    <row r="37" s="1" customFormat="1" ht="14.4" customHeight="1">
      <c r="B37" s="45"/>
      <c r="D37" s="143" t="s">
        <v>50</v>
      </c>
      <c r="E37" s="143" t="s">
        <v>53</v>
      </c>
      <c r="F37" s="157">
        <f>ROUND((SUM(BG89:BG156)),  2)</f>
        <v>0</v>
      </c>
      <c r="I37" s="158">
        <v>0.20999999999999999</v>
      </c>
      <c r="J37" s="157">
        <f>0</f>
        <v>0</v>
      </c>
      <c r="L37" s="45"/>
    </row>
    <row r="38" s="1" customFormat="1" ht="14.4" customHeight="1">
      <c r="B38" s="45"/>
      <c r="E38" s="143" t="s">
        <v>54</v>
      </c>
      <c r="F38" s="157">
        <f>ROUND((SUM(BH89:BH156)),  2)</f>
        <v>0</v>
      </c>
      <c r="I38" s="158">
        <v>0.14999999999999999</v>
      </c>
      <c r="J38" s="157">
        <f>0</f>
        <v>0</v>
      </c>
      <c r="L38" s="45"/>
    </row>
    <row r="39" hidden="1" s="1" customFormat="1" ht="14.4" customHeight="1">
      <c r="B39" s="45"/>
      <c r="E39" s="143" t="s">
        <v>55</v>
      </c>
      <c r="F39" s="157">
        <f>ROUND((SUM(BI89:BI156)),  2)</f>
        <v>0</v>
      </c>
      <c r="I39" s="158">
        <v>0</v>
      </c>
      <c r="J39" s="157">
        <f>0</f>
        <v>0</v>
      </c>
      <c r="L39" s="45"/>
    </row>
    <row r="40" s="1" customFormat="1" ht="6.96" customHeight="1">
      <c r="B40" s="45"/>
      <c r="I40" s="145"/>
      <c r="L40" s="45"/>
    </row>
    <row r="41" s="1" customFormat="1" ht="25.44" customHeight="1">
      <c r="B41" s="45"/>
      <c r="C41" s="159"/>
      <c r="D41" s="160" t="s">
        <v>56</v>
      </c>
      <c r="E41" s="161"/>
      <c r="F41" s="161"/>
      <c r="G41" s="162" t="s">
        <v>57</v>
      </c>
      <c r="H41" s="163" t="s">
        <v>58</v>
      </c>
      <c r="I41" s="164"/>
      <c r="J41" s="165">
        <f>SUM(J32:J39)</f>
        <v>0</v>
      </c>
      <c r="K41" s="166"/>
      <c r="L41" s="45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5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5"/>
    </row>
    <row r="47" s="1" customFormat="1" ht="24.96" customHeight="1">
      <c r="B47" s="40"/>
      <c r="C47" s="24" t="s">
        <v>208</v>
      </c>
      <c r="D47" s="41"/>
      <c r="E47" s="41"/>
      <c r="F47" s="41"/>
      <c r="G47" s="41"/>
      <c r="H47" s="41"/>
      <c r="I47" s="145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5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5"/>
      <c r="J49" s="41"/>
      <c r="K49" s="41"/>
      <c r="L49" s="45"/>
    </row>
    <row r="50" s="1" customFormat="1" ht="16.5" customHeight="1">
      <c r="B50" s="40"/>
      <c r="C50" s="41"/>
      <c r="D50" s="41"/>
      <c r="E50" s="173" t="str">
        <f>E7</f>
        <v>Výměna kolejnic v obvodu ST Most</v>
      </c>
      <c r="F50" s="33"/>
      <c r="G50" s="33"/>
      <c r="H50" s="33"/>
      <c r="I50" s="145"/>
      <c r="J50" s="41"/>
      <c r="K50" s="41"/>
      <c r="L50" s="45"/>
    </row>
    <row r="51" ht="12" customHeight="1">
      <c r="B51" s="22"/>
      <c r="C51" s="33" t="s">
        <v>197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3" t="s">
        <v>960</v>
      </c>
      <c r="F52" s="41"/>
      <c r="G52" s="41"/>
      <c r="H52" s="41"/>
      <c r="I52" s="145"/>
      <c r="J52" s="41"/>
      <c r="K52" s="41"/>
      <c r="L52" s="45"/>
    </row>
    <row r="53" s="1" customFormat="1" ht="12" customHeight="1">
      <c r="B53" s="40"/>
      <c r="C53" s="33" t="s">
        <v>206</v>
      </c>
      <c r="D53" s="41"/>
      <c r="E53" s="41"/>
      <c r="F53" s="41"/>
      <c r="G53" s="41"/>
      <c r="H53" s="41"/>
      <c r="I53" s="145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Č32 - TK Vrbno - Chlumčany</v>
      </c>
      <c r="F54" s="41"/>
      <c r="G54" s="41"/>
      <c r="H54" s="41"/>
      <c r="I54" s="145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5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obvod správy tratí v Mostě</v>
      </c>
      <c r="G56" s="41"/>
      <c r="H56" s="41"/>
      <c r="I56" s="147" t="s">
        <v>24</v>
      </c>
      <c r="J56" s="69" t="str">
        <f>IF(J14="","",J14)</f>
        <v>13. 2. 2019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5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7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7" t="s">
        <v>42</v>
      </c>
      <c r="J59" s="38" t="str">
        <f>E26</f>
        <v>Ing. Horák Jiří, horak@szdc.cz, +420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5"/>
      <c r="J60" s="41"/>
      <c r="K60" s="41"/>
      <c r="L60" s="45"/>
    </row>
    <row r="61" s="1" customFormat="1" ht="29.28" customHeight="1">
      <c r="B61" s="40"/>
      <c r="C61" s="174" t="s">
        <v>209</v>
      </c>
      <c r="D61" s="175"/>
      <c r="E61" s="175"/>
      <c r="F61" s="175"/>
      <c r="G61" s="175"/>
      <c r="H61" s="175"/>
      <c r="I61" s="176"/>
      <c r="J61" s="177" t="s">
        <v>210</v>
      </c>
      <c r="K61" s="175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5"/>
      <c r="J62" s="41"/>
      <c r="K62" s="41"/>
      <c r="L62" s="45"/>
    </row>
    <row r="63" s="1" customFormat="1" ht="22.8" customHeight="1">
      <c r="B63" s="40"/>
      <c r="C63" s="178" t="s">
        <v>78</v>
      </c>
      <c r="D63" s="41"/>
      <c r="E63" s="41"/>
      <c r="F63" s="41"/>
      <c r="G63" s="41"/>
      <c r="H63" s="41"/>
      <c r="I63" s="145"/>
      <c r="J63" s="99">
        <f>J89</f>
        <v>0</v>
      </c>
      <c r="K63" s="41"/>
      <c r="L63" s="45"/>
      <c r="AU63" s="18" t="s">
        <v>211</v>
      </c>
    </row>
    <row r="64" s="8" customFormat="1" ht="24.96" customHeight="1">
      <c r="B64" s="179"/>
      <c r="C64" s="180"/>
      <c r="D64" s="181" t="s">
        <v>212</v>
      </c>
      <c r="E64" s="182"/>
      <c r="F64" s="182"/>
      <c r="G64" s="182"/>
      <c r="H64" s="182"/>
      <c r="I64" s="183"/>
      <c r="J64" s="184">
        <f>J90</f>
        <v>0</v>
      </c>
      <c r="K64" s="180"/>
      <c r="L64" s="185"/>
    </row>
    <row r="65" s="9" customFormat="1" ht="19.92" customHeight="1">
      <c r="B65" s="186"/>
      <c r="C65" s="123"/>
      <c r="D65" s="187" t="s">
        <v>213</v>
      </c>
      <c r="E65" s="188"/>
      <c r="F65" s="188"/>
      <c r="G65" s="188"/>
      <c r="H65" s="188"/>
      <c r="I65" s="189"/>
      <c r="J65" s="190">
        <f>J91</f>
        <v>0</v>
      </c>
      <c r="K65" s="123"/>
      <c r="L65" s="191"/>
    </row>
    <row r="66" s="8" customFormat="1" ht="24.96" customHeight="1">
      <c r="B66" s="179"/>
      <c r="C66" s="180"/>
      <c r="D66" s="181" t="s">
        <v>214</v>
      </c>
      <c r="E66" s="182"/>
      <c r="F66" s="182"/>
      <c r="G66" s="182"/>
      <c r="H66" s="182"/>
      <c r="I66" s="183"/>
      <c r="J66" s="184">
        <f>J134</f>
        <v>0</v>
      </c>
      <c r="K66" s="180"/>
      <c r="L66" s="185"/>
    </row>
    <row r="67" s="8" customFormat="1" ht="24.96" customHeight="1">
      <c r="B67" s="179"/>
      <c r="C67" s="180"/>
      <c r="D67" s="181" t="s">
        <v>216</v>
      </c>
      <c r="E67" s="182"/>
      <c r="F67" s="182"/>
      <c r="G67" s="182"/>
      <c r="H67" s="182"/>
      <c r="I67" s="183"/>
      <c r="J67" s="184">
        <f>J138</f>
        <v>0</v>
      </c>
      <c r="K67" s="180"/>
      <c r="L67" s="185"/>
    </row>
    <row r="68" s="1" customFormat="1" ht="21.84" customHeight="1">
      <c r="B68" s="40"/>
      <c r="C68" s="41"/>
      <c r="D68" s="41"/>
      <c r="E68" s="41"/>
      <c r="F68" s="41"/>
      <c r="G68" s="41"/>
      <c r="H68" s="41"/>
      <c r="I68" s="145"/>
      <c r="J68" s="41"/>
      <c r="K68" s="41"/>
      <c r="L68" s="45"/>
    </row>
    <row r="69" s="1" customFormat="1" ht="6.96" customHeight="1">
      <c r="B69" s="59"/>
      <c r="C69" s="60"/>
      <c r="D69" s="60"/>
      <c r="E69" s="60"/>
      <c r="F69" s="60"/>
      <c r="G69" s="60"/>
      <c r="H69" s="60"/>
      <c r="I69" s="169"/>
      <c r="J69" s="60"/>
      <c r="K69" s="60"/>
      <c r="L69" s="45"/>
    </row>
    <row r="73" s="1" customFormat="1" ht="6.96" customHeight="1">
      <c r="B73" s="61"/>
      <c r="C73" s="62"/>
      <c r="D73" s="62"/>
      <c r="E73" s="62"/>
      <c r="F73" s="62"/>
      <c r="G73" s="62"/>
      <c r="H73" s="62"/>
      <c r="I73" s="172"/>
      <c r="J73" s="62"/>
      <c r="K73" s="62"/>
      <c r="L73" s="45"/>
    </row>
    <row r="74" s="1" customFormat="1" ht="24.96" customHeight="1">
      <c r="B74" s="40"/>
      <c r="C74" s="24" t="s">
        <v>217</v>
      </c>
      <c r="D74" s="41"/>
      <c r="E74" s="41"/>
      <c r="F74" s="41"/>
      <c r="G74" s="41"/>
      <c r="H74" s="41"/>
      <c r="I74" s="145"/>
      <c r="J74" s="41"/>
      <c r="K74" s="41"/>
      <c r="L74" s="45"/>
    </row>
    <row r="75" s="1" customFormat="1" ht="6.96" customHeight="1">
      <c r="B75" s="40"/>
      <c r="C75" s="41"/>
      <c r="D75" s="41"/>
      <c r="E75" s="41"/>
      <c r="F75" s="41"/>
      <c r="G75" s="41"/>
      <c r="H75" s="41"/>
      <c r="I75" s="145"/>
      <c r="J75" s="41"/>
      <c r="K75" s="41"/>
      <c r="L75" s="45"/>
    </row>
    <row r="76" s="1" customFormat="1" ht="12" customHeight="1">
      <c r="B76" s="40"/>
      <c r="C76" s="33" t="s">
        <v>16</v>
      </c>
      <c r="D76" s="41"/>
      <c r="E76" s="41"/>
      <c r="F76" s="41"/>
      <c r="G76" s="41"/>
      <c r="H76" s="41"/>
      <c r="I76" s="145"/>
      <c r="J76" s="41"/>
      <c r="K76" s="41"/>
      <c r="L76" s="45"/>
    </row>
    <row r="77" s="1" customFormat="1" ht="16.5" customHeight="1">
      <c r="B77" s="40"/>
      <c r="C77" s="41"/>
      <c r="D77" s="41"/>
      <c r="E77" s="173" t="str">
        <f>E7</f>
        <v>Výměna kolejnic v obvodu ST Most</v>
      </c>
      <c r="F77" s="33"/>
      <c r="G77" s="33"/>
      <c r="H77" s="33"/>
      <c r="I77" s="145"/>
      <c r="J77" s="41"/>
      <c r="K77" s="41"/>
      <c r="L77" s="45"/>
    </row>
    <row r="78" ht="12" customHeight="1">
      <c r="B78" s="22"/>
      <c r="C78" s="33" t="s">
        <v>197</v>
      </c>
      <c r="D78" s="23"/>
      <c r="E78" s="23"/>
      <c r="F78" s="23"/>
      <c r="G78" s="23"/>
      <c r="H78" s="23"/>
      <c r="I78" s="137"/>
      <c r="J78" s="23"/>
      <c r="K78" s="23"/>
      <c r="L78" s="21"/>
    </row>
    <row r="79" s="1" customFormat="1" ht="16.5" customHeight="1">
      <c r="B79" s="40"/>
      <c r="C79" s="41"/>
      <c r="D79" s="41"/>
      <c r="E79" s="173" t="s">
        <v>960</v>
      </c>
      <c r="F79" s="41"/>
      <c r="G79" s="41"/>
      <c r="H79" s="41"/>
      <c r="I79" s="145"/>
      <c r="J79" s="41"/>
      <c r="K79" s="41"/>
      <c r="L79" s="45"/>
    </row>
    <row r="80" s="1" customFormat="1" ht="12" customHeight="1">
      <c r="B80" s="40"/>
      <c r="C80" s="33" t="s">
        <v>206</v>
      </c>
      <c r="D80" s="41"/>
      <c r="E80" s="41"/>
      <c r="F80" s="41"/>
      <c r="G80" s="41"/>
      <c r="H80" s="41"/>
      <c r="I80" s="145"/>
      <c r="J80" s="41"/>
      <c r="K80" s="41"/>
      <c r="L80" s="45"/>
    </row>
    <row r="81" s="1" customFormat="1" ht="16.5" customHeight="1">
      <c r="B81" s="40"/>
      <c r="C81" s="41"/>
      <c r="D81" s="41"/>
      <c r="E81" s="66" t="str">
        <f>E11</f>
        <v>Č32 - TK Vrbno - Chlumčany</v>
      </c>
      <c r="F81" s="41"/>
      <c r="G81" s="41"/>
      <c r="H81" s="41"/>
      <c r="I81" s="145"/>
      <c r="J81" s="41"/>
      <c r="K81" s="41"/>
      <c r="L81" s="45"/>
    </row>
    <row r="82" s="1" customFormat="1" ht="6.96" customHeight="1">
      <c r="B82" s="40"/>
      <c r="C82" s="41"/>
      <c r="D82" s="41"/>
      <c r="E82" s="41"/>
      <c r="F82" s="41"/>
      <c r="G82" s="41"/>
      <c r="H82" s="41"/>
      <c r="I82" s="145"/>
      <c r="J82" s="41"/>
      <c r="K82" s="41"/>
      <c r="L82" s="45"/>
    </row>
    <row r="83" s="1" customFormat="1" ht="12" customHeight="1">
      <c r="B83" s="40"/>
      <c r="C83" s="33" t="s">
        <v>22</v>
      </c>
      <c r="D83" s="41"/>
      <c r="E83" s="41"/>
      <c r="F83" s="28" t="str">
        <f>F14</f>
        <v>obvod správy tratí v Mostě</v>
      </c>
      <c r="G83" s="41"/>
      <c r="H83" s="41"/>
      <c r="I83" s="147" t="s">
        <v>24</v>
      </c>
      <c r="J83" s="69" t="str">
        <f>IF(J14="","",J14)</f>
        <v>13. 2. 2019</v>
      </c>
      <c r="K83" s="41"/>
      <c r="L83" s="45"/>
    </row>
    <row r="84" s="1" customFormat="1" ht="6.96" customHeight="1">
      <c r="B84" s="40"/>
      <c r="C84" s="41"/>
      <c r="D84" s="41"/>
      <c r="E84" s="41"/>
      <c r="F84" s="41"/>
      <c r="G84" s="41"/>
      <c r="H84" s="41"/>
      <c r="I84" s="145"/>
      <c r="J84" s="41"/>
      <c r="K84" s="41"/>
      <c r="L84" s="45"/>
    </row>
    <row r="85" s="1" customFormat="1" ht="13.65" customHeight="1">
      <c r="B85" s="40"/>
      <c r="C85" s="33" t="s">
        <v>30</v>
      </c>
      <c r="D85" s="41"/>
      <c r="E85" s="41"/>
      <c r="F85" s="28" t="str">
        <f>E17</f>
        <v>SŽDC s.o., OŘ UNL, ST Most</v>
      </c>
      <c r="G85" s="41"/>
      <c r="H85" s="41"/>
      <c r="I85" s="147" t="s">
        <v>38</v>
      </c>
      <c r="J85" s="38" t="str">
        <f>E23</f>
        <v xml:space="preserve"> </v>
      </c>
      <c r="K85" s="41"/>
      <c r="L85" s="45"/>
    </row>
    <row r="86" s="1" customFormat="1" ht="38.55" customHeight="1">
      <c r="B86" s="40"/>
      <c r="C86" s="33" t="s">
        <v>36</v>
      </c>
      <c r="D86" s="41"/>
      <c r="E86" s="41"/>
      <c r="F86" s="28" t="str">
        <f>IF(E20="","",E20)</f>
        <v>Vyplň údaj</v>
      </c>
      <c r="G86" s="41"/>
      <c r="H86" s="41"/>
      <c r="I86" s="147" t="s">
        <v>42</v>
      </c>
      <c r="J86" s="38" t="str">
        <f>E26</f>
        <v>Ing. Horák Jiří, horak@szdc.cz, +420 602155923</v>
      </c>
      <c r="K86" s="41"/>
      <c r="L86" s="45"/>
    </row>
    <row r="87" s="1" customFormat="1" ht="10.32" customHeight="1">
      <c r="B87" s="40"/>
      <c r="C87" s="41"/>
      <c r="D87" s="41"/>
      <c r="E87" s="41"/>
      <c r="F87" s="41"/>
      <c r="G87" s="41"/>
      <c r="H87" s="41"/>
      <c r="I87" s="145"/>
      <c r="J87" s="41"/>
      <c r="K87" s="41"/>
      <c r="L87" s="45"/>
    </row>
    <row r="88" s="10" customFormat="1" ht="29.28" customHeight="1">
      <c r="B88" s="192"/>
      <c r="C88" s="193" t="s">
        <v>218</v>
      </c>
      <c r="D88" s="194" t="s">
        <v>65</v>
      </c>
      <c r="E88" s="194" t="s">
        <v>61</v>
      </c>
      <c r="F88" s="194" t="s">
        <v>62</v>
      </c>
      <c r="G88" s="194" t="s">
        <v>219</v>
      </c>
      <c r="H88" s="194" t="s">
        <v>220</v>
      </c>
      <c r="I88" s="195" t="s">
        <v>221</v>
      </c>
      <c r="J88" s="194" t="s">
        <v>210</v>
      </c>
      <c r="K88" s="196" t="s">
        <v>222</v>
      </c>
      <c r="L88" s="197"/>
      <c r="M88" s="89" t="s">
        <v>39</v>
      </c>
      <c r="N88" s="90" t="s">
        <v>50</v>
      </c>
      <c r="O88" s="90" t="s">
        <v>223</v>
      </c>
      <c r="P88" s="90" t="s">
        <v>224</v>
      </c>
      <c r="Q88" s="90" t="s">
        <v>225</v>
      </c>
      <c r="R88" s="90" t="s">
        <v>226</v>
      </c>
      <c r="S88" s="90" t="s">
        <v>227</v>
      </c>
      <c r="T88" s="91" t="s">
        <v>228</v>
      </c>
    </row>
    <row r="89" s="1" customFormat="1" ht="22.8" customHeight="1">
      <c r="B89" s="40"/>
      <c r="C89" s="96" t="s">
        <v>229</v>
      </c>
      <c r="D89" s="41"/>
      <c r="E89" s="41"/>
      <c r="F89" s="41"/>
      <c r="G89" s="41"/>
      <c r="H89" s="41"/>
      <c r="I89" s="145"/>
      <c r="J89" s="198">
        <f>BK89</f>
        <v>0</v>
      </c>
      <c r="K89" s="41"/>
      <c r="L89" s="45"/>
      <c r="M89" s="92"/>
      <c r="N89" s="93"/>
      <c r="O89" s="93"/>
      <c r="P89" s="199">
        <f>P90+P134+P138</f>
        <v>0</v>
      </c>
      <c r="Q89" s="93"/>
      <c r="R89" s="199">
        <f>R90+R134+R138</f>
        <v>350.01119999999997</v>
      </c>
      <c r="S89" s="93"/>
      <c r="T89" s="200">
        <f>T90+T134+T138</f>
        <v>0</v>
      </c>
      <c r="AT89" s="18" t="s">
        <v>79</v>
      </c>
      <c r="AU89" s="18" t="s">
        <v>211</v>
      </c>
      <c r="BK89" s="201">
        <f>BK90+BK134+BK138</f>
        <v>0</v>
      </c>
    </row>
    <row r="90" s="11" customFormat="1" ht="25.92" customHeight="1">
      <c r="B90" s="202"/>
      <c r="C90" s="203"/>
      <c r="D90" s="204" t="s">
        <v>79</v>
      </c>
      <c r="E90" s="205" t="s">
        <v>230</v>
      </c>
      <c r="F90" s="205" t="s">
        <v>231</v>
      </c>
      <c r="G90" s="203"/>
      <c r="H90" s="203"/>
      <c r="I90" s="206"/>
      <c r="J90" s="207">
        <f>BK90</f>
        <v>0</v>
      </c>
      <c r="K90" s="203"/>
      <c r="L90" s="208"/>
      <c r="M90" s="209"/>
      <c r="N90" s="210"/>
      <c r="O90" s="210"/>
      <c r="P90" s="211">
        <f>P91</f>
        <v>0</v>
      </c>
      <c r="Q90" s="210"/>
      <c r="R90" s="211">
        <f>R91</f>
        <v>350.01119999999997</v>
      </c>
      <c r="S90" s="210"/>
      <c r="T90" s="212">
        <f>T91</f>
        <v>0</v>
      </c>
      <c r="AR90" s="213" t="s">
        <v>87</v>
      </c>
      <c r="AT90" s="214" t="s">
        <v>79</v>
      </c>
      <c r="AU90" s="214" t="s">
        <v>80</v>
      </c>
      <c r="AY90" s="213" t="s">
        <v>232</v>
      </c>
      <c r="BK90" s="215">
        <f>BK91</f>
        <v>0</v>
      </c>
    </row>
    <row r="91" s="11" customFormat="1" ht="22.8" customHeight="1">
      <c r="B91" s="202"/>
      <c r="C91" s="203"/>
      <c r="D91" s="204" t="s">
        <v>79</v>
      </c>
      <c r="E91" s="216" t="s">
        <v>233</v>
      </c>
      <c r="F91" s="216" t="s">
        <v>234</v>
      </c>
      <c r="G91" s="203"/>
      <c r="H91" s="203"/>
      <c r="I91" s="206"/>
      <c r="J91" s="217">
        <f>BK91</f>
        <v>0</v>
      </c>
      <c r="K91" s="203"/>
      <c r="L91" s="208"/>
      <c r="M91" s="209"/>
      <c r="N91" s="210"/>
      <c r="O91" s="210"/>
      <c r="P91" s="211">
        <f>SUM(P92:P133)</f>
        <v>0</v>
      </c>
      <c r="Q91" s="210"/>
      <c r="R91" s="211">
        <f>SUM(R92:R133)</f>
        <v>350.01119999999997</v>
      </c>
      <c r="S91" s="210"/>
      <c r="T91" s="212">
        <f>SUM(T92:T133)</f>
        <v>0</v>
      </c>
      <c r="AR91" s="213" t="s">
        <v>87</v>
      </c>
      <c r="AT91" s="214" t="s">
        <v>79</v>
      </c>
      <c r="AU91" s="214" t="s">
        <v>87</v>
      </c>
      <c r="AY91" s="213" t="s">
        <v>232</v>
      </c>
      <c r="BK91" s="215">
        <f>SUM(BK92:BK133)</f>
        <v>0</v>
      </c>
    </row>
    <row r="92" s="1" customFormat="1" ht="33.75" customHeight="1">
      <c r="B92" s="40"/>
      <c r="C92" s="218" t="s">
        <v>87</v>
      </c>
      <c r="D92" s="218" t="s">
        <v>235</v>
      </c>
      <c r="E92" s="219" t="s">
        <v>236</v>
      </c>
      <c r="F92" s="220" t="s">
        <v>237</v>
      </c>
      <c r="G92" s="221" t="s">
        <v>200</v>
      </c>
      <c r="H92" s="222">
        <v>231</v>
      </c>
      <c r="I92" s="223"/>
      <c r="J92" s="224">
        <f>ROUND(I92*H92,2)</f>
        <v>0</v>
      </c>
      <c r="K92" s="220" t="s">
        <v>238</v>
      </c>
      <c r="L92" s="45"/>
      <c r="M92" s="225" t="s">
        <v>39</v>
      </c>
      <c r="N92" s="226" t="s">
        <v>53</v>
      </c>
      <c r="O92" s="81"/>
      <c r="P92" s="227">
        <f>O92*H92</f>
        <v>0</v>
      </c>
      <c r="Q92" s="227">
        <v>0</v>
      </c>
      <c r="R92" s="227">
        <f>Q92*H92</f>
        <v>0</v>
      </c>
      <c r="S92" s="227">
        <v>0</v>
      </c>
      <c r="T92" s="228">
        <f>S92*H92</f>
        <v>0</v>
      </c>
      <c r="AR92" s="18" t="s">
        <v>181</v>
      </c>
      <c r="AT92" s="18" t="s">
        <v>235</v>
      </c>
      <c r="AU92" s="18" t="s">
        <v>89</v>
      </c>
      <c r="AY92" s="18" t="s">
        <v>232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18" t="s">
        <v>181</v>
      </c>
      <c r="BK92" s="229">
        <f>ROUND(I92*H92,2)</f>
        <v>0</v>
      </c>
      <c r="BL92" s="18" t="s">
        <v>181</v>
      </c>
      <c r="BM92" s="18" t="s">
        <v>1008</v>
      </c>
    </row>
    <row r="93" s="1" customFormat="1">
      <c r="B93" s="40"/>
      <c r="C93" s="41"/>
      <c r="D93" s="230" t="s">
        <v>240</v>
      </c>
      <c r="E93" s="41"/>
      <c r="F93" s="231" t="s">
        <v>241</v>
      </c>
      <c r="G93" s="41"/>
      <c r="H93" s="41"/>
      <c r="I93" s="145"/>
      <c r="J93" s="41"/>
      <c r="K93" s="41"/>
      <c r="L93" s="45"/>
      <c r="M93" s="232"/>
      <c r="N93" s="81"/>
      <c r="O93" s="81"/>
      <c r="P93" s="81"/>
      <c r="Q93" s="81"/>
      <c r="R93" s="81"/>
      <c r="S93" s="81"/>
      <c r="T93" s="82"/>
      <c r="AT93" s="18" t="s">
        <v>240</v>
      </c>
      <c r="AU93" s="18" t="s">
        <v>89</v>
      </c>
    </row>
    <row r="94" s="12" customFormat="1">
      <c r="B94" s="233"/>
      <c r="C94" s="234"/>
      <c r="D94" s="230" t="s">
        <v>242</v>
      </c>
      <c r="E94" s="235" t="s">
        <v>39</v>
      </c>
      <c r="F94" s="236" t="s">
        <v>1009</v>
      </c>
      <c r="G94" s="234"/>
      <c r="H94" s="237">
        <v>231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AT94" s="243" t="s">
        <v>242</v>
      </c>
      <c r="AU94" s="243" t="s">
        <v>89</v>
      </c>
      <c r="AV94" s="12" t="s">
        <v>89</v>
      </c>
      <c r="AW94" s="12" t="s">
        <v>41</v>
      </c>
      <c r="AX94" s="12" t="s">
        <v>80</v>
      </c>
      <c r="AY94" s="243" t="s">
        <v>232</v>
      </c>
    </row>
    <row r="95" s="13" customFormat="1">
      <c r="B95" s="254"/>
      <c r="C95" s="255"/>
      <c r="D95" s="230" t="s">
        <v>242</v>
      </c>
      <c r="E95" s="256" t="s">
        <v>39</v>
      </c>
      <c r="F95" s="257" t="s">
        <v>263</v>
      </c>
      <c r="G95" s="255"/>
      <c r="H95" s="258">
        <v>231</v>
      </c>
      <c r="I95" s="259"/>
      <c r="J95" s="255"/>
      <c r="K95" s="255"/>
      <c r="L95" s="260"/>
      <c r="M95" s="261"/>
      <c r="N95" s="262"/>
      <c r="O95" s="262"/>
      <c r="P95" s="262"/>
      <c r="Q95" s="262"/>
      <c r="R95" s="262"/>
      <c r="S95" s="262"/>
      <c r="T95" s="263"/>
      <c r="AT95" s="264" t="s">
        <v>242</v>
      </c>
      <c r="AU95" s="264" t="s">
        <v>89</v>
      </c>
      <c r="AV95" s="13" t="s">
        <v>181</v>
      </c>
      <c r="AW95" s="13" t="s">
        <v>41</v>
      </c>
      <c r="AX95" s="13" t="s">
        <v>87</v>
      </c>
      <c r="AY95" s="264" t="s">
        <v>232</v>
      </c>
    </row>
    <row r="96" s="1" customFormat="1" ht="45" customHeight="1">
      <c r="B96" s="40"/>
      <c r="C96" s="218" t="s">
        <v>89</v>
      </c>
      <c r="D96" s="218" t="s">
        <v>235</v>
      </c>
      <c r="E96" s="219" t="s">
        <v>512</v>
      </c>
      <c r="F96" s="220" t="s">
        <v>513</v>
      </c>
      <c r="G96" s="221" t="s">
        <v>180</v>
      </c>
      <c r="H96" s="222">
        <v>810</v>
      </c>
      <c r="I96" s="223"/>
      <c r="J96" s="224">
        <f>ROUND(I96*H96,2)</f>
        <v>0</v>
      </c>
      <c r="K96" s="220" t="s">
        <v>238</v>
      </c>
      <c r="L96" s="45"/>
      <c r="M96" s="225" t="s">
        <v>39</v>
      </c>
      <c r="N96" s="226" t="s">
        <v>53</v>
      </c>
      <c r="O96" s="81"/>
      <c r="P96" s="227">
        <f>O96*H96</f>
        <v>0</v>
      </c>
      <c r="Q96" s="227">
        <v>0</v>
      </c>
      <c r="R96" s="227">
        <f>Q96*H96</f>
        <v>0</v>
      </c>
      <c r="S96" s="227">
        <v>0</v>
      </c>
      <c r="T96" s="228">
        <f>S96*H96</f>
        <v>0</v>
      </c>
      <c r="AR96" s="18" t="s">
        <v>181</v>
      </c>
      <c r="AT96" s="18" t="s">
        <v>235</v>
      </c>
      <c r="AU96" s="18" t="s">
        <v>89</v>
      </c>
      <c r="AY96" s="18" t="s">
        <v>232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18" t="s">
        <v>181</v>
      </c>
      <c r="BK96" s="229">
        <f>ROUND(I96*H96,2)</f>
        <v>0</v>
      </c>
      <c r="BL96" s="18" t="s">
        <v>181</v>
      </c>
      <c r="BM96" s="18" t="s">
        <v>964</v>
      </c>
    </row>
    <row r="97" s="1" customFormat="1">
      <c r="B97" s="40"/>
      <c r="C97" s="41"/>
      <c r="D97" s="230" t="s">
        <v>240</v>
      </c>
      <c r="E97" s="41"/>
      <c r="F97" s="231" t="s">
        <v>267</v>
      </c>
      <c r="G97" s="41"/>
      <c r="H97" s="41"/>
      <c r="I97" s="145"/>
      <c r="J97" s="41"/>
      <c r="K97" s="41"/>
      <c r="L97" s="45"/>
      <c r="M97" s="232"/>
      <c r="N97" s="81"/>
      <c r="O97" s="81"/>
      <c r="P97" s="81"/>
      <c r="Q97" s="81"/>
      <c r="R97" s="81"/>
      <c r="S97" s="81"/>
      <c r="T97" s="82"/>
      <c r="AT97" s="18" t="s">
        <v>240</v>
      </c>
      <c r="AU97" s="18" t="s">
        <v>89</v>
      </c>
    </row>
    <row r="98" s="12" customFormat="1">
      <c r="B98" s="233"/>
      <c r="C98" s="234"/>
      <c r="D98" s="230" t="s">
        <v>242</v>
      </c>
      <c r="E98" s="235" t="s">
        <v>39</v>
      </c>
      <c r="F98" s="236" t="s">
        <v>1010</v>
      </c>
      <c r="G98" s="234"/>
      <c r="H98" s="237">
        <v>810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AT98" s="243" t="s">
        <v>242</v>
      </c>
      <c r="AU98" s="243" t="s">
        <v>89</v>
      </c>
      <c r="AV98" s="12" t="s">
        <v>89</v>
      </c>
      <c r="AW98" s="12" t="s">
        <v>41</v>
      </c>
      <c r="AX98" s="12" t="s">
        <v>80</v>
      </c>
      <c r="AY98" s="243" t="s">
        <v>232</v>
      </c>
    </row>
    <row r="99" s="13" customFormat="1">
      <c r="B99" s="254"/>
      <c r="C99" s="255"/>
      <c r="D99" s="230" t="s">
        <v>242</v>
      </c>
      <c r="E99" s="256" t="s">
        <v>1002</v>
      </c>
      <c r="F99" s="257" t="s">
        <v>263</v>
      </c>
      <c r="G99" s="255"/>
      <c r="H99" s="258">
        <v>810</v>
      </c>
      <c r="I99" s="259"/>
      <c r="J99" s="255"/>
      <c r="K99" s="255"/>
      <c r="L99" s="260"/>
      <c r="M99" s="261"/>
      <c r="N99" s="262"/>
      <c r="O99" s="262"/>
      <c r="P99" s="262"/>
      <c r="Q99" s="262"/>
      <c r="R99" s="262"/>
      <c r="S99" s="262"/>
      <c r="T99" s="263"/>
      <c r="AT99" s="264" t="s">
        <v>242</v>
      </c>
      <c r="AU99" s="264" t="s">
        <v>89</v>
      </c>
      <c r="AV99" s="13" t="s">
        <v>181</v>
      </c>
      <c r="AW99" s="13" t="s">
        <v>41</v>
      </c>
      <c r="AX99" s="13" t="s">
        <v>87</v>
      </c>
      <c r="AY99" s="264" t="s">
        <v>232</v>
      </c>
    </row>
    <row r="100" s="1" customFormat="1" ht="22.5" customHeight="1">
      <c r="B100" s="40"/>
      <c r="C100" s="244" t="s">
        <v>249</v>
      </c>
      <c r="D100" s="244" t="s">
        <v>250</v>
      </c>
      <c r="E100" s="245" t="s">
        <v>278</v>
      </c>
      <c r="F100" s="246" t="s">
        <v>279</v>
      </c>
      <c r="G100" s="247" t="s">
        <v>280</v>
      </c>
      <c r="H100" s="248">
        <v>1330</v>
      </c>
      <c r="I100" s="249"/>
      <c r="J100" s="250">
        <f>ROUND(I100*H100,2)</f>
        <v>0</v>
      </c>
      <c r="K100" s="246" t="s">
        <v>238</v>
      </c>
      <c r="L100" s="251"/>
      <c r="M100" s="252" t="s">
        <v>39</v>
      </c>
      <c r="N100" s="253" t="s">
        <v>53</v>
      </c>
      <c r="O100" s="81"/>
      <c r="P100" s="227">
        <f>O100*H100</f>
        <v>0</v>
      </c>
      <c r="Q100" s="227">
        <v>0.00018000000000000001</v>
      </c>
      <c r="R100" s="227">
        <f>Q100*H100</f>
        <v>0.2394</v>
      </c>
      <c r="S100" s="227">
        <v>0</v>
      </c>
      <c r="T100" s="228">
        <f>S100*H100</f>
        <v>0</v>
      </c>
      <c r="AR100" s="18" t="s">
        <v>253</v>
      </c>
      <c r="AT100" s="18" t="s">
        <v>250</v>
      </c>
      <c r="AU100" s="18" t="s">
        <v>89</v>
      </c>
      <c r="AY100" s="18" t="s">
        <v>232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18" t="s">
        <v>181</v>
      </c>
      <c r="BK100" s="229">
        <f>ROUND(I100*H100,2)</f>
        <v>0</v>
      </c>
      <c r="BL100" s="18" t="s">
        <v>181</v>
      </c>
      <c r="BM100" s="18" t="s">
        <v>967</v>
      </c>
    </row>
    <row r="101" s="12" customFormat="1">
      <c r="B101" s="233"/>
      <c r="C101" s="234"/>
      <c r="D101" s="230" t="s">
        <v>242</v>
      </c>
      <c r="E101" s="235" t="s">
        <v>1000</v>
      </c>
      <c r="F101" s="236" t="s">
        <v>1011</v>
      </c>
      <c r="G101" s="234"/>
      <c r="H101" s="237">
        <v>1330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AT101" s="243" t="s">
        <v>242</v>
      </c>
      <c r="AU101" s="243" t="s">
        <v>89</v>
      </c>
      <c r="AV101" s="12" t="s">
        <v>89</v>
      </c>
      <c r="AW101" s="12" t="s">
        <v>41</v>
      </c>
      <c r="AX101" s="12" t="s">
        <v>87</v>
      </c>
      <c r="AY101" s="243" t="s">
        <v>232</v>
      </c>
    </row>
    <row r="102" s="1" customFormat="1" ht="22.5" customHeight="1">
      <c r="B102" s="40"/>
      <c r="C102" s="244" t="s">
        <v>181</v>
      </c>
      <c r="D102" s="244" t="s">
        <v>250</v>
      </c>
      <c r="E102" s="245" t="s">
        <v>285</v>
      </c>
      <c r="F102" s="246" t="s">
        <v>286</v>
      </c>
      <c r="G102" s="247" t="s">
        <v>280</v>
      </c>
      <c r="H102" s="248">
        <v>2660</v>
      </c>
      <c r="I102" s="249"/>
      <c r="J102" s="250">
        <f>ROUND(I102*H102,2)</f>
        <v>0</v>
      </c>
      <c r="K102" s="246" t="s">
        <v>238</v>
      </c>
      <c r="L102" s="251"/>
      <c r="M102" s="252" t="s">
        <v>39</v>
      </c>
      <c r="N102" s="253" t="s">
        <v>53</v>
      </c>
      <c r="O102" s="81"/>
      <c r="P102" s="227">
        <f>O102*H102</f>
        <v>0</v>
      </c>
      <c r="Q102" s="227">
        <v>0.00123</v>
      </c>
      <c r="R102" s="227">
        <f>Q102*H102</f>
        <v>3.2717999999999998</v>
      </c>
      <c r="S102" s="227">
        <v>0</v>
      </c>
      <c r="T102" s="228">
        <f>S102*H102</f>
        <v>0</v>
      </c>
      <c r="AR102" s="18" t="s">
        <v>253</v>
      </c>
      <c r="AT102" s="18" t="s">
        <v>250</v>
      </c>
      <c r="AU102" s="18" t="s">
        <v>89</v>
      </c>
      <c r="AY102" s="18" t="s">
        <v>232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18" t="s">
        <v>181</v>
      </c>
      <c r="BK102" s="229">
        <f>ROUND(I102*H102,2)</f>
        <v>0</v>
      </c>
      <c r="BL102" s="18" t="s">
        <v>181</v>
      </c>
      <c r="BM102" s="18" t="s">
        <v>969</v>
      </c>
    </row>
    <row r="103" s="12" customFormat="1">
      <c r="B103" s="233"/>
      <c r="C103" s="234"/>
      <c r="D103" s="230" t="s">
        <v>242</v>
      </c>
      <c r="E103" s="235" t="s">
        <v>39</v>
      </c>
      <c r="F103" s="236" t="s">
        <v>1012</v>
      </c>
      <c r="G103" s="234"/>
      <c r="H103" s="237">
        <v>2660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AT103" s="243" t="s">
        <v>242</v>
      </c>
      <c r="AU103" s="243" t="s">
        <v>89</v>
      </c>
      <c r="AV103" s="12" t="s">
        <v>89</v>
      </c>
      <c r="AW103" s="12" t="s">
        <v>41</v>
      </c>
      <c r="AX103" s="12" t="s">
        <v>87</v>
      </c>
      <c r="AY103" s="243" t="s">
        <v>232</v>
      </c>
    </row>
    <row r="104" s="1" customFormat="1" ht="22.5" customHeight="1">
      <c r="B104" s="40"/>
      <c r="C104" s="218" t="s">
        <v>233</v>
      </c>
      <c r="D104" s="218" t="s">
        <v>235</v>
      </c>
      <c r="E104" s="219" t="s">
        <v>290</v>
      </c>
      <c r="F104" s="220" t="s">
        <v>291</v>
      </c>
      <c r="G104" s="221" t="s">
        <v>280</v>
      </c>
      <c r="H104" s="222">
        <v>135</v>
      </c>
      <c r="I104" s="223"/>
      <c r="J104" s="224">
        <f>ROUND(I104*H104,2)</f>
        <v>0</v>
      </c>
      <c r="K104" s="220" t="s">
        <v>238</v>
      </c>
      <c r="L104" s="45"/>
      <c r="M104" s="225" t="s">
        <v>39</v>
      </c>
      <c r="N104" s="226" t="s">
        <v>53</v>
      </c>
      <c r="O104" s="81"/>
      <c r="P104" s="227">
        <f>O104*H104</f>
        <v>0</v>
      </c>
      <c r="Q104" s="227">
        <v>0</v>
      </c>
      <c r="R104" s="227">
        <f>Q104*H104</f>
        <v>0</v>
      </c>
      <c r="S104" s="227">
        <v>0</v>
      </c>
      <c r="T104" s="228">
        <f>S104*H104</f>
        <v>0</v>
      </c>
      <c r="AR104" s="18" t="s">
        <v>181</v>
      </c>
      <c r="AT104" s="18" t="s">
        <v>235</v>
      </c>
      <c r="AU104" s="18" t="s">
        <v>89</v>
      </c>
      <c r="AY104" s="18" t="s">
        <v>232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18" t="s">
        <v>181</v>
      </c>
      <c r="BK104" s="229">
        <f>ROUND(I104*H104,2)</f>
        <v>0</v>
      </c>
      <c r="BL104" s="18" t="s">
        <v>181</v>
      </c>
      <c r="BM104" s="18" t="s">
        <v>971</v>
      </c>
    </row>
    <row r="105" s="1" customFormat="1">
      <c r="B105" s="40"/>
      <c r="C105" s="41"/>
      <c r="D105" s="230" t="s">
        <v>240</v>
      </c>
      <c r="E105" s="41"/>
      <c r="F105" s="231" t="s">
        <v>293</v>
      </c>
      <c r="G105" s="41"/>
      <c r="H105" s="41"/>
      <c r="I105" s="145"/>
      <c r="J105" s="41"/>
      <c r="K105" s="41"/>
      <c r="L105" s="45"/>
      <c r="M105" s="232"/>
      <c r="N105" s="81"/>
      <c r="O105" s="81"/>
      <c r="P105" s="81"/>
      <c r="Q105" s="81"/>
      <c r="R105" s="81"/>
      <c r="S105" s="81"/>
      <c r="T105" s="82"/>
      <c r="AT105" s="18" t="s">
        <v>240</v>
      </c>
      <c r="AU105" s="18" t="s">
        <v>89</v>
      </c>
    </row>
    <row r="106" s="12" customFormat="1">
      <c r="B106" s="233"/>
      <c r="C106" s="234"/>
      <c r="D106" s="230" t="s">
        <v>242</v>
      </c>
      <c r="E106" s="235" t="s">
        <v>39</v>
      </c>
      <c r="F106" s="236" t="s">
        <v>1013</v>
      </c>
      <c r="G106" s="234"/>
      <c r="H106" s="237">
        <v>135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AT106" s="243" t="s">
        <v>242</v>
      </c>
      <c r="AU106" s="243" t="s">
        <v>89</v>
      </c>
      <c r="AV106" s="12" t="s">
        <v>89</v>
      </c>
      <c r="AW106" s="12" t="s">
        <v>41</v>
      </c>
      <c r="AX106" s="12" t="s">
        <v>80</v>
      </c>
      <c r="AY106" s="243" t="s">
        <v>232</v>
      </c>
    </row>
    <row r="107" s="13" customFormat="1">
      <c r="B107" s="254"/>
      <c r="C107" s="255"/>
      <c r="D107" s="230" t="s">
        <v>242</v>
      </c>
      <c r="E107" s="256" t="s">
        <v>39</v>
      </c>
      <c r="F107" s="257" t="s">
        <v>263</v>
      </c>
      <c r="G107" s="255"/>
      <c r="H107" s="258">
        <v>135</v>
      </c>
      <c r="I107" s="259"/>
      <c r="J107" s="255"/>
      <c r="K107" s="255"/>
      <c r="L107" s="260"/>
      <c r="M107" s="261"/>
      <c r="N107" s="262"/>
      <c r="O107" s="262"/>
      <c r="P107" s="262"/>
      <c r="Q107" s="262"/>
      <c r="R107" s="262"/>
      <c r="S107" s="262"/>
      <c r="T107" s="263"/>
      <c r="AT107" s="264" t="s">
        <v>242</v>
      </c>
      <c r="AU107" s="264" t="s">
        <v>89</v>
      </c>
      <c r="AV107" s="13" t="s">
        <v>181</v>
      </c>
      <c r="AW107" s="13" t="s">
        <v>41</v>
      </c>
      <c r="AX107" s="13" t="s">
        <v>87</v>
      </c>
      <c r="AY107" s="264" t="s">
        <v>232</v>
      </c>
    </row>
    <row r="108" s="1" customFormat="1" ht="45" customHeight="1">
      <c r="B108" s="40"/>
      <c r="C108" s="218" t="s">
        <v>269</v>
      </c>
      <c r="D108" s="218" t="s">
        <v>235</v>
      </c>
      <c r="E108" s="219" t="s">
        <v>296</v>
      </c>
      <c r="F108" s="220" t="s">
        <v>297</v>
      </c>
      <c r="G108" s="221" t="s">
        <v>176</v>
      </c>
      <c r="H108" s="222">
        <v>2.3220000000000001</v>
      </c>
      <c r="I108" s="223"/>
      <c r="J108" s="224">
        <f>ROUND(I108*H108,2)</f>
        <v>0</v>
      </c>
      <c r="K108" s="220" t="s">
        <v>238</v>
      </c>
      <c r="L108" s="45"/>
      <c r="M108" s="225" t="s">
        <v>39</v>
      </c>
      <c r="N108" s="226" t="s">
        <v>53</v>
      </c>
      <c r="O108" s="81"/>
      <c r="P108" s="227">
        <f>O108*H108</f>
        <v>0</v>
      </c>
      <c r="Q108" s="227">
        <v>0</v>
      </c>
      <c r="R108" s="227">
        <f>Q108*H108</f>
        <v>0</v>
      </c>
      <c r="S108" s="227">
        <v>0</v>
      </c>
      <c r="T108" s="228">
        <f>S108*H108</f>
        <v>0</v>
      </c>
      <c r="AR108" s="18" t="s">
        <v>181</v>
      </c>
      <c r="AT108" s="18" t="s">
        <v>235</v>
      </c>
      <c r="AU108" s="18" t="s">
        <v>89</v>
      </c>
      <c r="AY108" s="18" t="s">
        <v>232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18" t="s">
        <v>181</v>
      </c>
      <c r="BK108" s="229">
        <f>ROUND(I108*H108,2)</f>
        <v>0</v>
      </c>
      <c r="BL108" s="18" t="s">
        <v>181</v>
      </c>
      <c r="BM108" s="18" t="s">
        <v>1014</v>
      </c>
    </row>
    <row r="109" s="1" customFormat="1">
      <c r="B109" s="40"/>
      <c r="C109" s="41"/>
      <c r="D109" s="230" t="s">
        <v>240</v>
      </c>
      <c r="E109" s="41"/>
      <c r="F109" s="231" t="s">
        <v>299</v>
      </c>
      <c r="G109" s="41"/>
      <c r="H109" s="41"/>
      <c r="I109" s="145"/>
      <c r="J109" s="41"/>
      <c r="K109" s="41"/>
      <c r="L109" s="45"/>
      <c r="M109" s="232"/>
      <c r="N109" s="81"/>
      <c r="O109" s="81"/>
      <c r="P109" s="81"/>
      <c r="Q109" s="81"/>
      <c r="R109" s="81"/>
      <c r="S109" s="81"/>
      <c r="T109" s="82"/>
      <c r="AT109" s="18" t="s">
        <v>240</v>
      </c>
      <c r="AU109" s="18" t="s">
        <v>89</v>
      </c>
    </row>
    <row r="110" s="12" customFormat="1">
      <c r="B110" s="233"/>
      <c r="C110" s="234"/>
      <c r="D110" s="230" t="s">
        <v>242</v>
      </c>
      <c r="E110" s="235" t="s">
        <v>39</v>
      </c>
      <c r="F110" s="236" t="s">
        <v>1015</v>
      </c>
      <c r="G110" s="234"/>
      <c r="H110" s="237">
        <v>2.3220000000000001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AT110" s="243" t="s">
        <v>242</v>
      </c>
      <c r="AU110" s="243" t="s">
        <v>89</v>
      </c>
      <c r="AV110" s="12" t="s">
        <v>89</v>
      </c>
      <c r="AW110" s="12" t="s">
        <v>41</v>
      </c>
      <c r="AX110" s="12" t="s">
        <v>80</v>
      </c>
      <c r="AY110" s="243" t="s">
        <v>232</v>
      </c>
    </row>
    <row r="111" s="13" customFormat="1">
      <c r="B111" s="254"/>
      <c r="C111" s="255"/>
      <c r="D111" s="230" t="s">
        <v>242</v>
      </c>
      <c r="E111" s="256" t="s">
        <v>995</v>
      </c>
      <c r="F111" s="257" t="s">
        <v>263</v>
      </c>
      <c r="G111" s="255"/>
      <c r="H111" s="258">
        <v>2.3220000000000001</v>
      </c>
      <c r="I111" s="259"/>
      <c r="J111" s="255"/>
      <c r="K111" s="255"/>
      <c r="L111" s="260"/>
      <c r="M111" s="261"/>
      <c r="N111" s="262"/>
      <c r="O111" s="262"/>
      <c r="P111" s="262"/>
      <c r="Q111" s="262"/>
      <c r="R111" s="262"/>
      <c r="S111" s="262"/>
      <c r="T111" s="263"/>
      <c r="AT111" s="264" t="s">
        <v>242</v>
      </c>
      <c r="AU111" s="264" t="s">
        <v>89</v>
      </c>
      <c r="AV111" s="13" t="s">
        <v>181</v>
      </c>
      <c r="AW111" s="13" t="s">
        <v>41</v>
      </c>
      <c r="AX111" s="13" t="s">
        <v>87</v>
      </c>
      <c r="AY111" s="264" t="s">
        <v>232</v>
      </c>
    </row>
    <row r="112" s="1" customFormat="1" ht="22.5" customHeight="1">
      <c r="B112" s="40"/>
      <c r="C112" s="218" t="s">
        <v>277</v>
      </c>
      <c r="D112" s="218" t="s">
        <v>235</v>
      </c>
      <c r="E112" s="219" t="s">
        <v>304</v>
      </c>
      <c r="F112" s="220" t="s">
        <v>305</v>
      </c>
      <c r="G112" s="221" t="s">
        <v>176</v>
      </c>
      <c r="H112" s="222">
        <v>2.3220000000000001</v>
      </c>
      <c r="I112" s="223"/>
      <c r="J112" s="224">
        <f>ROUND(I112*H112,2)</f>
        <v>0</v>
      </c>
      <c r="K112" s="220" t="s">
        <v>238</v>
      </c>
      <c r="L112" s="45"/>
      <c r="M112" s="225" t="s">
        <v>39</v>
      </c>
      <c r="N112" s="226" t="s">
        <v>53</v>
      </c>
      <c r="O112" s="81"/>
      <c r="P112" s="227">
        <f>O112*H112</f>
        <v>0</v>
      </c>
      <c r="Q112" s="227">
        <v>0</v>
      </c>
      <c r="R112" s="227">
        <f>Q112*H112</f>
        <v>0</v>
      </c>
      <c r="S112" s="227">
        <v>0</v>
      </c>
      <c r="T112" s="228">
        <f>S112*H112</f>
        <v>0</v>
      </c>
      <c r="AR112" s="18" t="s">
        <v>181</v>
      </c>
      <c r="AT112" s="18" t="s">
        <v>235</v>
      </c>
      <c r="AU112" s="18" t="s">
        <v>89</v>
      </c>
      <c r="AY112" s="18" t="s">
        <v>232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18" t="s">
        <v>181</v>
      </c>
      <c r="BK112" s="229">
        <f>ROUND(I112*H112,2)</f>
        <v>0</v>
      </c>
      <c r="BL112" s="18" t="s">
        <v>181</v>
      </c>
      <c r="BM112" s="18" t="s">
        <v>1016</v>
      </c>
    </row>
    <row r="113" s="1" customFormat="1">
      <c r="B113" s="40"/>
      <c r="C113" s="41"/>
      <c r="D113" s="230" t="s">
        <v>240</v>
      </c>
      <c r="E113" s="41"/>
      <c r="F113" s="231" t="s">
        <v>307</v>
      </c>
      <c r="G113" s="41"/>
      <c r="H113" s="41"/>
      <c r="I113" s="145"/>
      <c r="J113" s="41"/>
      <c r="K113" s="41"/>
      <c r="L113" s="45"/>
      <c r="M113" s="232"/>
      <c r="N113" s="81"/>
      <c r="O113" s="81"/>
      <c r="P113" s="81"/>
      <c r="Q113" s="81"/>
      <c r="R113" s="81"/>
      <c r="S113" s="81"/>
      <c r="T113" s="82"/>
      <c r="AT113" s="18" t="s">
        <v>240</v>
      </c>
      <c r="AU113" s="18" t="s">
        <v>89</v>
      </c>
    </row>
    <row r="114" s="12" customFormat="1">
      <c r="B114" s="233"/>
      <c r="C114" s="234"/>
      <c r="D114" s="230" t="s">
        <v>242</v>
      </c>
      <c r="E114" s="235" t="s">
        <v>39</v>
      </c>
      <c r="F114" s="236" t="s">
        <v>995</v>
      </c>
      <c r="G114" s="234"/>
      <c r="H114" s="237">
        <v>2.3220000000000001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AT114" s="243" t="s">
        <v>242</v>
      </c>
      <c r="AU114" s="243" t="s">
        <v>89</v>
      </c>
      <c r="AV114" s="12" t="s">
        <v>89</v>
      </c>
      <c r="AW114" s="12" t="s">
        <v>41</v>
      </c>
      <c r="AX114" s="12" t="s">
        <v>80</v>
      </c>
      <c r="AY114" s="243" t="s">
        <v>232</v>
      </c>
    </row>
    <row r="115" s="13" customFormat="1">
      <c r="B115" s="254"/>
      <c r="C115" s="255"/>
      <c r="D115" s="230" t="s">
        <v>242</v>
      </c>
      <c r="E115" s="256" t="s">
        <v>39</v>
      </c>
      <c r="F115" s="257" t="s">
        <v>263</v>
      </c>
      <c r="G115" s="255"/>
      <c r="H115" s="258">
        <v>2.3220000000000001</v>
      </c>
      <c r="I115" s="259"/>
      <c r="J115" s="255"/>
      <c r="K115" s="255"/>
      <c r="L115" s="260"/>
      <c r="M115" s="261"/>
      <c r="N115" s="262"/>
      <c r="O115" s="262"/>
      <c r="P115" s="262"/>
      <c r="Q115" s="262"/>
      <c r="R115" s="262"/>
      <c r="S115" s="262"/>
      <c r="T115" s="263"/>
      <c r="AT115" s="264" t="s">
        <v>242</v>
      </c>
      <c r="AU115" s="264" t="s">
        <v>89</v>
      </c>
      <c r="AV115" s="13" t="s">
        <v>181</v>
      </c>
      <c r="AW115" s="13" t="s">
        <v>41</v>
      </c>
      <c r="AX115" s="13" t="s">
        <v>87</v>
      </c>
      <c r="AY115" s="264" t="s">
        <v>232</v>
      </c>
    </row>
    <row r="116" s="1" customFormat="1" ht="22.5" customHeight="1">
      <c r="B116" s="40"/>
      <c r="C116" s="244" t="s">
        <v>253</v>
      </c>
      <c r="D116" s="244" t="s">
        <v>250</v>
      </c>
      <c r="E116" s="245" t="s">
        <v>251</v>
      </c>
      <c r="F116" s="246" t="s">
        <v>252</v>
      </c>
      <c r="G116" s="247" t="s">
        <v>191</v>
      </c>
      <c r="H116" s="248">
        <v>346.5</v>
      </c>
      <c r="I116" s="249"/>
      <c r="J116" s="250">
        <f>ROUND(I116*H116,2)</f>
        <v>0</v>
      </c>
      <c r="K116" s="246" t="s">
        <v>238</v>
      </c>
      <c r="L116" s="251"/>
      <c r="M116" s="252" t="s">
        <v>39</v>
      </c>
      <c r="N116" s="253" t="s">
        <v>53</v>
      </c>
      <c r="O116" s="81"/>
      <c r="P116" s="227">
        <f>O116*H116</f>
        <v>0</v>
      </c>
      <c r="Q116" s="227">
        <v>1</v>
      </c>
      <c r="R116" s="227">
        <f>Q116*H116</f>
        <v>346.5</v>
      </c>
      <c r="S116" s="227">
        <v>0</v>
      </c>
      <c r="T116" s="228">
        <f>S116*H116</f>
        <v>0</v>
      </c>
      <c r="AR116" s="18" t="s">
        <v>253</v>
      </c>
      <c r="AT116" s="18" t="s">
        <v>250</v>
      </c>
      <c r="AU116" s="18" t="s">
        <v>89</v>
      </c>
      <c r="AY116" s="18" t="s">
        <v>232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18" t="s">
        <v>181</v>
      </c>
      <c r="BK116" s="229">
        <f>ROUND(I116*H116,2)</f>
        <v>0</v>
      </c>
      <c r="BL116" s="18" t="s">
        <v>181</v>
      </c>
      <c r="BM116" s="18" t="s">
        <v>1017</v>
      </c>
    </row>
    <row r="117" s="12" customFormat="1">
      <c r="B117" s="233"/>
      <c r="C117" s="234"/>
      <c r="D117" s="230" t="s">
        <v>242</v>
      </c>
      <c r="E117" s="235" t="s">
        <v>39</v>
      </c>
      <c r="F117" s="236" t="s">
        <v>1018</v>
      </c>
      <c r="G117" s="234"/>
      <c r="H117" s="237">
        <v>346.5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AT117" s="243" t="s">
        <v>242</v>
      </c>
      <c r="AU117" s="243" t="s">
        <v>89</v>
      </c>
      <c r="AV117" s="12" t="s">
        <v>89</v>
      </c>
      <c r="AW117" s="12" t="s">
        <v>41</v>
      </c>
      <c r="AX117" s="12" t="s">
        <v>80</v>
      </c>
      <c r="AY117" s="243" t="s">
        <v>232</v>
      </c>
    </row>
    <row r="118" s="13" customFormat="1">
      <c r="B118" s="254"/>
      <c r="C118" s="255"/>
      <c r="D118" s="230" t="s">
        <v>242</v>
      </c>
      <c r="E118" s="256" t="s">
        <v>1004</v>
      </c>
      <c r="F118" s="257" t="s">
        <v>263</v>
      </c>
      <c r="G118" s="255"/>
      <c r="H118" s="258">
        <v>346.5</v>
      </c>
      <c r="I118" s="259"/>
      <c r="J118" s="255"/>
      <c r="K118" s="255"/>
      <c r="L118" s="260"/>
      <c r="M118" s="261"/>
      <c r="N118" s="262"/>
      <c r="O118" s="262"/>
      <c r="P118" s="262"/>
      <c r="Q118" s="262"/>
      <c r="R118" s="262"/>
      <c r="S118" s="262"/>
      <c r="T118" s="263"/>
      <c r="AT118" s="264" t="s">
        <v>242</v>
      </c>
      <c r="AU118" s="264" t="s">
        <v>89</v>
      </c>
      <c r="AV118" s="13" t="s">
        <v>181</v>
      </c>
      <c r="AW118" s="13" t="s">
        <v>41</v>
      </c>
      <c r="AX118" s="13" t="s">
        <v>87</v>
      </c>
      <c r="AY118" s="264" t="s">
        <v>232</v>
      </c>
    </row>
    <row r="119" s="1" customFormat="1" ht="56.25" customHeight="1">
      <c r="B119" s="40"/>
      <c r="C119" s="218" t="s">
        <v>289</v>
      </c>
      <c r="D119" s="218" t="s">
        <v>235</v>
      </c>
      <c r="E119" s="219" t="s">
        <v>309</v>
      </c>
      <c r="F119" s="220" t="s">
        <v>310</v>
      </c>
      <c r="G119" s="221" t="s">
        <v>180</v>
      </c>
      <c r="H119" s="222">
        <v>810</v>
      </c>
      <c r="I119" s="223"/>
      <c r="J119" s="224">
        <f>ROUND(I119*H119,2)</f>
        <v>0</v>
      </c>
      <c r="K119" s="220" t="s">
        <v>238</v>
      </c>
      <c r="L119" s="45"/>
      <c r="M119" s="225" t="s">
        <v>39</v>
      </c>
      <c r="N119" s="226" t="s">
        <v>53</v>
      </c>
      <c r="O119" s="81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AR119" s="18" t="s">
        <v>181</v>
      </c>
      <c r="AT119" s="18" t="s">
        <v>235</v>
      </c>
      <c r="AU119" s="18" t="s">
        <v>89</v>
      </c>
      <c r="AY119" s="18" t="s">
        <v>232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8" t="s">
        <v>181</v>
      </c>
      <c r="BK119" s="229">
        <f>ROUND(I119*H119,2)</f>
        <v>0</v>
      </c>
      <c r="BL119" s="18" t="s">
        <v>181</v>
      </c>
      <c r="BM119" s="18" t="s">
        <v>1019</v>
      </c>
    </row>
    <row r="120" s="1" customFormat="1">
      <c r="B120" s="40"/>
      <c r="C120" s="41"/>
      <c r="D120" s="230" t="s">
        <v>240</v>
      </c>
      <c r="E120" s="41"/>
      <c r="F120" s="231" t="s">
        <v>312</v>
      </c>
      <c r="G120" s="41"/>
      <c r="H120" s="41"/>
      <c r="I120" s="145"/>
      <c r="J120" s="41"/>
      <c r="K120" s="41"/>
      <c r="L120" s="45"/>
      <c r="M120" s="232"/>
      <c r="N120" s="81"/>
      <c r="O120" s="81"/>
      <c r="P120" s="81"/>
      <c r="Q120" s="81"/>
      <c r="R120" s="81"/>
      <c r="S120" s="81"/>
      <c r="T120" s="82"/>
      <c r="AT120" s="18" t="s">
        <v>240</v>
      </c>
      <c r="AU120" s="18" t="s">
        <v>89</v>
      </c>
    </row>
    <row r="121" s="12" customFormat="1">
      <c r="B121" s="233"/>
      <c r="C121" s="234"/>
      <c r="D121" s="230" t="s">
        <v>242</v>
      </c>
      <c r="E121" s="235" t="s">
        <v>39</v>
      </c>
      <c r="F121" s="236" t="s">
        <v>1002</v>
      </c>
      <c r="G121" s="234"/>
      <c r="H121" s="237">
        <v>810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AT121" s="243" t="s">
        <v>242</v>
      </c>
      <c r="AU121" s="243" t="s">
        <v>89</v>
      </c>
      <c r="AV121" s="12" t="s">
        <v>89</v>
      </c>
      <c r="AW121" s="12" t="s">
        <v>41</v>
      </c>
      <c r="AX121" s="12" t="s">
        <v>80</v>
      </c>
      <c r="AY121" s="243" t="s">
        <v>232</v>
      </c>
    </row>
    <row r="122" s="13" customFormat="1">
      <c r="B122" s="254"/>
      <c r="C122" s="255"/>
      <c r="D122" s="230" t="s">
        <v>242</v>
      </c>
      <c r="E122" s="256" t="s">
        <v>39</v>
      </c>
      <c r="F122" s="257" t="s">
        <v>263</v>
      </c>
      <c r="G122" s="255"/>
      <c r="H122" s="258">
        <v>810</v>
      </c>
      <c r="I122" s="259"/>
      <c r="J122" s="255"/>
      <c r="K122" s="255"/>
      <c r="L122" s="260"/>
      <c r="M122" s="261"/>
      <c r="N122" s="262"/>
      <c r="O122" s="262"/>
      <c r="P122" s="262"/>
      <c r="Q122" s="262"/>
      <c r="R122" s="262"/>
      <c r="S122" s="262"/>
      <c r="T122" s="263"/>
      <c r="AT122" s="264" t="s">
        <v>242</v>
      </c>
      <c r="AU122" s="264" t="s">
        <v>89</v>
      </c>
      <c r="AV122" s="13" t="s">
        <v>181</v>
      </c>
      <c r="AW122" s="13" t="s">
        <v>41</v>
      </c>
      <c r="AX122" s="13" t="s">
        <v>87</v>
      </c>
      <c r="AY122" s="264" t="s">
        <v>232</v>
      </c>
    </row>
    <row r="123" s="1" customFormat="1" ht="45" customHeight="1">
      <c r="B123" s="40"/>
      <c r="C123" s="218" t="s">
        <v>295</v>
      </c>
      <c r="D123" s="218" t="s">
        <v>235</v>
      </c>
      <c r="E123" s="219" t="s">
        <v>315</v>
      </c>
      <c r="F123" s="220" t="s">
        <v>316</v>
      </c>
      <c r="G123" s="221" t="s">
        <v>317</v>
      </c>
      <c r="H123" s="222">
        <v>4</v>
      </c>
      <c r="I123" s="223"/>
      <c r="J123" s="224">
        <f>ROUND(I123*H123,2)</f>
        <v>0</v>
      </c>
      <c r="K123" s="220" t="s">
        <v>238</v>
      </c>
      <c r="L123" s="45"/>
      <c r="M123" s="225" t="s">
        <v>39</v>
      </c>
      <c r="N123" s="226" t="s">
        <v>53</v>
      </c>
      <c r="O123" s="8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AR123" s="18" t="s">
        <v>181</v>
      </c>
      <c r="AT123" s="18" t="s">
        <v>235</v>
      </c>
      <c r="AU123" s="18" t="s">
        <v>89</v>
      </c>
      <c r="AY123" s="18" t="s">
        <v>232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8" t="s">
        <v>181</v>
      </c>
      <c r="BK123" s="229">
        <f>ROUND(I123*H123,2)</f>
        <v>0</v>
      </c>
      <c r="BL123" s="18" t="s">
        <v>181</v>
      </c>
      <c r="BM123" s="18" t="s">
        <v>973</v>
      </c>
    </row>
    <row r="124" s="1" customFormat="1">
      <c r="B124" s="40"/>
      <c r="C124" s="41"/>
      <c r="D124" s="230" t="s">
        <v>240</v>
      </c>
      <c r="E124" s="41"/>
      <c r="F124" s="231" t="s">
        <v>319</v>
      </c>
      <c r="G124" s="41"/>
      <c r="H124" s="41"/>
      <c r="I124" s="145"/>
      <c r="J124" s="41"/>
      <c r="K124" s="41"/>
      <c r="L124" s="45"/>
      <c r="M124" s="232"/>
      <c r="N124" s="81"/>
      <c r="O124" s="81"/>
      <c r="P124" s="81"/>
      <c r="Q124" s="81"/>
      <c r="R124" s="81"/>
      <c r="S124" s="81"/>
      <c r="T124" s="82"/>
      <c r="AT124" s="18" t="s">
        <v>240</v>
      </c>
      <c r="AU124" s="18" t="s">
        <v>89</v>
      </c>
    </row>
    <row r="125" s="12" customFormat="1">
      <c r="B125" s="233"/>
      <c r="C125" s="234"/>
      <c r="D125" s="230" t="s">
        <v>242</v>
      </c>
      <c r="E125" s="235" t="s">
        <v>39</v>
      </c>
      <c r="F125" s="236" t="s">
        <v>977</v>
      </c>
      <c r="G125" s="234"/>
      <c r="H125" s="237">
        <v>4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AT125" s="243" t="s">
        <v>242</v>
      </c>
      <c r="AU125" s="243" t="s">
        <v>89</v>
      </c>
      <c r="AV125" s="12" t="s">
        <v>89</v>
      </c>
      <c r="AW125" s="12" t="s">
        <v>41</v>
      </c>
      <c r="AX125" s="12" t="s">
        <v>80</v>
      </c>
      <c r="AY125" s="243" t="s">
        <v>232</v>
      </c>
    </row>
    <row r="126" s="13" customFormat="1">
      <c r="B126" s="254"/>
      <c r="C126" s="255"/>
      <c r="D126" s="230" t="s">
        <v>242</v>
      </c>
      <c r="E126" s="256" t="s">
        <v>1020</v>
      </c>
      <c r="F126" s="257" t="s">
        <v>263</v>
      </c>
      <c r="G126" s="255"/>
      <c r="H126" s="258">
        <v>4</v>
      </c>
      <c r="I126" s="259"/>
      <c r="J126" s="255"/>
      <c r="K126" s="255"/>
      <c r="L126" s="260"/>
      <c r="M126" s="261"/>
      <c r="N126" s="262"/>
      <c r="O126" s="262"/>
      <c r="P126" s="262"/>
      <c r="Q126" s="262"/>
      <c r="R126" s="262"/>
      <c r="S126" s="262"/>
      <c r="T126" s="263"/>
      <c r="AT126" s="264" t="s">
        <v>242</v>
      </c>
      <c r="AU126" s="264" t="s">
        <v>89</v>
      </c>
      <c r="AV126" s="13" t="s">
        <v>181</v>
      </c>
      <c r="AW126" s="13" t="s">
        <v>41</v>
      </c>
      <c r="AX126" s="13" t="s">
        <v>87</v>
      </c>
      <c r="AY126" s="264" t="s">
        <v>232</v>
      </c>
    </row>
    <row r="127" s="1" customFormat="1" ht="33.75" customHeight="1">
      <c r="B127" s="40"/>
      <c r="C127" s="218" t="s">
        <v>303</v>
      </c>
      <c r="D127" s="218" t="s">
        <v>235</v>
      </c>
      <c r="E127" s="219" t="s">
        <v>975</v>
      </c>
      <c r="F127" s="220" t="s">
        <v>330</v>
      </c>
      <c r="G127" s="221" t="s">
        <v>317</v>
      </c>
      <c r="H127" s="222">
        <v>2</v>
      </c>
      <c r="I127" s="223"/>
      <c r="J127" s="224">
        <f>ROUND(I127*H127,2)</f>
        <v>0</v>
      </c>
      <c r="K127" s="220" t="s">
        <v>238</v>
      </c>
      <c r="L127" s="45"/>
      <c r="M127" s="225" t="s">
        <v>39</v>
      </c>
      <c r="N127" s="226" t="s">
        <v>53</v>
      </c>
      <c r="O127" s="8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AR127" s="18" t="s">
        <v>181</v>
      </c>
      <c r="AT127" s="18" t="s">
        <v>235</v>
      </c>
      <c r="AU127" s="18" t="s">
        <v>89</v>
      </c>
      <c r="AY127" s="18" t="s">
        <v>232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8" t="s">
        <v>181</v>
      </c>
      <c r="BK127" s="229">
        <f>ROUND(I127*H127,2)</f>
        <v>0</v>
      </c>
      <c r="BL127" s="18" t="s">
        <v>181</v>
      </c>
      <c r="BM127" s="18" t="s">
        <v>976</v>
      </c>
    </row>
    <row r="128" s="1" customFormat="1">
      <c r="B128" s="40"/>
      <c r="C128" s="41"/>
      <c r="D128" s="230" t="s">
        <v>240</v>
      </c>
      <c r="E128" s="41"/>
      <c r="F128" s="231" t="s">
        <v>332</v>
      </c>
      <c r="G128" s="41"/>
      <c r="H128" s="41"/>
      <c r="I128" s="145"/>
      <c r="J128" s="41"/>
      <c r="K128" s="41"/>
      <c r="L128" s="45"/>
      <c r="M128" s="232"/>
      <c r="N128" s="81"/>
      <c r="O128" s="81"/>
      <c r="P128" s="81"/>
      <c r="Q128" s="81"/>
      <c r="R128" s="81"/>
      <c r="S128" s="81"/>
      <c r="T128" s="82"/>
      <c r="AT128" s="18" t="s">
        <v>240</v>
      </c>
      <c r="AU128" s="18" t="s">
        <v>89</v>
      </c>
    </row>
    <row r="129" s="12" customFormat="1">
      <c r="B129" s="233"/>
      <c r="C129" s="234"/>
      <c r="D129" s="230" t="s">
        <v>242</v>
      </c>
      <c r="E129" s="235" t="s">
        <v>39</v>
      </c>
      <c r="F129" s="236" t="s">
        <v>1021</v>
      </c>
      <c r="G129" s="234"/>
      <c r="H129" s="237">
        <v>2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AT129" s="243" t="s">
        <v>242</v>
      </c>
      <c r="AU129" s="243" t="s">
        <v>89</v>
      </c>
      <c r="AV129" s="12" t="s">
        <v>89</v>
      </c>
      <c r="AW129" s="12" t="s">
        <v>41</v>
      </c>
      <c r="AX129" s="12" t="s">
        <v>87</v>
      </c>
      <c r="AY129" s="243" t="s">
        <v>232</v>
      </c>
    </row>
    <row r="130" s="1" customFormat="1" ht="45" customHeight="1">
      <c r="B130" s="40"/>
      <c r="C130" s="218" t="s">
        <v>308</v>
      </c>
      <c r="D130" s="218" t="s">
        <v>235</v>
      </c>
      <c r="E130" s="219" t="s">
        <v>577</v>
      </c>
      <c r="F130" s="220" t="s">
        <v>578</v>
      </c>
      <c r="G130" s="221" t="s">
        <v>180</v>
      </c>
      <c r="H130" s="222">
        <v>1010</v>
      </c>
      <c r="I130" s="223"/>
      <c r="J130" s="224">
        <f>ROUND(I130*H130,2)</f>
        <v>0</v>
      </c>
      <c r="K130" s="220" t="s">
        <v>238</v>
      </c>
      <c r="L130" s="45"/>
      <c r="M130" s="225" t="s">
        <v>39</v>
      </c>
      <c r="N130" s="226" t="s">
        <v>53</v>
      </c>
      <c r="O130" s="8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AR130" s="18" t="s">
        <v>181</v>
      </c>
      <c r="AT130" s="18" t="s">
        <v>235</v>
      </c>
      <c r="AU130" s="18" t="s">
        <v>89</v>
      </c>
      <c r="AY130" s="18" t="s">
        <v>232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8" t="s">
        <v>181</v>
      </c>
      <c r="BK130" s="229">
        <f>ROUND(I130*H130,2)</f>
        <v>0</v>
      </c>
      <c r="BL130" s="18" t="s">
        <v>181</v>
      </c>
      <c r="BM130" s="18" t="s">
        <v>978</v>
      </c>
    </row>
    <row r="131" s="1" customFormat="1">
      <c r="B131" s="40"/>
      <c r="C131" s="41"/>
      <c r="D131" s="230" t="s">
        <v>240</v>
      </c>
      <c r="E131" s="41"/>
      <c r="F131" s="231" t="s">
        <v>338</v>
      </c>
      <c r="G131" s="41"/>
      <c r="H131" s="41"/>
      <c r="I131" s="145"/>
      <c r="J131" s="41"/>
      <c r="K131" s="41"/>
      <c r="L131" s="45"/>
      <c r="M131" s="232"/>
      <c r="N131" s="81"/>
      <c r="O131" s="81"/>
      <c r="P131" s="81"/>
      <c r="Q131" s="81"/>
      <c r="R131" s="81"/>
      <c r="S131" s="81"/>
      <c r="T131" s="82"/>
      <c r="AT131" s="18" t="s">
        <v>240</v>
      </c>
      <c r="AU131" s="18" t="s">
        <v>89</v>
      </c>
    </row>
    <row r="132" s="12" customFormat="1">
      <c r="B132" s="233"/>
      <c r="C132" s="234"/>
      <c r="D132" s="230" t="s">
        <v>242</v>
      </c>
      <c r="E132" s="235" t="s">
        <v>39</v>
      </c>
      <c r="F132" s="236" t="s">
        <v>1022</v>
      </c>
      <c r="G132" s="234"/>
      <c r="H132" s="237">
        <v>1010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AT132" s="243" t="s">
        <v>242</v>
      </c>
      <c r="AU132" s="243" t="s">
        <v>89</v>
      </c>
      <c r="AV132" s="12" t="s">
        <v>89</v>
      </c>
      <c r="AW132" s="12" t="s">
        <v>41</v>
      </c>
      <c r="AX132" s="12" t="s">
        <v>80</v>
      </c>
      <c r="AY132" s="243" t="s">
        <v>232</v>
      </c>
    </row>
    <row r="133" s="13" customFormat="1">
      <c r="B133" s="254"/>
      <c r="C133" s="255"/>
      <c r="D133" s="230" t="s">
        <v>242</v>
      </c>
      <c r="E133" s="256" t="s">
        <v>1023</v>
      </c>
      <c r="F133" s="257" t="s">
        <v>263</v>
      </c>
      <c r="G133" s="255"/>
      <c r="H133" s="258">
        <v>1010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AT133" s="264" t="s">
        <v>242</v>
      </c>
      <c r="AU133" s="264" t="s">
        <v>89</v>
      </c>
      <c r="AV133" s="13" t="s">
        <v>181</v>
      </c>
      <c r="AW133" s="13" t="s">
        <v>41</v>
      </c>
      <c r="AX133" s="13" t="s">
        <v>87</v>
      </c>
      <c r="AY133" s="264" t="s">
        <v>232</v>
      </c>
    </row>
    <row r="134" s="11" customFormat="1" ht="25.92" customHeight="1">
      <c r="B134" s="202"/>
      <c r="C134" s="203"/>
      <c r="D134" s="204" t="s">
        <v>79</v>
      </c>
      <c r="E134" s="205" t="s">
        <v>343</v>
      </c>
      <c r="F134" s="205" t="s">
        <v>344</v>
      </c>
      <c r="G134" s="203"/>
      <c r="H134" s="203"/>
      <c r="I134" s="206"/>
      <c r="J134" s="207">
        <f>BK134</f>
        <v>0</v>
      </c>
      <c r="K134" s="203"/>
      <c r="L134" s="208"/>
      <c r="M134" s="209"/>
      <c r="N134" s="210"/>
      <c r="O134" s="210"/>
      <c r="P134" s="211">
        <f>SUM(P135:P137)</f>
        <v>0</v>
      </c>
      <c r="Q134" s="210"/>
      <c r="R134" s="211">
        <f>SUM(R135:R137)</f>
        <v>0</v>
      </c>
      <c r="S134" s="210"/>
      <c r="T134" s="212">
        <f>SUM(T135:T137)</f>
        <v>0</v>
      </c>
      <c r="AR134" s="213" t="s">
        <v>181</v>
      </c>
      <c r="AT134" s="214" t="s">
        <v>79</v>
      </c>
      <c r="AU134" s="214" t="s">
        <v>80</v>
      </c>
      <c r="AY134" s="213" t="s">
        <v>232</v>
      </c>
      <c r="BK134" s="215">
        <f>SUM(BK135:BK137)</f>
        <v>0</v>
      </c>
    </row>
    <row r="135" s="1" customFormat="1" ht="78.75" customHeight="1">
      <c r="B135" s="40"/>
      <c r="C135" s="218" t="s">
        <v>314</v>
      </c>
      <c r="D135" s="218" t="s">
        <v>235</v>
      </c>
      <c r="E135" s="219" t="s">
        <v>356</v>
      </c>
      <c r="F135" s="220" t="s">
        <v>357</v>
      </c>
      <c r="G135" s="221" t="s">
        <v>191</v>
      </c>
      <c r="H135" s="222">
        <v>40.006</v>
      </c>
      <c r="I135" s="223"/>
      <c r="J135" s="224">
        <f>ROUND(I135*H135,2)</f>
        <v>0</v>
      </c>
      <c r="K135" s="220" t="s">
        <v>238</v>
      </c>
      <c r="L135" s="45"/>
      <c r="M135" s="225" t="s">
        <v>39</v>
      </c>
      <c r="N135" s="226" t="s">
        <v>53</v>
      </c>
      <c r="O135" s="8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AR135" s="18" t="s">
        <v>348</v>
      </c>
      <c r="AT135" s="18" t="s">
        <v>235</v>
      </c>
      <c r="AU135" s="18" t="s">
        <v>87</v>
      </c>
      <c r="AY135" s="18" t="s">
        <v>232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8" t="s">
        <v>181</v>
      </c>
      <c r="BK135" s="229">
        <f>ROUND(I135*H135,2)</f>
        <v>0</v>
      </c>
      <c r="BL135" s="18" t="s">
        <v>348</v>
      </c>
      <c r="BM135" s="18" t="s">
        <v>1024</v>
      </c>
    </row>
    <row r="136" s="1" customFormat="1">
      <c r="B136" s="40"/>
      <c r="C136" s="41"/>
      <c r="D136" s="230" t="s">
        <v>240</v>
      </c>
      <c r="E136" s="41"/>
      <c r="F136" s="231" t="s">
        <v>359</v>
      </c>
      <c r="G136" s="41"/>
      <c r="H136" s="41"/>
      <c r="I136" s="145"/>
      <c r="J136" s="41"/>
      <c r="K136" s="41"/>
      <c r="L136" s="45"/>
      <c r="M136" s="232"/>
      <c r="N136" s="81"/>
      <c r="O136" s="81"/>
      <c r="P136" s="81"/>
      <c r="Q136" s="81"/>
      <c r="R136" s="81"/>
      <c r="S136" s="81"/>
      <c r="T136" s="82"/>
      <c r="AT136" s="18" t="s">
        <v>240</v>
      </c>
      <c r="AU136" s="18" t="s">
        <v>87</v>
      </c>
    </row>
    <row r="137" s="12" customFormat="1">
      <c r="B137" s="233"/>
      <c r="C137" s="234"/>
      <c r="D137" s="230" t="s">
        <v>242</v>
      </c>
      <c r="E137" s="235" t="s">
        <v>39</v>
      </c>
      <c r="F137" s="236" t="s">
        <v>1025</v>
      </c>
      <c r="G137" s="234"/>
      <c r="H137" s="237">
        <v>40.006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242</v>
      </c>
      <c r="AU137" s="243" t="s">
        <v>87</v>
      </c>
      <c r="AV137" s="12" t="s">
        <v>89</v>
      </c>
      <c r="AW137" s="12" t="s">
        <v>41</v>
      </c>
      <c r="AX137" s="12" t="s">
        <v>87</v>
      </c>
      <c r="AY137" s="243" t="s">
        <v>232</v>
      </c>
    </row>
    <row r="138" s="11" customFormat="1" ht="25.92" customHeight="1">
      <c r="B138" s="202"/>
      <c r="C138" s="203"/>
      <c r="D138" s="204" t="s">
        <v>79</v>
      </c>
      <c r="E138" s="205" t="s">
        <v>172</v>
      </c>
      <c r="F138" s="205" t="s">
        <v>168</v>
      </c>
      <c r="G138" s="203"/>
      <c r="H138" s="203"/>
      <c r="I138" s="206"/>
      <c r="J138" s="207">
        <f>BK138</f>
        <v>0</v>
      </c>
      <c r="K138" s="203"/>
      <c r="L138" s="208"/>
      <c r="M138" s="209"/>
      <c r="N138" s="210"/>
      <c r="O138" s="210"/>
      <c r="P138" s="211">
        <f>SUM(P139:P156)</f>
        <v>0</v>
      </c>
      <c r="Q138" s="210"/>
      <c r="R138" s="211">
        <f>SUM(R139:R156)</f>
        <v>0</v>
      </c>
      <c r="S138" s="210"/>
      <c r="T138" s="212">
        <f>SUM(T139:T156)</f>
        <v>0</v>
      </c>
      <c r="AR138" s="213" t="s">
        <v>233</v>
      </c>
      <c r="AT138" s="214" t="s">
        <v>79</v>
      </c>
      <c r="AU138" s="214" t="s">
        <v>80</v>
      </c>
      <c r="AY138" s="213" t="s">
        <v>232</v>
      </c>
      <c r="BK138" s="215">
        <f>SUM(BK139:BK156)</f>
        <v>0</v>
      </c>
    </row>
    <row r="139" s="1" customFormat="1" ht="78.75" customHeight="1">
      <c r="B139" s="40"/>
      <c r="C139" s="218" t="s">
        <v>323</v>
      </c>
      <c r="D139" s="218" t="s">
        <v>235</v>
      </c>
      <c r="E139" s="219" t="s">
        <v>983</v>
      </c>
      <c r="F139" s="220" t="s">
        <v>984</v>
      </c>
      <c r="G139" s="221" t="s">
        <v>280</v>
      </c>
      <c r="H139" s="222">
        <v>1</v>
      </c>
      <c r="I139" s="223"/>
      <c r="J139" s="224">
        <f>ROUND(I139*H139,2)</f>
        <v>0</v>
      </c>
      <c r="K139" s="220" t="s">
        <v>238</v>
      </c>
      <c r="L139" s="45"/>
      <c r="M139" s="225" t="s">
        <v>39</v>
      </c>
      <c r="N139" s="226" t="s">
        <v>53</v>
      </c>
      <c r="O139" s="8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AR139" s="18" t="s">
        <v>348</v>
      </c>
      <c r="AT139" s="18" t="s">
        <v>235</v>
      </c>
      <c r="AU139" s="18" t="s">
        <v>87</v>
      </c>
      <c r="AY139" s="18" t="s">
        <v>232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8" t="s">
        <v>181</v>
      </c>
      <c r="BK139" s="229">
        <f>ROUND(I139*H139,2)</f>
        <v>0</v>
      </c>
      <c r="BL139" s="18" t="s">
        <v>348</v>
      </c>
      <c r="BM139" s="18" t="s">
        <v>985</v>
      </c>
    </row>
    <row r="140" s="1" customFormat="1">
      <c r="B140" s="40"/>
      <c r="C140" s="41"/>
      <c r="D140" s="230" t="s">
        <v>240</v>
      </c>
      <c r="E140" s="41"/>
      <c r="F140" s="231" t="s">
        <v>359</v>
      </c>
      <c r="G140" s="41"/>
      <c r="H140" s="41"/>
      <c r="I140" s="145"/>
      <c r="J140" s="41"/>
      <c r="K140" s="41"/>
      <c r="L140" s="45"/>
      <c r="M140" s="232"/>
      <c r="N140" s="81"/>
      <c r="O140" s="81"/>
      <c r="P140" s="81"/>
      <c r="Q140" s="81"/>
      <c r="R140" s="81"/>
      <c r="S140" s="81"/>
      <c r="T140" s="82"/>
      <c r="AT140" s="18" t="s">
        <v>240</v>
      </c>
      <c r="AU140" s="18" t="s">
        <v>87</v>
      </c>
    </row>
    <row r="141" s="1" customFormat="1">
      <c r="B141" s="40"/>
      <c r="C141" s="41"/>
      <c r="D141" s="230" t="s">
        <v>255</v>
      </c>
      <c r="E141" s="41"/>
      <c r="F141" s="231" t="s">
        <v>366</v>
      </c>
      <c r="G141" s="41"/>
      <c r="H141" s="41"/>
      <c r="I141" s="145"/>
      <c r="J141" s="41"/>
      <c r="K141" s="41"/>
      <c r="L141" s="45"/>
      <c r="M141" s="232"/>
      <c r="N141" s="81"/>
      <c r="O141" s="81"/>
      <c r="P141" s="81"/>
      <c r="Q141" s="81"/>
      <c r="R141" s="81"/>
      <c r="S141" s="81"/>
      <c r="T141" s="82"/>
      <c r="AT141" s="18" t="s">
        <v>255</v>
      </c>
      <c r="AU141" s="18" t="s">
        <v>87</v>
      </c>
    </row>
    <row r="142" s="12" customFormat="1">
      <c r="B142" s="233"/>
      <c r="C142" s="234"/>
      <c r="D142" s="230" t="s">
        <v>242</v>
      </c>
      <c r="E142" s="235" t="s">
        <v>39</v>
      </c>
      <c r="F142" s="236" t="s">
        <v>986</v>
      </c>
      <c r="G142" s="234"/>
      <c r="H142" s="237">
        <v>1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AT142" s="243" t="s">
        <v>242</v>
      </c>
      <c r="AU142" s="243" t="s">
        <v>87</v>
      </c>
      <c r="AV142" s="12" t="s">
        <v>89</v>
      </c>
      <c r="AW142" s="12" t="s">
        <v>41</v>
      </c>
      <c r="AX142" s="12" t="s">
        <v>87</v>
      </c>
      <c r="AY142" s="243" t="s">
        <v>232</v>
      </c>
    </row>
    <row r="143" s="1" customFormat="1" ht="78.75" customHeight="1">
      <c r="B143" s="40"/>
      <c r="C143" s="218" t="s">
        <v>8</v>
      </c>
      <c r="D143" s="218" t="s">
        <v>235</v>
      </c>
      <c r="E143" s="219" t="s">
        <v>987</v>
      </c>
      <c r="F143" s="220" t="s">
        <v>988</v>
      </c>
      <c r="G143" s="221" t="s">
        <v>191</v>
      </c>
      <c r="H143" s="222">
        <v>40.006</v>
      </c>
      <c r="I143" s="223"/>
      <c r="J143" s="224">
        <f>ROUND(I143*H143,2)</f>
        <v>0</v>
      </c>
      <c r="K143" s="220" t="s">
        <v>238</v>
      </c>
      <c r="L143" s="45"/>
      <c r="M143" s="225" t="s">
        <v>39</v>
      </c>
      <c r="N143" s="226" t="s">
        <v>53</v>
      </c>
      <c r="O143" s="8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AR143" s="18" t="s">
        <v>348</v>
      </c>
      <c r="AT143" s="18" t="s">
        <v>235</v>
      </c>
      <c r="AU143" s="18" t="s">
        <v>87</v>
      </c>
      <c r="AY143" s="18" t="s">
        <v>232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8" t="s">
        <v>181</v>
      </c>
      <c r="BK143" s="229">
        <f>ROUND(I143*H143,2)</f>
        <v>0</v>
      </c>
      <c r="BL143" s="18" t="s">
        <v>348</v>
      </c>
      <c r="BM143" s="18" t="s">
        <v>989</v>
      </c>
    </row>
    <row r="144" s="1" customFormat="1">
      <c r="B144" s="40"/>
      <c r="C144" s="41"/>
      <c r="D144" s="230" t="s">
        <v>240</v>
      </c>
      <c r="E144" s="41"/>
      <c r="F144" s="231" t="s">
        <v>359</v>
      </c>
      <c r="G144" s="41"/>
      <c r="H144" s="41"/>
      <c r="I144" s="145"/>
      <c r="J144" s="41"/>
      <c r="K144" s="41"/>
      <c r="L144" s="45"/>
      <c r="M144" s="232"/>
      <c r="N144" s="81"/>
      <c r="O144" s="81"/>
      <c r="P144" s="81"/>
      <c r="Q144" s="81"/>
      <c r="R144" s="81"/>
      <c r="S144" s="81"/>
      <c r="T144" s="82"/>
      <c r="AT144" s="18" t="s">
        <v>240</v>
      </c>
      <c r="AU144" s="18" t="s">
        <v>87</v>
      </c>
    </row>
    <row r="145" s="1" customFormat="1">
      <c r="B145" s="40"/>
      <c r="C145" s="41"/>
      <c r="D145" s="230" t="s">
        <v>255</v>
      </c>
      <c r="E145" s="41"/>
      <c r="F145" s="231" t="s">
        <v>610</v>
      </c>
      <c r="G145" s="41"/>
      <c r="H145" s="41"/>
      <c r="I145" s="145"/>
      <c r="J145" s="41"/>
      <c r="K145" s="41"/>
      <c r="L145" s="45"/>
      <c r="M145" s="232"/>
      <c r="N145" s="81"/>
      <c r="O145" s="81"/>
      <c r="P145" s="81"/>
      <c r="Q145" s="81"/>
      <c r="R145" s="81"/>
      <c r="S145" s="81"/>
      <c r="T145" s="82"/>
      <c r="AT145" s="18" t="s">
        <v>255</v>
      </c>
      <c r="AU145" s="18" t="s">
        <v>87</v>
      </c>
    </row>
    <row r="146" s="12" customFormat="1">
      <c r="B146" s="233"/>
      <c r="C146" s="234"/>
      <c r="D146" s="230" t="s">
        <v>242</v>
      </c>
      <c r="E146" s="235" t="s">
        <v>39</v>
      </c>
      <c r="F146" s="236" t="s">
        <v>1026</v>
      </c>
      <c r="G146" s="234"/>
      <c r="H146" s="237">
        <v>40.006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AT146" s="243" t="s">
        <v>242</v>
      </c>
      <c r="AU146" s="243" t="s">
        <v>87</v>
      </c>
      <c r="AV146" s="12" t="s">
        <v>89</v>
      </c>
      <c r="AW146" s="12" t="s">
        <v>41</v>
      </c>
      <c r="AX146" s="12" t="s">
        <v>80</v>
      </c>
      <c r="AY146" s="243" t="s">
        <v>232</v>
      </c>
    </row>
    <row r="147" s="13" customFormat="1">
      <c r="B147" s="254"/>
      <c r="C147" s="255"/>
      <c r="D147" s="230" t="s">
        <v>242</v>
      </c>
      <c r="E147" s="256" t="s">
        <v>998</v>
      </c>
      <c r="F147" s="257" t="s">
        <v>263</v>
      </c>
      <c r="G147" s="255"/>
      <c r="H147" s="258">
        <v>40.006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AT147" s="264" t="s">
        <v>242</v>
      </c>
      <c r="AU147" s="264" t="s">
        <v>87</v>
      </c>
      <c r="AV147" s="13" t="s">
        <v>181</v>
      </c>
      <c r="AW147" s="13" t="s">
        <v>41</v>
      </c>
      <c r="AX147" s="13" t="s">
        <v>87</v>
      </c>
      <c r="AY147" s="264" t="s">
        <v>232</v>
      </c>
    </row>
    <row r="148" s="1" customFormat="1" ht="33.75" customHeight="1">
      <c r="B148" s="40"/>
      <c r="C148" s="218" t="s">
        <v>334</v>
      </c>
      <c r="D148" s="218" t="s">
        <v>235</v>
      </c>
      <c r="E148" s="219" t="s">
        <v>374</v>
      </c>
      <c r="F148" s="220" t="s">
        <v>375</v>
      </c>
      <c r="G148" s="221" t="s">
        <v>191</v>
      </c>
      <c r="H148" s="222">
        <v>120.018</v>
      </c>
      <c r="I148" s="223"/>
      <c r="J148" s="224">
        <f>ROUND(I148*H148,2)</f>
        <v>0</v>
      </c>
      <c r="K148" s="220" t="s">
        <v>238</v>
      </c>
      <c r="L148" s="45"/>
      <c r="M148" s="225" t="s">
        <v>39</v>
      </c>
      <c r="N148" s="226" t="s">
        <v>53</v>
      </c>
      <c r="O148" s="8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AR148" s="18" t="s">
        <v>348</v>
      </c>
      <c r="AT148" s="18" t="s">
        <v>235</v>
      </c>
      <c r="AU148" s="18" t="s">
        <v>87</v>
      </c>
      <c r="AY148" s="18" t="s">
        <v>232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8" t="s">
        <v>181</v>
      </c>
      <c r="BK148" s="229">
        <f>ROUND(I148*H148,2)</f>
        <v>0</v>
      </c>
      <c r="BL148" s="18" t="s">
        <v>348</v>
      </c>
      <c r="BM148" s="18" t="s">
        <v>991</v>
      </c>
    </row>
    <row r="149" s="1" customFormat="1">
      <c r="B149" s="40"/>
      <c r="C149" s="41"/>
      <c r="D149" s="230" t="s">
        <v>240</v>
      </c>
      <c r="E149" s="41"/>
      <c r="F149" s="231" t="s">
        <v>377</v>
      </c>
      <c r="G149" s="41"/>
      <c r="H149" s="41"/>
      <c r="I149" s="145"/>
      <c r="J149" s="41"/>
      <c r="K149" s="41"/>
      <c r="L149" s="45"/>
      <c r="M149" s="232"/>
      <c r="N149" s="81"/>
      <c r="O149" s="81"/>
      <c r="P149" s="81"/>
      <c r="Q149" s="81"/>
      <c r="R149" s="81"/>
      <c r="S149" s="81"/>
      <c r="T149" s="82"/>
      <c r="AT149" s="18" t="s">
        <v>240</v>
      </c>
      <c r="AU149" s="18" t="s">
        <v>87</v>
      </c>
    </row>
    <row r="150" s="1" customFormat="1">
      <c r="B150" s="40"/>
      <c r="C150" s="41"/>
      <c r="D150" s="230" t="s">
        <v>255</v>
      </c>
      <c r="E150" s="41"/>
      <c r="F150" s="231" t="s">
        <v>378</v>
      </c>
      <c r="G150" s="41"/>
      <c r="H150" s="41"/>
      <c r="I150" s="145"/>
      <c r="J150" s="41"/>
      <c r="K150" s="41"/>
      <c r="L150" s="45"/>
      <c r="M150" s="232"/>
      <c r="N150" s="81"/>
      <c r="O150" s="81"/>
      <c r="P150" s="81"/>
      <c r="Q150" s="81"/>
      <c r="R150" s="81"/>
      <c r="S150" s="81"/>
      <c r="T150" s="82"/>
      <c r="AT150" s="18" t="s">
        <v>255</v>
      </c>
      <c r="AU150" s="18" t="s">
        <v>87</v>
      </c>
    </row>
    <row r="151" s="12" customFormat="1">
      <c r="B151" s="233"/>
      <c r="C151" s="234"/>
      <c r="D151" s="230" t="s">
        <v>242</v>
      </c>
      <c r="E151" s="235" t="s">
        <v>39</v>
      </c>
      <c r="F151" s="236" t="s">
        <v>1027</v>
      </c>
      <c r="G151" s="234"/>
      <c r="H151" s="237">
        <v>120.018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AT151" s="243" t="s">
        <v>242</v>
      </c>
      <c r="AU151" s="243" t="s">
        <v>87</v>
      </c>
      <c r="AV151" s="12" t="s">
        <v>89</v>
      </c>
      <c r="AW151" s="12" t="s">
        <v>41</v>
      </c>
      <c r="AX151" s="12" t="s">
        <v>80</v>
      </c>
      <c r="AY151" s="243" t="s">
        <v>232</v>
      </c>
    </row>
    <row r="152" s="13" customFormat="1">
      <c r="B152" s="254"/>
      <c r="C152" s="255"/>
      <c r="D152" s="230" t="s">
        <v>242</v>
      </c>
      <c r="E152" s="256" t="s">
        <v>39</v>
      </c>
      <c r="F152" s="257" t="s">
        <v>263</v>
      </c>
      <c r="G152" s="255"/>
      <c r="H152" s="258">
        <v>120.018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AT152" s="264" t="s">
        <v>242</v>
      </c>
      <c r="AU152" s="264" t="s">
        <v>87</v>
      </c>
      <c r="AV152" s="13" t="s">
        <v>181</v>
      </c>
      <c r="AW152" s="13" t="s">
        <v>41</v>
      </c>
      <c r="AX152" s="13" t="s">
        <v>87</v>
      </c>
      <c r="AY152" s="264" t="s">
        <v>232</v>
      </c>
    </row>
    <row r="153" s="1" customFormat="1" ht="33.75" customHeight="1">
      <c r="B153" s="40"/>
      <c r="C153" s="218" t="s">
        <v>345</v>
      </c>
      <c r="D153" s="218" t="s">
        <v>235</v>
      </c>
      <c r="E153" s="219" t="s">
        <v>381</v>
      </c>
      <c r="F153" s="220" t="s">
        <v>382</v>
      </c>
      <c r="G153" s="221" t="s">
        <v>191</v>
      </c>
      <c r="H153" s="222">
        <v>0.23899999999999999</v>
      </c>
      <c r="I153" s="223"/>
      <c r="J153" s="224">
        <f>ROUND(I153*H153,2)</f>
        <v>0</v>
      </c>
      <c r="K153" s="220" t="s">
        <v>238</v>
      </c>
      <c r="L153" s="45"/>
      <c r="M153" s="225" t="s">
        <v>39</v>
      </c>
      <c r="N153" s="226" t="s">
        <v>53</v>
      </c>
      <c r="O153" s="8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AR153" s="18" t="s">
        <v>348</v>
      </c>
      <c r="AT153" s="18" t="s">
        <v>235</v>
      </c>
      <c r="AU153" s="18" t="s">
        <v>87</v>
      </c>
      <c r="AY153" s="18" t="s">
        <v>232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8" t="s">
        <v>181</v>
      </c>
      <c r="BK153" s="229">
        <f>ROUND(I153*H153,2)</f>
        <v>0</v>
      </c>
      <c r="BL153" s="18" t="s">
        <v>348</v>
      </c>
      <c r="BM153" s="18" t="s">
        <v>993</v>
      </c>
    </row>
    <row r="154" s="1" customFormat="1">
      <c r="B154" s="40"/>
      <c r="C154" s="41"/>
      <c r="D154" s="230" t="s">
        <v>240</v>
      </c>
      <c r="E154" s="41"/>
      <c r="F154" s="231" t="s">
        <v>384</v>
      </c>
      <c r="G154" s="41"/>
      <c r="H154" s="41"/>
      <c r="I154" s="145"/>
      <c r="J154" s="41"/>
      <c r="K154" s="41"/>
      <c r="L154" s="45"/>
      <c r="M154" s="232"/>
      <c r="N154" s="81"/>
      <c r="O154" s="81"/>
      <c r="P154" s="81"/>
      <c r="Q154" s="81"/>
      <c r="R154" s="81"/>
      <c r="S154" s="81"/>
      <c r="T154" s="82"/>
      <c r="AT154" s="18" t="s">
        <v>240</v>
      </c>
      <c r="AU154" s="18" t="s">
        <v>87</v>
      </c>
    </row>
    <row r="155" s="12" customFormat="1">
      <c r="B155" s="233"/>
      <c r="C155" s="234"/>
      <c r="D155" s="230" t="s">
        <v>242</v>
      </c>
      <c r="E155" s="235" t="s">
        <v>39</v>
      </c>
      <c r="F155" s="236" t="s">
        <v>1028</v>
      </c>
      <c r="G155" s="234"/>
      <c r="H155" s="237">
        <v>0.23899999999999999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AT155" s="243" t="s">
        <v>242</v>
      </c>
      <c r="AU155" s="243" t="s">
        <v>87</v>
      </c>
      <c r="AV155" s="12" t="s">
        <v>89</v>
      </c>
      <c r="AW155" s="12" t="s">
        <v>41</v>
      </c>
      <c r="AX155" s="12" t="s">
        <v>80</v>
      </c>
      <c r="AY155" s="243" t="s">
        <v>232</v>
      </c>
    </row>
    <row r="156" s="13" customFormat="1">
      <c r="B156" s="254"/>
      <c r="C156" s="255"/>
      <c r="D156" s="230" t="s">
        <v>242</v>
      </c>
      <c r="E156" s="256" t="s">
        <v>39</v>
      </c>
      <c r="F156" s="257" t="s">
        <v>263</v>
      </c>
      <c r="G156" s="255"/>
      <c r="H156" s="258">
        <v>0.23899999999999999</v>
      </c>
      <c r="I156" s="259"/>
      <c r="J156" s="255"/>
      <c r="K156" s="255"/>
      <c r="L156" s="260"/>
      <c r="M156" s="286"/>
      <c r="N156" s="287"/>
      <c r="O156" s="287"/>
      <c r="P156" s="287"/>
      <c r="Q156" s="287"/>
      <c r="R156" s="287"/>
      <c r="S156" s="287"/>
      <c r="T156" s="288"/>
      <c r="AT156" s="264" t="s">
        <v>242</v>
      </c>
      <c r="AU156" s="264" t="s">
        <v>87</v>
      </c>
      <c r="AV156" s="13" t="s">
        <v>181</v>
      </c>
      <c r="AW156" s="13" t="s">
        <v>41</v>
      </c>
      <c r="AX156" s="13" t="s">
        <v>87</v>
      </c>
      <c r="AY156" s="264" t="s">
        <v>232</v>
      </c>
    </row>
    <row r="157" s="1" customFormat="1" ht="6.96" customHeight="1">
      <c r="B157" s="59"/>
      <c r="C157" s="60"/>
      <c r="D157" s="60"/>
      <c r="E157" s="60"/>
      <c r="F157" s="60"/>
      <c r="G157" s="60"/>
      <c r="H157" s="60"/>
      <c r="I157" s="169"/>
      <c r="J157" s="60"/>
      <c r="K157" s="60"/>
      <c r="L157" s="45"/>
    </row>
  </sheetData>
  <sheetProtection sheet="1" autoFilter="0" formatColumns="0" formatRows="0" objects="1" scenarios="1" spinCount="100000" saltValue="73nxsHM528T+QYKOIMDMRQVvDXpLJY4mz0/mxzD5+07Q9sGi80FNtTB6X9UpLAm31AafNERGGuwcXpCVeGCinw==" hashValue="ormUPkPWY6m74U6On4Hhs4WsA1+DL0qPkyBWoctm6xJrwPaqZuZOkEPirVhvguN99Bwxao3s1ss8ocYwFxmXUg==" algorithmName="SHA-512" password="CC35"/>
  <autoFilter ref="C88:K15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139</v>
      </c>
      <c r="AZ2" s="138" t="s">
        <v>1029</v>
      </c>
      <c r="BA2" s="138" t="s">
        <v>1030</v>
      </c>
      <c r="BB2" s="138" t="s">
        <v>180</v>
      </c>
      <c r="BC2" s="138" t="s">
        <v>1031</v>
      </c>
      <c r="BD2" s="138" t="s">
        <v>89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89</v>
      </c>
      <c r="AZ3" s="138" t="s">
        <v>954</v>
      </c>
      <c r="BA3" s="138" t="s">
        <v>190</v>
      </c>
      <c r="BB3" s="138" t="s">
        <v>191</v>
      </c>
      <c r="BC3" s="138" t="s">
        <v>1032</v>
      </c>
      <c r="BD3" s="138" t="s">
        <v>89</v>
      </c>
    </row>
    <row r="4" ht="24.96" customHeight="1">
      <c r="B4" s="21"/>
      <c r="D4" s="142" t="s">
        <v>182</v>
      </c>
      <c r="L4" s="21"/>
      <c r="M4" s="25" t="s">
        <v>10</v>
      </c>
      <c r="AT4" s="18" t="s">
        <v>41</v>
      </c>
      <c r="AZ4" s="138" t="s">
        <v>1033</v>
      </c>
      <c r="BA4" s="138" t="s">
        <v>394</v>
      </c>
      <c r="BB4" s="138" t="s">
        <v>280</v>
      </c>
      <c r="BC4" s="138" t="s">
        <v>1034</v>
      </c>
      <c r="BD4" s="138" t="s">
        <v>89</v>
      </c>
    </row>
    <row r="5" ht="6.96" customHeight="1">
      <c r="B5" s="21"/>
      <c r="L5" s="21"/>
    </row>
    <row r="6" ht="12" customHeight="1">
      <c r="B6" s="21"/>
      <c r="D6" s="143" t="s">
        <v>16</v>
      </c>
      <c r="L6" s="21"/>
    </row>
    <row r="7" ht="16.5" customHeight="1">
      <c r="B7" s="21"/>
      <c r="E7" s="144" t="str">
        <f>'Rekapitulace stavby'!K6</f>
        <v>Výměna kolejnic v obvodu ST Most</v>
      </c>
      <c r="F7" s="143"/>
      <c r="G7" s="143"/>
      <c r="H7" s="143"/>
      <c r="L7" s="21"/>
    </row>
    <row r="8" ht="12" customHeight="1">
      <c r="B8" s="21"/>
      <c r="D8" s="143" t="s">
        <v>197</v>
      </c>
      <c r="L8" s="21"/>
    </row>
    <row r="9" s="1" customFormat="1" ht="16.5" customHeight="1">
      <c r="B9" s="45"/>
      <c r="E9" s="144" t="s">
        <v>1035</v>
      </c>
      <c r="F9" s="1"/>
      <c r="G9" s="1"/>
      <c r="H9" s="1"/>
      <c r="I9" s="145"/>
      <c r="L9" s="45"/>
    </row>
    <row r="10" s="1" customFormat="1" ht="12" customHeight="1">
      <c r="B10" s="45"/>
      <c r="D10" s="143" t="s">
        <v>206</v>
      </c>
      <c r="I10" s="145"/>
      <c r="L10" s="45"/>
    </row>
    <row r="11" s="1" customFormat="1" ht="36.96" customHeight="1">
      <c r="B11" s="45"/>
      <c r="E11" s="146" t="s">
        <v>1036</v>
      </c>
      <c r="F11" s="1"/>
      <c r="G11" s="1"/>
      <c r="H11" s="1"/>
      <c r="I11" s="145"/>
      <c r="L11" s="45"/>
    </row>
    <row r="12" s="1" customFormat="1">
      <c r="B12" s="45"/>
      <c r="I12" s="145"/>
      <c r="L12" s="45"/>
    </row>
    <row r="13" s="1" customFormat="1" ht="12" customHeight="1">
      <c r="B13" s="45"/>
      <c r="D13" s="143" t="s">
        <v>18</v>
      </c>
      <c r="F13" s="18" t="s">
        <v>19</v>
      </c>
      <c r="I13" s="147" t="s">
        <v>20</v>
      </c>
      <c r="J13" s="18" t="s">
        <v>39</v>
      </c>
      <c r="L13" s="45"/>
    </row>
    <row r="14" s="1" customFormat="1" ht="12" customHeight="1">
      <c r="B14" s="45"/>
      <c r="D14" s="143" t="s">
        <v>22</v>
      </c>
      <c r="F14" s="18" t="s">
        <v>23</v>
      </c>
      <c r="I14" s="147" t="s">
        <v>24</v>
      </c>
      <c r="J14" s="148" t="str">
        <f>'Rekapitulace stavby'!AN8</f>
        <v>13. 2. 2019</v>
      </c>
      <c r="L14" s="45"/>
    </row>
    <row r="15" s="1" customFormat="1" ht="10.8" customHeight="1">
      <c r="B15" s="45"/>
      <c r="I15" s="145"/>
      <c r="L15" s="45"/>
    </row>
    <row r="16" s="1" customFormat="1" ht="12" customHeight="1">
      <c r="B16" s="45"/>
      <c r="D16" s="143" t="s">
        <v>30</v>
      </c>
      <c r="I16" s="147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7" t="s">
        <v>34</v>
      </c>
      <c r="J17" s="18" t="s">
        <v>35</v>
      </c>
      <c r="L17" s="45"/>
    </row>
    <row r="18" s="1" customFormat="1" ht="6.96" customHeight="1">
      <c r="B18" s="45"/>
      <c r="I18" s="145"/>
      <c r="L18" s="45"/>
    </row>
    <row r="19" s="1" customFormat="1" ht="12" customHeight="1">
      <c r="B19" s="45"/>
      <c r="D19" s="143" t="s">
        <v>36</v>
      </c>
      <c r="I19" s="147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7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5"/>
      <c r="L21" s="45"/>
    </row>
    <row r="22" s="1" customFormat="1" ht="12" customHeight="1">
      <c r="B22" s="45"/>
      <c r="D22" s="143" t="s">
        <v>38</v>
      </c>
      <c r="I22" s="147" t="s">
        <v>31</v>
      </c>
      <c r="J22" s="18" t="s">
        <v>39</v>
      </c>
      <c r="L22" s="45"/>
    </row>
    <row r="23" s="1" customFormat="1" ht="18" customHeight="1">
      <c r="B23" s="45"/>
      <c r="E23" s="18" t="s">
        <v>40</v>
      </c>
      <c r="I23" s="147" t="s">
        <v>34</v>
      </c>
      <c r="J23" s="18" t="s">
        <v>39</v>
      </c>
      <c r="L23" s="45"/>
    </row>
    <row r="24" s="1" customFormat="1" ht="6.96" customHeight="1">
      <c r="B24" s="45"/>
      <c r="I24" s="145"/>
      <c r="L24" s="45"/>
    </row>
    <row r="25" s="1" customFormat="1" ht="12" customHeight="1">
      <c r="B25" s="45"/>
      <c r="D25" s="143" t="s">
        <v>42</v>
      </c>
      <c r="I25" s="147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7" t="s">
        <v>34</v>
      </c>
      <c r="J26" s="18" t="s">
        <v>39</v>
      </c>
      <c r="L26" s="45"/>
    </row>
    <row r="27" s="1" customFormat="1" ht="6.96" customHeight="1">
      <c r="B27" s="45"/>
      <c r="I27" s="145"/>
      <c r="L27" s="45"/>
    </row>
    <row r="28" s="1" customFormat="1" ht="12" customHeight="1">
      <c r="B28" s="45"/>
      <c r="D28" s="143" t="s">
        <v>44</v>
      </c>
      <c r="I28" s="145"/>
      <c r="L28" s="45"/>
    </row>
    <row r="29" s="7" customFormat="1" ht="45" customHeight="1">
      <c r="B29" s="149"/>
      <c r="E29" s="150" t="s">
        <v>45</v>
      </c>
      <c r="F29" s="150"/>
      <c r="G29" s="150"/>
      <c r="H29" s="150"/>
      <c r="I29" s="151"/>
      <c r="L29" s="149"/>
    </row>
    <row r="30" s="1" customFormat="1" ht="6.96" customHeight="1">
      <c r="B30" s="45"/>
      <c r="I30" s="145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2"/>
      <c r="J31" s="73"/>
      <c r="K31" s="73"/>
      <c r="L31" s="45"/>
    </row>
    <row r="32" s="1" customFormat="1" ht="25.44" customHeight="1">
      <c r="B32" s="45"/>
      <c r="D32" s="153" t="s">
        <v>46</v>
      </c>
      <c r="I32" s="145"/>
      <c r="J32" s="154">
        <f>ROUND(J89,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2"/>
      <c r="J33" s="73"/>
      <c r="K33" s="73"/>
      <c r="L33" s="45"/>
    </row>
    <row r="34" s="1" customFormat="1" ht="14.4" customHeight="1">
      <c r="B34" s="45"/>
      <c r="F34" s="155" t="s">
        <v>48</v>
      </c>
      <c r="I34" s="156" t="s">
        <v>47</v>
      </c>
      <c r="J34" s="155" t="s">
        <v>49</v>
      </c>
      <c r="L34" s="45"/>
    </row>
    <row r="35" hidden="1" s="1" customFormat="1" ht="14.4" customHeight="1">
      <c r="B35" s="45"/>
      <c r="D35" s="143" t="s">
        <v>50</v>
      </c>
      <c r="E35" s="143" t="s">
        <v>51</v>
      </c>
      <c r="F35" s="157">
        <f>ROUND((SUM(BE89:BE153)),  2)</f>
        <v>0</v>
      </c>
      <c r="I35" s="158">
        <v>0.20999999999999999</v>
      </c>
      <c r="J35" s="157">
        <f>ROUND(((SUM(BE89:BE153))*I35),  2)</f>
        <v>0</v>
      </c>
      <c r="L35" s="45"/>
    </row>
    <row r="36" hidden="1" s="1" customFormat="1" ht="14.4" customHeight="1">
      <c r="B36" s="45"/>
      <c r="E36" s="143" t="s">
        <v>52</v>
      </c>
      <c r="F36" s="157">
        <f>ROUND((SUM(BF89:BF153)),  2)</f>
        <v>0</v>
      </c>
      <c r="I36" s="158">
        <v>0.14999999999999999</v>
      </c>
      <c r="J36" s="157">
        <f>ROUND(((SUM(BF89:BF153))*I36),  2)</f>
        <v>0</v>
      </c>
      <c r="L36" s="45"/>
    </row>
    <row r="37" s="1" customFormat="1" ht="14.4" customHeight="1">
      <c r="B37" s="45"/>
      <c r="D37" s="143" t="s">
        <v>50</v>
      </c>
      <c r="E37" s="143" t="s">
        <v>53</v>
      </c>
      <c r="F37" s="157">
        <f>ROUND((SUM(BG89:BG153)),  2)</f>
        <v>0</v>
      </c>
      <c r="I37" s="158">
        <v>0.20999999999999999</v>
      </c>
      <c r="J37" s="157">
        <f>0</f>
        <v>0</v>
      </c>
      <c r="L37" s="45"/>
    </row>
    <row r="38" s="1" customFormat="1" ht="14.4" customHeight="1">
      <c r="B38" s="45"/>
      <c r="E38" s="143" t="s">
        <v>54</v>
      </c>
      <c r="F38" s="157">
        <f>ROUND((SUM(BH89:BH153)),  2)</f>
        <v>0</v>
      </c>
      <c r="I38" s="158">
        <v>0.14999999999999999</v>
      </c>
      <c r="J38" s="157">
        <f>0</f>
        <v>0</v>
      </c>
      <c r="L38" s="45"/>
    </row>
    <row r="39" hidden="1" s="1" customFormat="1" ht="14.4" customHeight="1">
      <c r="B39" s="45"/>
      <c r="E39" s="143" t="s">
        <v>55</v>
      </c>
      <c r="F39" s="157">
        <f>ROUND((SUM(BI89:BI153)),  2)</f>
        <v>0</v>
      </c>
      <c r="I39" s="158">
        <v>0</v>
      </c>
      <c r="J39" s="157">
        <f>0</f>
        <v>0</v>
      </c>
      <c r="L39" s="45"/>
    </row>
    <row r="40" s="1" customFormat="1" ht="6.96" customHeight="1">
      <c r="B40" s="45"/>
      <c r="I40" s="145"/>
      <c r="L40" s="45"/>
    </row>
    <row r="41" s="1" customFormat="1" ht="25.44" customHeight="1">
      <c r="B41" s="45"/>
      <c r="C41" s="159"/>
      <c r="D41" s="160" t="s">
        <v>56</v>
      </c>
      <c r="E41" s="161"/>
      <c r="F41" s="161"/>
      <c r="G41" s="162" t="s">
        <v>57</v>
      </c>
      <c r="H41" s="163" t="s">
        <v>58</v>
      </c>
      <c r="I41" s="164"/>
      <c r="J41" s="165">
        <f>SUM(J32:J39)</f>
        <v>0</v>
      </c>
      <c r="K41" s="166"/>
      <c r="L41" s="45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5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5"/>
    </row>
    <row r="47" s="1" customFormat="1" ht="24.96" customHeight="1">
      <c r="B47" s="40"/>
      <c r="C47" s="24" t="s">
        <v>208</v>
      </c>
      <c r="D47" s="41"/>
      <c r="E47" s="41"/>
      <c r="F47" s="41"/>
      <c r="G47" s="41"/>
      <c r="H47" s="41"/>
      <c r="I47" s="145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5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5"/>
      <c r="J49" s="41"/>
      <c r="K49" s="41"/>
      <c r="L49" s="45"/>
    </row>
    <row r="50" s="1" customFormat="1" ht="16.5" customHeight="1">
      <c r="B50" s="40"/>
      <c r="C50" s="41"/>
      <c r="D50" s="41"/>
      <c r="E50" s="173" t="str">
        <f>E7</f>
        <v>Výměna kolejnic v obvodu ST Most</v>
      </c>
      <c r="F50" s="33"/>
      <c r="G50" s="33"/>
      <c r="H50" s="33"/>
      <c r="I50" s="145"/>
      <c r="J50" s="41"/>
      <c r="K50" s="41"/>
      <c r="L50" s="45"/>
    </row>
    <row r="51" ht="12" customHeight="1">
      <c r="B51" s="22"/>
      <c r="C51" s="33" t="s">
        <v>197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3" t="s">
        <v>1035</v>
      </c>
      <c r="F52" s="41"/>
      <c r="G52" s="41"/>
      <c r="H52" s="41"/>
      <c r="I52" s="145"/>
      <c r="J52" s="41"/>
      <c r="K52" s="41"/>
      <c r="L52" s="45"/>
    </row>
    <row r="53" s="1" customFormat="1" ht="12" customHeight="1">
      <c r="B53" s="40"/>
      <c r="C53" s="33" t="s">
        <v>206</v>
      </c>
      <c r="D53" s="41"/>
      <c r="E53" s="41"/>
      <c r="F53" s="41"/>
      <c r="G53" s="41"/>
      <c r="H53" s="41"/>
      <c r="I53" s="145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Č41 - TK Obrnice-České Zlatníky</v>
      </c>
      <c r="F54" s="41"/>
      <c r="G54" s="41"/>
      <c r="H54" s="41"/>
      <c r="I54" s="145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5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obvod správy tratí v Mostě</v>
      </c>
      <c r="G56" s="41"/>
      <c r="H56" s="41"/>
      <c r="I56" s="147" t="s">
        <v>24</v>
      </c>
      <c r="J56" s="69" t="str">
        <f>IF(J14="","",J14)</f>
        <v>13. 2. 2019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5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7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7" t="s">
        <v>42</v>
      </c>
      <c r="J59" s="38" t="str">
        <f>E26</f>
        <v>Ing. Horák Jiří, horak@szdc.cz, +420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5"/>
      <c r="J60" s="41"/>
      <c r="K60" s="41"/>
      <c r="L60" s="45"/>
    </row>
    <row r="61" s="1" customFormat="1" ht="29.28" customHeight="1">
      <c r="B61" s="40"/>
      <c r="C61" s="174" t="s">
        <v>209</v>
      </c>
      <c r="D61" s="175"/>
      <c r="E61" s="175"/>
      <c r="F61" s="175"/>
      <c r="G61" s="175"/>
      <c r="H61" s="175"/>
      <c r="I61" s="176"/>
      <c r="J61" s="177" t="s">
        <v>210</v>
      </c>
      <c r="K61" s="175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5"/>
      <c r="J62" s="41"/>
      <c r="K62" s="41"/>
      <c r="L62" s="45"/>
    </row>
    <row r="63" s="1" customFormat="1" ht="22.8" customHeight="1">
      <c r="B63" s="40"/>
      <c r="C63" s="178" t="s">
        <v>78</v>
      </c>
      <c r="D63" s="41"/>
      <c r="E63" s="41"/>
      <c r="F63" s="41"/>
      <c r="G63" s="41"/>
      <c r="H63" s="41"/>
      <c r="I63" s="145"/>
      <c r="J63" s="99">
        <f>J89</f>
        <v>0</v>
      </c>
      <c r="K63" s="41"/>
      <c r="L63" s="45"/>
      <c r="AU63" s="18" t="s">
        <v>211</v>
      </c>
    </row>
    <row r="64" s="8" customFormat="1" ht="24.96" customHeight="1">
      <c r="B64" s="179"/>
      <c r="C64" s="180"/>
      <c r="D64" s="181" t="s">
        <v>212</v>
      </c>
      <c r="E64" s="182"/>
      <c r="F64" s="182"/>
      <c r="G64" s="182"/>
      <c r="H64" s="182"/>
      <c r="I64" s="183"/>
      <c r="J64" s="184">
        <f>J90</f>
        <v>0</v>
      </c>
      <c r="K64" s="180"/>
      <c r="L64" s="185"/>
    </row>
    <row r="65" s="9" customFormat="1" ht="19.92" customHeight="1">
      <c r="B65" s="186"/>
      <c r="C65" s="123"/>
      <c r="D65" s="187" t="s">
        <v>213</v>
      </c>
      <c r="E65" s="188"/>
      <c r="F65" s="188"/>
      <c r="G65" s="188"/>
      <c r="H65" s="188"/>
      <c r="I65" s="189"/>
      <c r="J65" s="190">
        <f>J91</f>
        <v>0</v>
      </c>
      <c r="K65" s="123"/>
      <c r="L65" s="191"/>
    </row>
    <row r="66" s="8" customFormat="1" ht="24.96" customHeight="1">
      <c r="B66" s="179"/>
      <c r="C66" s="180"/>
      <c r="D66" s="181" t="s">
        <v>214</v>
      </c>
      <c r="E66" s="182"/>
      <c r="F66" s="182"/>
      <c r="G66" s="182"/>
      <c r="H66" s="182"/>
      <c r="I66" s="183"/>
      <c r="J66" s="184">
        <f>J126</f>
        <v>0</v>
      </c>
      <c r="K66" s="180"/>
      <c r="L66" s="185"/>
    </row>
    <row r="67" s="8" customFormat="1" ht="24.96" customHeight="1">
      <c r="B67" s="179"/>
      <c r="C67" s="180"/>
      <c r="D67" s="181" t="s">
        <v>216</v>
      </c>
      <c r="E67" s="182"/>
      <c r="F67" s="182"/>
      <c r="G67" s="182"/>
      <c r="H67" s="182"/>
      <c r="I67" s="183"/>
      <c r="J67" s="184">
        <f>J134</f>
        <v>0</v>
      </c>
      <c r="K67" s="180"/>
      <c r="L67" s="185"/>
    </row>
    <row r="68" s="1" customFormat="1" ht="21.84" customHeight="1">
      <c r="B68" s="40"/>
      <c r="C68" s="41"/>
      <c r="D68" s="41"/>
      <c r="E68" s="41"/>
      <c r="F68" s="41"/>
      <c r="G68" s="41"/>
      <c r="H68" s="41"/>
      <c r="I68" s="145"/>
      <c r="J68" s="41"/>
      <c r="K68" s="41"/>
      <c r="L68" s="45"/>
    </row>
    <row r="69" s="1" customFormat="1" ht="6.96" customHeight="1">
      <c r="B69" s="59"/>
      <c r="C69" s="60"/>
      <c r="D69" s="60"/>
      <c r="E69" s="60"/>
      <c r="F69" s="60"/>
      <c r="G69" s="60"/>
      <c r="H69" s="60"/>
      <c r="I69" s="169"/>
      <c r="J69" s="60"/>
      <c r="K69" s="60"/>
      <c r="L69" s="45"/>
    </row>
    <row r="73" s="1" customFormat="1" ht="6.96" customHeight="1">
      <c r="B73" s="61"/>
      <c r="C73" s="62"/>
      <c r="D73" s="62"/>
      <c r="E73" s="62"/>
      <c r="F73" s="62"/>
      <c r="G73" s="62"/>
      <c r="H73" s="62"/>
      <c r="I73" s="172"/>
      <c r="J73" s="62"/>
      <c r="K73" s="62"/>
      <c r="L73" s="45"/>
    </row>
    <row r="74" s="1" customFormat="1" ht="24.96" customHeight="1">
      <c r="B74" s="40"/>
      <c r="C74" s="24" t="s">
        <v>217</v>
      </c>
      <c r="D74" s="41"/>
      <c r="E74" s="41"/>
      <c r="F74" s="41"/>
      <c r="G74" s="41"/>
      <c r="H74" s="41"/>
      <c r="I74" s="145"/>
      <c r="J74" s="41"/>
      <c r="K74" s="41"/>
      <c r="L74" s="45"/>
    </row>
    <row r="75" s="1" customFormat="1" ht="6.96" customHeight="1">
      <c r="B75" s="40"/>
      <c r="C75" s="41"/>
      <c r="D75" s="41"/>
      <c r="E75" s="41"/>
      <c r="F75" s="41"/>
      <c r="G75" s="41"/>
      <c r="H75" s="41"/>
      <c r="I75" s="145"/>
      <c r="J75" s="41"/>
      <c r="K75" s="41"/>
      <c r="L75" s="45"/>
    </row>
    <row r="76" s="1" customFormat="1" ht="12" customHeight="1">
      <c r="B76" s="40"/>
      <c r="C76" s="33" t="s">
        <v>16</v>
      </c>
      <c r="D76" s="41"/>
      <c r="E76" s="41"/>
      <c r="F76" s="41"/>
      <c r="G76" s="41"/>
      <c r="H76" s="41"/>
      <c r="I76" s="145"/>
      <c r="J76" s="41"/>
      <c r="K76" s="41"/>
      <c r="L76" s="45"/>
    </row>
    <row r="77" s="1" customFormat="1" ht="16.5" customHeight="1">
      <c r="B77" s="40"/>
      <c r="C77" s="41"/>
      <c r="D77" s="41"/>
      <c r="E77" s="173" t="str">
        <f>E7</f>
        <v>Výměna kolejnic v obvodu ST Most</v>
      </c>
      <c r="F77" s="33"/>
      <c r="G77" s="33"/>
      <c r="H77" s="33"/>
      <c r="I77" s="145"/>
      <c r="J77" s="41"/>
      <c r="K77" s="41"/>
      <c r="L77" s="45"/>
    </row>
    <row r="78" ht="12" customHeight="1">
      <c r="B78" s="22"/>
      <c r="C78" s="33" t="s">
        <v>197</v>
      </c>
      <c r="D78" s="23"/>
      <c r="E78" s="23"/>
      <c r="F78" s="23"/>
      <c r="G78" s="23"/>
      <c r="H78" s="23"/>
      <c r="I78" s="137"/>
      <c r="J78" s="23"/>
      <c r="K78" s="23"/>
      <c r="L78" s="21"/>
    </row>
    <row r="79" s="1" customFormat="1" ht="16.5" customHeight="1">
      <c r="B79" s="40"/>
      <c r="C79" s="41"/>
      <c r="D79" s="41"/>
      <c r="E79" s="173" t="s">
        <v>1035</v>
      </c>
      <c r="F79" s="41"/>
      <c r="G79" s="41"/>
      <c r="H79" s="41"/>
      <c r="I79" s="145"/>
      <c r="J79" s="41"/>
      <c r="K79" s="41"/>
      <c r="L79" s="45"/>
    </row>
    <row r="80" s="1" customFormat="1" ht="12" customHeight="1">
      <c r="B80" s="40"/>
      <c r="C80" s="33" t="s">
        <v>206</v>
      </c>
      <c r="D80" s="41"/>
      <c r="E80" s="41"/>
      <c r="F80" s="41"/>
      <c r="G80" s="41"/>
      <c r="H80" s="41"/>
      <c r="I80" s="145"/>
      <c r="J80" s="41"/>
      <c r="K80" s="41"/>
      <c r="L80" s="45"/>
    </row>
    <row r="81" s="1" customFormat="1" ht="16.5" customHeight="1">
      <c r="B81" s="40"/>
      <c r="C81" s="41"/>
      <c r="D81" s="41"/>
      <c r="E81" s="66" t="str">
        <f>E11</f>
        <v>Č41 - TK Obrnice-České Zlatníky</v>
      </c>
      <c r="F81" s="41"/>
      <c r="G81" s="41"/>
      <c r="H81" s="41"/>
      <c r="I81" s="145"/>
      <c r="J81" s="41"/>
      <c r="K81" s="41"/>
      <c r="L81" s="45"/>
    </row>
    <row r="82" s="1" customFormat="1" ht="6.96" customHeight="1">
      <c r="B82" s="40"/>
      <c r="C82" s="41"/>
      <c r="D82" s="41"/>
      <c r="E82" s="41"/>
      <c r="F82" s="41"/>
      <c r="G82" s="41"/>
      <c r="H82" s="41"/>
      <c r="I82" s="145"/>
      <c r="J82" s="41"/>
      <c r="K82" s="41"/>
      <c r="L82" s="45"/>
    </row>
    <row r="83" s="1" customFormat="1" ht="12" customHeight="1">
      <c r="B83" s="40"/>
      <c r="C83" s="33" t="s">
        <v>22</v>
      </c>
      <c r="D83" s="41"/>
      <c r="E83" s="41"/>
      <c r="F83" s="28" t="str">
        <f>F14</f>
        <v>obvod správy tratí v Mostě</v>
      </c>
      <c r="G83" s="41"/>
      <c r="H83" s="41"/>
      <c r="I83" s="147" t="s">
        <v>24</v>
      </c>
      <c r="J83" s="69" t="str">
        <f>IF(J14="","",J14)</f>
        <v>13. 2. 2019</v>
      </c>
      <c r="K83" s="41"/>
      <c r="L83" s="45"/>
    </row>
    <row r="84" s="1" customFormat="1" ht="6.96" customHeight="1">
      <c r="B84" s="40"/>
      <c r="C84" s="41"/>
      <c r="D84" s="41"/>
      <c r="E84" s="41"/>
      <c r="F84" s="41"/>
      <c r="G84" s="41"/>
      <c r="H84" s="41"/>
      <c r="I84" s="145"/>
      <c r="J84" s="41"/>
      <c r="K84" s="41"/>
      <c r="L84" s="45"/>
    </row>
    <row r="85" s="1" customFormat="1" ht="13.65" customHeight="1">
      <c r="B85" s="40"/>
      <c r="C85" s="33" t="s">
        <v>30</v>
      </c>
      <c r="D85" s="41"/>
      <c r="E85" s="41"/>
      <c r="F85" s="28" t="str">
        <f>E17</f>
        <v>SŽDC s.o., OŘ UNL, ST Most</v>
      </c>
      <c r="G85" s="41"/>
      <c r="H85" s="41"/>
      <c r="I85" s="147" t="s">
        <v>38</v>
      </c>
      <c r="J85" s="38" t="str">
        <f>E23</f>
        <v xml:space="preserve"> </v>
      </c>
      <c r="K85" s="41"/>
      <c r="L85" s="45"/>
    </row>
    <row r="86" s="1" customFormat="1" ht="38.55" customHeight="1">
      <c r="B86" s="40"/>
      <c r="C86" s="33" t="s">
        <v>36</v>
      </c>
      <c r="D86" s="41"/>
      <c r="E86" s="41"/>
      <c r="F86" s="28" t="str">
        <f>IF(E20="","",E20)</f>
        <v>Vyplň údaj</v>
      </c>
      <c r="G86" s="41"/>
      <c r="H86" s="41"/>
      <c r="I86" s="147" t="s">
        <v>42</v>
      </c>
      <c r="J86" s="38" t="str">
        <f>E26</f>
        <v>Ing. Horák Jiří, horak@szdc.cz, +420 602155923</v>
      </c>
      <c r="K86" s="41"/>
      <c r="L86" s="45"/>
    </row>
    <row r="87" s="1" customFormat="1" ht="10.32" customHeight="1">
      <c r="B87" s="40"/>
      <c r="C87" s="41"/>
      <c r="D87" s="41"/>
      <c r="E87" s="41"/>
      <c r="F87" s="41"/>
      <c r="G87" s="41"/>
      <c r="H87" s="41"/>
      <c r="I87" s="145"/>
      <c r="J87" s="41"/>
      <c r="K87" s="41"/>
      <c r="L87" s="45"/>
    </row>
    <row r="88" s="10" customFormat="1" ht="29.28" customHeight="1">
      <c r="B88" s="192"/>
      <c r="C88" s="193" t="s">
        <v>218</v>
      </c>
      <c r="D88" s="194" t="s">
        <v>65</v>
      </c>
      <c r="E88" s="194" t="s">
        <v>61</v>
      </c>
      <c r="F88" s="194" t="s">
        <v>62</v>
      </c>
      <c r="G88" s="194" t="s">
        <v>219</v>
      </c>
      <c r="H88" s="194" t="s">
        <v>220</v>
      </c>
      <c r="I88" s="195" t="s">
        <v>221</v>
      </c>
      <c r="J88" s="194" t="s">
        <v>210</v>
      </c>
      <c r="K88" s="196" t="s">
        <v>222</v>
      </c>
      <c r="L88" s="197"/>
      <c r="M88" s="89" t="s">
        <v>39</v>
      </c>
      <c r="N88" s="90" t="s">
        <v>50</v>
      </c>
      <c r="O88" s="90" t="s">
        <v>223</v>
      </c>
      <c r="P88" s="90" t="s">
        <v>224</v>
      </c>
      <c r="Q88" s="90" t="s">
        <v>225</v>
      </c>
      <c r="R88" s="90" t="s">
        <v>226</v>
      </c>
      <c r="S88" s="90" t="s">
        <v>227</v>
      </c>
      <c r="T88" s="91" t="s">
        <v>228</v>
      </c>
    </row>
    <row r="89" s="1" customFormat="1" ht="22.8" customHeight="1">
      <c r="B89" s="40"/>
      <c r="C89" s="96" t="s">
        <v>229</v>
      </c>
      <c r="D89" s="41"/>
      <c r="E89" s="41"/>
      <c r="F89" s="41"/>
      <c r="G89" s="41"/>
      <c r="H89" s="41"/>
      <c r="I89" s="145"/>
      <c r="J89" s="198">
        <f>BK89</f>
        <v>0</v>
      </c>
      <c r="K89" s="41"/>
      <c r="L89" s="45"/>
      <c r="M89" s="92"/>
      <c r="N89" s="93"/>
      <c r="O89" s="93"/>
      <c r="P89" s="199">
        <f>P90+P126+P134</f>
        <v>0</v>
      </c>
      <c r="Q89" s="93"/>
      <c r="R89" s="199">
        <f>R90+R126+R134</f>
        <v>0.21522000000000002</v>
      </c>
      <c r="S89" s="93"/>
      <c r="T89" s="200">
        <f>T90+T126+T134</f>
        <v>0</v>
      </c>
      <c r="AT89" s="18" t="s">
        <v>79</v>
      </c>
      <c r="AU89" s="18" t="s">
        <v>211</v>
      </c>
      <c r="BK89" s="201">
        <f>BK90+BK126+BK134</f>
        <v>0</v>
      </c>
    </row>
    <row r="90" s="11" customFormat="1" ht="25.92" customHeight="1">
      <c r="B90" s="202"/>
      <c r="C90" s="203"/>
      <c r="D90" s="204" t="s">
        <v>79</v>
      </c>
      <c r="E90" s="205" t="s">
        <v>230</v>
      </c>
      <c r="F90" s="205" t="s">
        <v>231</v>
      </c>
      <c r="G90" s="203"/>
      <c r="H90" s="203"/>
      <c r="I90" s="206"/>
      <c r="J90" s="207">
        <f>BK90</f>
        <v>0</v>
      </c>
      <c r="K90" s="203"/>
      <c r="L90" s="208"/>
      <c r="M90" s="209"/>
      <c r="N90" s="210"/>
      <c r="O90" s="210"/>
      <c r="P90" s="211">
        <f>P91</f>
        <v>0</v>
      </c>
      <c r="Q90" s="210"/>
      <c r="R90" s="211">
        <f>R91</f>
        <v>0.21522000000000002</v>
      </c>
      <c r="S90" s="210"/>
      <c r="T90" s="212">
        <f>T91</f>
        <v>0</v>
      </c>
      <c r="AR90" s="213" t="s">
        <v>87</v>
      </c>
      <c r="AT90" s="214" t="s">
        <v>79</v>
      </c>
      <c r="AU90" s="214" t="s">
        <v>80</v>
      </c>
      <c r="AY90" s="213" t="s">
        <v>232</v>
      </c>
      <c r="BK90" s="215">
        <f>BK91</f>
        <v>0</v>
      </c>
    </row>
    <row r="91" s="11" customFormat="1" ht="22.8" customHeight="1">
      <c r="B91" s="202"/>
      <c r="C91" s="203"/>
      <c r="D91" s="204" t="s">
        <v>79</v>
      </c>
      <c r="E91" s="216" t="s">
        <v>233</v>
      </c>
      <c r="F91" s="216" t="s">
        <v>234</v>
      </c>
      <c r="G91" s="203"/>
      <c r="H91" s="203"/>
      <c r="I91" s="206"/>
      <c r="J91" s="217">
        <f>BK91</f>
        <v>0</v>
      </c>
      <c r="K91" s="203"/>
      <c r="L91" s="208"/>
      <c r="M91" s="209"/>
      <c r="N91" s="210"/>
      <c r="O91" s="210"/>
      <c r="P91" s="211">
        <f>SUM(P92:P125)</f>
        <v>0</v>
      </c>
      <c r="Q91" s="210"/>
      <c r="R91" s="211">
        <f>SUM(R92:R125)</f>
        <v>0.21522000000000002</v>
      </c>
      <c r="S91" s="210"/>
      <c r="T91" s="212">
        <f>SUM(T92:T125)</f>
        <v>0</v>
      </c>
      <c r="AR91" s="213" t="s">
        <v>87</v>
      </c>
      <c r="AT91" s="214" t="s">
        <v>79</v>
      </c>
      <c r="AU91" s="214" t="s">
        <v>87</v>
      </c>
      <c r="AY91" s="213" t="s">
        <v>232</v>
      </c>
      <c r="BK91" s="215">
        <f>SUM(BK92:BK125)</f>
        <v>0</v>
      </c>
    </row>
    <row r="92" s="1" customFormat="1" ht="45" customHeight="1">
      <c r="B92" s="40"/>
      <c r="C92" s="218" t="s">
        <v>87</v>
      </c>
      <c r="D92" s="218" t="s">
        <v>235</v>
      </c>
      <c r="E92" s="219" t="s">
        <v>680</v>
      </c>
      <c r="F92" s="220" t="s">
        <v>681</v>
      </c>
      <c r="G92" s="221" t="s">
        <v>180</v>
      </c>
      <c r="H92" s="222">
        <v>520</v>
      </c>
      <c r="I92" s="223"/>
      <c r="J92" s="224">
        <f>ROUND(I92*H92,2)</f>
        <v>0</v>
      </c>
      <c r="K92" s="220" t="s">
        <v>238</v>
      </c>
      <c r="L92" s="45"/>
      <c r="M92" s="225" t="s">
        <v>39</v>
      </c>
      <c r="N92" s="226" t="s">
        <v>53</v>
      </c>
      <c r="O92" s="81"/>
      <c r="P92" s="227">
        <f>O92*H92</f>
        <v>0</v>
      </c>
      <c r="Q92" s="227">
        <v>0</v>
      </c>
      <c r="R92" s="227">
        <f>Q92*H92</f>
        <v>0</v>
      </c>
      <c r="S92" s="227">
        <v>0</v>
      </c>
      <c r="T92" s="228">
        <f>S92*H92</f>
        <v>0</v>
      </c>
      <c r="AR92" s="18" t="s">
        <v>181</v>
      </c>
      <c r="AT92" s="18" t="s">
        <v>235</v>
      </c>
      <c r="AU92" s="18" t="s">
        <v>89</v>
      </c>
      <c r="AY92" s="18" t="s">
        <v>232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18" t="s">
        <v>181</v>
      </c>
      <c r="BK92" s="229">
        <f>ROUND(I92*H92,2)</f>
        <v>0</v>
      </c>
      <c r="BL92" s="18" t="s">
        <v>181</v>
      </c>
      <c r="BM92" s="18" t="s">
        <v>1037</v>
      </c>
    </row>
    <row r="93" s="1" customFormat="1">
      <c r="B93" s="40"/>
      <c r="C93" s="41"/>
      <c r="D93" s="230" t="s">
        <v>240</v>
      </c>
      <c r="E93" s="41"/>
      <c r="F93" s="231" t="s">
        <v>267</v>
      </c>
      <c r="G93" s="41"/>
      <c r="H93" s="41"/>
      <c r="I93" s="145"/>
      <c r="J93" s="41"/>
      <c r="K93" s="41"/>
      <c r="L93" s="45"/>
      <c r="M93" s="232"/>
      <c r="N93" s="81"/>
      <c r="O93" s="81"/>
      <c r="P93" s="81"/>
      <c r="Q93" s="81"/>
      <c r="R93" s="81"/>
      <c r="S93" s="81"/>
      <c r="T93" s="82"/>
      <c r="AT93" s="18" t="s">
        <v>240</v>
      </c>
      <c r="AU93" s="18" t="s">
        <v>89</v>
      </c>
    </row>
    <row r="94" s="12" customFormat="1">
      <c r="B94" s="233"/>
      <c r="C94" s="234"/>
      <c r="D94" s="230" t="s">
        <v>242</v>
      </c>
      <c r="E94" s="235" t="s">
        <v>39</v>
      </c>
      <c r="F94" s="236" t="s">
        <v>1038</v>
      </c>
      <c r="G94" s="234"/>
      <c r="H94" s="237">
        <v>260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AT94" s="243" t="s">
        <v>242</v>
      </c>
      <c r="AU94" s="243" t="s">
        <v>89</v>
      </c>
      <c r="AV94" s="12" t="s">
        <v>89</v>
      </c>
      <c r="AW94" s="12" t="s">
        <v>41</v>
      </c>
      <c r="AX94" s="12" t="s">
        <v>80</v>
      </c>
      <c r="AY94" s="243" t="s">
        <v>232</v>
      </c>
    </row>
    <row r="95" s="12" customFormat="1">
      <c r="B95" s="233"/>
      <c r="C95" s="234"/>
      <c r="D95" s="230" t="s">
        <v>242</v>
      </c>
      <c r="E95" s="235" t="s">
        <v>39</v>
      </c>
      <c r="F95" s="236" t="s">
        <v>1039</v>
      </c>
      <c r="G95" s="234"/>
      <c r="H95" s="237">
        <v>260</v>
      </c>
      <c r="I95" s="238"/>
      <c r="J95" s="234"/>
      <c r="K95" s="234"/>
      <c r="L95" s="239"/>
      <c r="M95" s="240"/>
      <c r="N95" s="241"/>
      <c r="O95" s="241"/>
      <c r="P95" s="241"/>
      <c r="Q95" s="241"/>
      <c r="R95" s="241"/>
      <c r="S95" s="241"/>
      <c r="T95" s="242"/>
      <c r="AT95" s="243" t="s">
        <v>242</v>
      </c>
      <c r="AU95" s="243" t="s">
        <v>89</v>
      </c>
      <c r="AV95" s="12" t="s">
        <v>89</v>
      </c>
      <c r="AW95" s="12" t="s">
        <v>41</v>
      </c>
      <c r="AX95" s="12" t="s">
        <v>80</v>
      </c>
      <c r="AY95" s="243" t="s">
        <v>232</v>
      </c>
    </row>
    <row r="96" s="13" customFormat="1">
      <c r="B96" s="254"/>
      <c r="C96" s="255"/>
      <c r="D96" s="230" t="s">
        <v>242</v>
      </c>
      <c r="E96" s="256" t="s">
        <v>1029</v>
      </c>
      <c r="F96" s="257" t="s">
        <v>263</v>
      </c>
      <c r="G96" s="255"/>
      <c r="H96" s="258">
        <v>520</v>
      </c>
      <c r="I96" s="259"/>
      <c r="J96" s="255"/>
      <c r="K96" s="255"/>
      <c r="L96" s="260"/>
      <c r="M96" s="261"/>
      <c r="N96" s="262"/>
      <c r="O96" s="262"/>
      <c r="P96" s="262"/>
      <c r="Q96" s="262"/>
      <c r="R96" s="262"/>
      <c r="S96" s="262"/>
      <c r="T96" s="263"/>
      <c r="AT96" s="264" t="s">
        <v>242</v>
      </c>
      <c r="AU96" s="264" t="s">
        <v>89</v>
      </c>
      <c r="AV96" s="13" t="s">
        <v>181</v>
      </c>
      <c r="AW96" s="13" t="s">
        <v>41</v>
      </c>
      <c r="AX96" s="13" t="s">
        <v>87</v>
      </c>
      <c r="AY96" s="264" t="s">
        <v>232</v>
      </c>
    </row>
    <row r="97" s="1" customFormat="1" ht="22.5" customHeight="1">
      <c r="B97" s="40"/>
      <c r="C97" s="218" t="s">
        <v>89</v>
      </c>
      <c r="D97" s="218" t="s">
        <v>235</v>
      </c>
      <c r="E97" s="219" t="s">
        <v>290</v>
      </c>
      <c r="F97" s="220" t="s">
        <v>291</v>
      </c>
      <c r="G97" s="221" t="s">
        <v>280</v>
      </c>
      <c r="H97" s="222">
        <v>88</v>
      </c>
      <c r="I97" s="223"/>
      <c r="J97" s="224">
        <f>ROUND(I97*H97,2)</f>
        <v>0</v>
      </c>
      <c r="K97" s="220" t="s">
        <v>238</v>
      </c>
      <c r="L97" s="45"/>
      <c r="M97" s="225" t="s">
        <v>39</v>
      </c>
      <c r="N97" s="226" t="s">
        <v>53</v>
      </c>
      <c r="O97" s="81"/>
      <c r="P97" s="227">
        <f>O97*H97</f>
        <v>0</v>
      </c>
      <c r="Q97" s="227">
        <v>0</v>
      </c>
      <c r="R97" s="227">
        <f>Q97*H97</f>
        <v>0</v>
      </c>
      <c r="S97" s="227">
        <v>0</v>
      </c>
      <c r="T97" s="228">
        <f>S97*H97</f>
        <v>0</v>
      </c>
      <c r="AR97" s="18" t="s">
        <v>181</v>
      </c>
      <c r="AT97" s="18" t="s">
        <v>235</v>
      </c>
      <c r="AU97" s="18" t="s">
        <v>89</v>
      </c>
      <c r="AY97" s="18" t="s">
        <v>232</v>
      </c>
      <c r="BE97" s="229">
        <f>IF(N97="základní",J97,0)</f>
        <v>0</v>
      </c>
      <c r="BF97" s="229">
        <f>IF(N97="snížená",J97,0)</f>
        <v>0</v>
      </c>
      <c r="BG97" s="229">
        <f>IF(N97="zákl. přenesená",J97,0)</f>
        <v>0</v>
      </c>
      <c r="BH97" s="229">
        <f>IF(N97="sníž. přenesená",J97,0)</f>
        <v>0</v>
      </c>
      <c r="BI97" s="229">
        <f>IF(N97="nulová",J97,0)</f>
        <v>0</v>
      </c>
      <c r="BJ97" s="18" t="s">
        <v>181</v>
      </c>
      <c r="BK97" s="229">
        <f>ROUND(I97*H97,2)</f>
        <v>0</v>
      </c>
      <c r="BL97" s="18" t="s">
        <v>181</v>
      </c>
      <c r="BM97" s="18" t="s">
        <v>1040</v>
      </c>
    </row>
    <row r="98" s="1" customFormat="1">
      <c r="B98" s="40"/>
      <c r="C98" s="41"/>
      <c r="D98" s="230" t="s">
        <v>240</v>
      </c>
      <c r="E98" s="41"/>
      <c r="F98" s="231" t="s">
        <v>293</v>
      </c>
      <c r="G98" s="41"/>
      <c r="H98" s="41"/>
      <c r="I98" s="145"/>
      <c r="J98" s="41"/>
      <c r="K98" s="41"/>
      <c r="L98" s="45"/>
      <c r="M98" s="232"/>
      <c r="N98" s="81"/>
      <c r="O98" s="81"/>
      <c r="P98" s="81"/>
      <c r="Q98" s="81"/>
      <c r="R98" s="81"/>
      <c r="S98" s="81"/>
      <c r="T98" s="82"/>
      <c r="AT98" s="18" t="s">
        <v>240</v>
      </c>
      <c r="AU98" s="18" t="s">
        <v>89</v>
      </c>
    </row>
    <row r="99" s="12" customFormat="1">
      <c r="B99" s="233"/>
      <c r="C99" s="234"/>
      <c r="D99" s="230" t="s">
        <v>242</v>
      </c>
      <c r="E99" s="235" t="s">
        <v>39</v>
      </c>
      <c r="F99" s="236" t="s">
        <v>1041</v>
      </c>
      <c r="G99" s="234"/>
      <c r="H99" s="237">
        <v>88</v>
      </c>
      <c r="I99" s="238"/>
      <c r="J99" s="234"/>
      <c r="K99" s="234"/>
      <c r="L99" s="239"/>
      <c r="M99" s="240"/>
      <c r="N99" s="241"/>
      <c r="O99" s="241"/>
      <c r="P99" s="241"/>
      <c r="Q99" s="241"/>
      <c r="R99" s="241"/>
      <c r="S99" s="241"/>
      <c r="T99" s="242"/>
      <c r="AT99" s="243" t="s">
        <v>242</v>
      </c>
      <c r="AU99" s="243" t="s">
        <v>89</v>
      </c>
      <c r="AV99" s="12" t="s">
        <v>89</v>
      </c>
      <c r="AW99" s="12" t="s">
        <v>41</v>
      </c>
      <c r="AX99" s="12" t="s">
        <v>80</v>
      </c>
      <c r="AY99" s="243" t="s">
        <v>232</v>
      </c>
    </row>
    <row r="100" s="13" customFormat="1">
      <c r="B100" s="254"/>
      <c r="C100" s="255"/>
      <c r="D100" s="230" t="s">
        <v>242</v>
      </c>
      <c r="E100" s="256" t="s">
        <v>39</v>
      </c>
      <c r="F100" s="257" t="s">
        <v>263</v>
      </c>
      <c r="G100" s="255"/>
      <c r="H100" s="258">
        <v>88</v>
      </c>
      <c r="I100" s="259"/>
      <c r="J100" s="255"/>
      <c r="K100" s="255"/>
      <c r="L100" s="260"/>
      <c r="M100" s="261"/>
      <c r="N100" s="262"/>
      <c r="O100" s="262"/>
      <c r="P100" s="262"/>
      <c r="Q100" s="262"/>
      <c r="R100" s="262"/>
      <c r="S100" s="262"/>
      <c r="T100" s="263"/>
      <c r="AT100" s="264" t="s">
        <v>242</v>
      </c>
      <c r="AU100" s="264" t="s">
        <v>89</v>
      </c>
      <c r="AV100" s="13" t="s">
        <v>181</v>
      </c>
      <c r="AW100" s="13" t="s">
        <v>41</v>
      </c>
      <c r="AX100" s="13" t="s">
        <v>87</v>
      </c>
      <c r="AY100" s="264" t="s">
        <v>232</v>
      </c>
    </row>
    <row r="101" s="1" customFormat="1" ht="33.75" customHeight="1">
      <c r="B101" s="40"/>
      <c r="C101" s="218" t="s">
        <v>249</v>
      </c>
      <c r="D101" s="218" t="s">
        <v>235</v>
      </c>
      <c r="E101" s="219" t="s">
        <v>1042</v>
      </c>
      <c r="F101" s="220" t="s">
        <v>1043</v>
      </c>
      <c r="G101" s="221" t="s">
        <v>1044</v>
      </c>
      <c r="H101" s="222">
        <v>25</v>
      </c>
      <c r="I101" s="223"/>
      <c r="J101" s="224">
        <f>ROUND(I101*H101,2)</f>
        <v>0</v>
      </c>
      <c r="K101" s="220" t="s">
        <v>238</v>
      </c>
      <c r="L101" s="45"/>
      <c r="M101" s="225" t="s">
        <v>39</v>
      </c>
      <c r="N101" s="226" t="s">
        <v>53</v>
      </c>
      <c r="O101" s="81"/>
      <c r="P101" s="227">
        <f>O101*H101</f>
        <v>0</v>
      </c>
      <c r="Q101" s="227">
        <v>0</v>
      </c>
      <c r="R101" s="227">
        <f>Q101*H101</f>
        <v>0</v>
      </c>
      <c r="S101" s="227">
        <v>0</v>
      </c>
      <c r="T101" s="228">
        <f>S101*H101</f>
        <v>0</v>
      </c>
      <c r="AR101" s="18" t="s">
        <v>181</v>
      </c>
      <c r="AT101" s="18" t="s">
        <v>235</v>
      </c>
      <c r="AU101" s="18" t="s">
        <v>89</v>
      </c>
      <c r="AY101" s="18" t="s">
        <v>232</v>
      </c>
      <c r="BE101" s="229">
        <f>IF(N101="základní",J101,0)</f>
        <v>0</v>
      </c>
      <c r="BF101" s="229">
        <f>IF(N101="snížená",J101,0)</f>
        <v>0</v>
      </c>
      <c r="BG101" s="229">
        <f>IF(N101="zákl. přenesená",J101,0)</f>
        <v>0</v>
      </c>
      <c r="BH101" s="229">
        <f>IF(N101="sníž. přenesená",J101,0)</f>
        <v>0</v>
      </c>
      <c r="BI101" s="229">
        <f>IF(N101="nulová",J101,0)</f>
        <v>0</v>
      </c>
      <c r="BJ101" s="18" t="s">
        <v>181</v>
      </c>
      <c r="BK101" s="229">
        <f>ROUND(I101*H101,2)</f>
        <v>0</v>
      </c>
      <c r="BL101" s="18" t="s">
        <v>181</v>
      </c>
      <c r="BM101" s="18" t="s">
        <v>1045</v>
      </c>
    </row>
    <row r="102" s="1" customFormat="1">
      <c r="B102" s="40"/>
      <c r="C102" s="41"/>
      <c r="D102" s="230" t="s">
        <v>240</v>
      </c>
      <c r="E102" s="41"/>
      <c r="F102" s="231" t="s">
        <v>1046</v>
      </c>
      <c r="G102" s="41"/>
      <c r="H102" s="41"/>
      <c r="I102" s="145"/>
      <c r="J102" s="41"/>
      <c r="K102" s="41"/>
      <c r="L102" s="45"/>
      <c r="M102" s="232"/>
      <c r="N102" s="81"/>
      <c r="O102" s="81"/>
      <c r="P102" s="81"/>
      <c r="Q102" s="81"/>
      <c r="R102" s="81"/>
      <c r="S102" s="81"/>
      <c r="T102" s="82"/>
      <c r="AT102" s="18" t="s">
        <v>240</v>
      </c>
      <c r="AU102" s="18" t="s">
        <v>89</v>
      </c>
    </row>
    <row r="103" s="12" customFormat="1">
      <c r="B103" s="233"/>
      <c r="C103" s="234"/>
      <c r="D103" s="230" t="s">
        <v>242</v>
      </c>
      <c r="E103" s="235" t="s">
        <v>39</v>
      </c>
      <c r="F103" s="236" t="s">
        <v>1047</v>
      </c>
      <c r="G103" s="234"/>
      <c r="H103" s="237">
        <v>25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AT103" s="243" t="s">
        <v>242</v>
      </c>
      <c r="AU103" s="243" t="s">
        <v>89</v>
      </c>
      <c r="AV103" s="12" t="s">
        <v>89</v>
      </c>
      <c r="AW103" s="12" t="s">
        <v>41</v>
      </c>
      <c r="AX103" s="12" t="s">
        <v>80</v>
      </c>
      <c r="AY103" s="243" t="s">
        <v>232</v>
      </c>
    </row>
    <row r="104" s="13" customFormat="1">
      <c r="B104" s="254"/>
      <c r="C104" s="255"/>
      <c r="D104" s="230" t="s">
        <v>242</v>
      </c>
      <c r="E104" s="256" t="s">
        <v>39</v>
      </c>
      <c r="F104" s="257" t="s">
        <v>263</v>
      </c>
      <c r="G104" s="255"/>
      <c r="H104" s="258">
        <v>25</v>
      </c>
      <c r="I104" s="259"/>
      <c r="J104" s="255"/>
      <c r="K104" s="255"/>
      <c r="L104" s="260"/>
      <c r="M104" s="261"/>
      <c r="N104" s="262"/>
      <c r="O104" s="262"/>
      <c r="P104" s="262"/>
      <c r="Q104" s="262"/>
      <c r="R104" s="262"/>
      <c r="S104" s="262"/>
      <c r="T104" s="263"/>
      <c r="AT104" s="264" t="s">
        <v>242</v>
      </c>
      <c r="AU104" s="264" t="s">
        <v>89</v>
      </c>
      <c r="AV104" s="13" t="s">
        <v>181</v>
      </c>
      <c r="AW104" s="13" t="s">
        <v>41</v>
      </c>
      <c r="AX104" s="13" t="s">
        <v>87</v>
      </c>
      <c r="AY104" s="264" t="s">
        <v>232</v>
      </c>
    </row>
    <row r="105" s="1" customFormat="1" ht="56.25" customHeight="1">
      <c r="B105" s="40"/>
      <c r="C105" s="218" t="s">
        <v>181</v>
      </c>
      <c r="D105" s="218" t="s">
        <v>235</v>
      </c>
      <c r="E105" s="219" t="s">
        <v>309</v>
      </c>
      <c r="F105" s="220" t="s">
        <v>310</v>
      </c>
      <c r="G105" s="221" t="s">
        <v>180</v>
      </c>
      <c r="H105" s="222">
        <v>520</v>
      </c>
      <c r="I105" s="223"/>
      <c r="J105" s="224">
        <f>ROUND(I105*H105,2)</f>
        <v>0</v>
      </c>
      <c r="K105" s="220" t="s">
        <v>238</v>
      </c>
      <c r="L105" s="45"/>
      <c r="M105" s="225" t="s">
        <v>39</v>
      </c>
      <c r="N105" s="226" t="s">
        <v>53</v>
      </c>
      <c r="O105" s="81"/>
      <c r="P105" s="227">
        <f>O105*H105</f>
        <v>0</v>
      </c>
      <c r="Q105" s="227">
        <v>0</v>
      </c>
      <c r="R105" s="227">
        <f>Q105*H105</f>
        <v>0</v>
      </c>
      <c r="S105" s="227">
        <v>0</v>
      </c>
      <c r="T105" s="228">
        <f>S105*H105</f>
        <v>0</v>
      </c>
      <c r="AR105" s="18" t="s">
        <v>181</v>
      </c>
      <c r="AT105" s="18" t="s">
        <v>235</v>
      </c>
      <c r="AU105" s="18" t="s">
        <v>89</v>
      </c>
      <c r="AY105" s="18" t="s">
        <v>232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18" t="s">
        <v>181</v>
      </c>
      <c r="BK105" s="229">
        <f>ROUND(I105*H105,2)</f>
        <v>0</v>
      </c>
      <c r="BL105" s="18" t="s">
        <v>181</v>
      </c>
      <c r="BM105" s="18" t="s">
        <v>1048</v>
      </c>
    </row>
    <row r="106" s="1" customFormat="1">
      <c r="B106" s="40"/>
      <c r="C106" s="41"/>
      <c r="D106" s="230" t="s">
        <v>240</v>
      </c>
      <c r="E106" s="41"/>
      <c r="F106" s="231" t="s">
        <v>312</v>
      </c>
      <c r="G106" s="41"/>
      <c r="H106" s="41"/>
      <c r="I106" s="145"/>
      <c r="J106" s="41"/>
      <c r="K106" s="41"/>
      <c r="L106" s="45"/>
      <c r="M106" s="232"/>
      <c r="N106" s="81"/>
      <c r="O106" s="81"/>
      <c r="P106" s="81"/>
      <c r="Q106" s="81"/>
      <c r="R106" s="81"/>
      <c r="S106" s="81"/>
      <c r="T106" s="82"/>
      <c r="AT106" s="18" t="s">
        <v>240</v>
      </c>
      <c r="AU106" s="18" t="s">
        <v>89</v>
      </c>
    </row>
    <row r="107" s="12" customFormat="1">
      <c r="B107" s="233"/>
      <c r="C107" s="234"/>
      <c r="D107" s="230" t="s">
        <v>242</v>
      </c>
      <c r="E107" s="235" t="s">
        <v>39</v>
      </c>
      <c r="F107" s="236" t="s">
        <v>1029</v>
      </c>
      <c r="G107" s="234"/>
      <c r="H107" s="237">
        <v>520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AT107" s="243" t="s">
        <v>242</v>
      </c>
      <c r="AU107" s="243" t="s">
        <v>89</v>
      </c>
      <c r="AV107" s="12" t="s">
        <v>89</v>
      </c>
      <c r="AW107" s="12" t="s">
        <v>41</v>
      </c>
      <c r="AX107" s="12" t="s">
        <v>87</v>
      </c>
      <c r="AY107" s="243" t="s">
        <v>232</v>
      </c>
    </row>
    <row r="108" s="1" customFormat="1" ht="45" customHeight="1">
      <c r="B108" s="40"/>
      <c r="C108" s="218" t="s">
        <v>233</v>
      </c>
      <c r="D108" s="218" t="s">
        <v>235</v>
      </c>
      <c r="E108" s="219" t="s">
        <v>324</v>
      </c>
      <c r="F108" s="220" t="s">
        <v>325</v>
      </c>
      <c r="G108" s="221" t="s">
        <v>317</v>
      </c>
      <c r="H108" s="222">
        <v>6</v>
      </c>
      <c r="I108" s="223"/>
      <c r="J108" s="224">
        <f>ROUND(I108*H108,2)</f>
        <v>0</v>
      </c>
      <c r="K108" s="220" t="s">
        <v>238</v>
      </c>
      <c r="L108" s="45"/>
      <c r="M108" s="225" t="s">
        <v>39</v>
      </c>
      <c r="N108" s="226" t="s">
        <v>53</v>
      </c>
      <c r="O108" s="81"/>
      <c r="P108" s="227">
        <f>O108*H108</f>
        <v>0</v>
      </c>
      <c r="Q108" s="227">
        <v>0</v>
      </c>
      <c r="R108" s="227">
        <f>Q108*H108</f>
        <v>0</v>
      </c>
      <c r="S108" s="227">
        <v>0</v>
      </c>
      <c r="T108" s="228">
        <f>S108*H108</f>
        <v>0</v>
      </c>
      <c r="AR108" s="18" t="s">
        <v>181</v>
      </c>
      <c r="AT108" s="18" t="s">
        <v>235</v>
      </c>
      <c r="AU108" s="18" t="s">
        <v>89</v>
      </c>
      <c r="AY108" s="18" t="s">
        <v>232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18" t="s">
        <v>181</v>
      </c>
      <c r="BK108" s="229">
        <f>ROUND(I108*H108,2)</f>
        <v>0</v>
      </c>
      <c r="BL108" s="18" t="s">
        <v>181</v>
      </c>
      <c r="BM108" s="18" t="s">
        <v>1049</v>
      </c>
    </row>
    <row r="109" s="1" customFormat="1">
      <c r="B109" s="40"/>
      <c r="C109" s="41"/>
      <c r="D109" s="230" t="s">
        <v>240</v>
      </c>
      <c r="E109" s="41"/>
      <c r="F109" s="231" t="s">
        <v>319</v>
      </c>
      <c r="G109" s="41"/>
      <c r="H109" s="41"/>
      <c r="I109" s="145"/>
      <c r="J109" s="41"/>
      <c r="K109" s="41"/>
      <c r="L109" s="45"/>
      <c r="M109" s="232"/>
      <c r="N109" s="81"/>
      <c r="O109" s="81"/>
      <c r="P109" s="81"/>
      <c r="Q109" s="81"/>
      <c r="R109" s="81"/>
      <c r="S109" s="81"/>
      <c r="T109" s="82"/>
      <c r="AT109" s="18" t="s">
        <v>240</v>
      </c>
      <c r="AU109" s="18" t="s">
        <v>89</v>
      </c>
    </row>
    <row r="110" s="12" customFormat="1">
      <c r="B110" s="233"/>
      <c r="C110" s="234"/>
      <c r="D110" s="230" t="s">
        <v>242</v>
      </c>
      <c r="E110" s="235" t="s">
        <v>39</v>
      </c>
      <c r="F110" s="236" t="s">
        <v>1050</v>
      </c>
      <c r="G110" s="234"/>
      <c r="H110" s="237">
        <v>6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AT110" s="243" t="s">
        <v>242</v>
      </c>
      <c r="AU110" s="243" t="s">
        <v>89</v>
      </c>
      <c r="AV110" s="12" t="s">
        <v>89</v>
      </c>
      <c r="AW110" s="12" t="s">
        <v>41</v>
      </c>
      <c r="AX110" s="12" t="s">
        <v>80</v>
      </c>
      <c r="AY110" s="243" t="s">
        <v>232</v>
      </c>
    </row>
    <row r="111" s="13" customFormat="1">
      <c r="B111" s="254"/>
      <c r="C111" s="255"/>
      <c r="D111" s="230" t="s">
        <v>242</v>
      </c>
      <c r="E111" s="256" t="s">
        <v>39</v>
      </c>
      <c r="F111" s="257" t="s">
        <v>263</v>
      </c>
      <c r="G111" s="255"/>
      <c r="H111" s="258">
        <v>6</v>
      </c>
      <c r="I111" s="259"/>
      <c r="J111" s="255"/>
      <c r="K111" s="255"/>
      <c r="L111" s="260"/>
      <c r="M111" s="261"/>
      <c r="N111" s="262"/>
      <c r="O111" s="262"/>
      <c r="P111" s="262"/>
      <c r="Q111" s="262"/>
      <c r="R111" s="262"/>
      <c r="S111" s="262"/>
      <c r="T111" s="263"/>
      <c r="AT111" s="264" t="s">
        <v>242</v>
      </c>
      <c r="AU111" s="264" t="s">
        <v>89</v>
      </c>
      <c r="AV111" s="13" t="s">
        <v>181</v>
      </c>
      <c r="AW111" s="13" t="s">
        <v>41</v>
      </c>
      <c r="AX111" s="13" t="s">
        <v>87</v>
      </c>
      <c r="AY111" s="264" t="s">
        <v>232</v>
      </c>
    </row>
    <row r="112" s="1" customFormat="1" ht="33.75" customHeight="1">
      <c r="B112" s="40"/>
      <c r="C112" s="218" t="s">
        <v>269</v>
      </c>
      <c r="D112" s="218" t="s">
        <v>235</v>
      </c>
      <c r="E112" s="219" t="s">
        <v>329</v>
      </c>
      <c r="F112" s="220" t="s">
        <v>330</v>
      </c>
      <c r="G112" s="221" t="s">
        <v>317</v>
      </c>
      <c r="H112" s="222">
        <v>2</v>
      </c>
      <c r="I112" s="223"/>
      <c r="J112" s="224">
        <f>ROUND(I112*H112,2)</f>
        <v>0</v>
      </c>
      <c r="K112" s="220" t="s">
        <v>238</v>
      </c>
      <c r="L112" s="45"/>
      <c r="M112" s="225" t="s">
        <v>39</v>
      </c>
      <c r="N112" s="226" t="s">
        <v>53</v>
      </c>
      <c r="O112" s="81"/>
      <c r="P112" s="227">
        <f>O112*H112</f>
        <v>0</v>
      </c>
      <c r="Q112" s="227">
        <v>0</v>
      </c>
      <c r="R112" s="227">
        <f>Q112*H112</f>
        <v>0</v>
      </c>
      <c r="S112" s="227">
        <v>0</v>
      </c>
      <c r="T112" s="228">
        <f>S112*H112</f>
        <v>0</v>
      </c>
      <c r="AR112" s="18" t="s">
        <v>181</v>
      </c>
      <c r="AT112" s="18" t="s">
        <v>235</v>
      </c>
      <c r="AU112" s="18" t="s">
        <v>89</v>
      </c>
      <c r="AY112" s="18" t="s">
        <v>232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18" t="s">
        <v>181</v>
      </c>
      <c r="BK112" s="229">
        <f>ROUND(I112*H112,2)</f>
        <v>0</v>
      </c>
      <c r="BL112" s="18" t="s">
        <v>181</v>
      </c>
      <c r="BM112" s="18" t="s">
        <v>1051</v>
      </c>
    </row>
    <row r="113" s="1" customFormat="1">
      <c r="B113" s="40"/>
      <c r="C113" s="41"/>
      <c r="D113" s="230" t="s">
        <v>240</v>
      </c>
      <c r="E113" s="41"/>
      <c r="F113" s="231" t="s">
        <v>332</v>
      </c>
      <c r="G113" s="41"/>
      <c r="H113" s="41"/>
      <c r="I113" s="145"/>
      <c r="J113" s="41"/>
      <c r="K113" s="41"/>
      <c r="L113" s="45"/>
      <c r="M113" s="232"/>
      <c r="N113" s="81"/>
      <c r="O113" s="81"/>
      <c r="P113" s="81"/>
      <c r="Q113" s="81"/>
      <c r="R113" s="81"/>
      <c r="S113" s="81"/>
      <c r="T113" s="82"/>
      <c r="AT113" s="18" t="s">
        <v>240</v>
      </c>
      <c r="AU113" s="18" t="s">
        <v>89</v>
      </c>
    </row>
    <row r="114" s="12" customFormat="1">
      <c r="B114" s="233"/>
      <c r="C114" s="234"/>
      <c r="D114" s="230" t="s">
        <v>242</v>
      </c>
      <c r="E114" s="235" t="s">
        <v>39</v>
      </c>
      <c r="F114" s="236" t="s">
        <v>89</v>
      </c>
      <c r="G114" s="234"/>
      <c r="H114" s="237">
        <v>2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AT114" s="243" t="s">
        <v>242</v>
      </c>
      <c r="AU114" s="243" t="s">
        <v>89</v>
      </c>
      <c r="AV114" s="12" t="s">
        <v>89</v>
      </c>
      <c r="AW114" s="12" t="s">
        <v>41</v>
      </c>
      <c r="AX114" s="12" t="s">
        <v>87</v>
      </c>
      <c r="AY114" s="243" t="s">
        <v>232</v>
      </c>
    </row>
    <row r="115" s="1" customFormat="1" ht="45" customHeight="1">
      <c r="B115" s="40"/>
      <c r="C115" s="218" t="s">
        <v>277</v>
      </c>
      <c r="D115" s="218" t="s">
        <v>235</v>
      </c>
      <c r="E115" s="219" t="s">
        <v>335</v>
      </c>
      <c r="F115" s="220" t="s">
        <v>336</v>
      </c>
      <c r="G115" s="221" t="s">
        <v>180</v>
      </c>
      <c r="H115" s="222">
        <v>696</v>
      </c>
      <c r="I115" s="223"/>
      <c r="J115" s="224">
        <f>ROUND(I115*H115,2)</f>
        <v>0</v>
      </c>
      <c r="K115" s="220" t="s">
        <v>238</v>
      </c>
      <c r="L115" s="45"/>
      <c r="M115" s="225" t="s">
        <v>39</v>
      </c>
      <c r="N115" s="226" t="s">
        <v>53</v>
      </c>
      <c r="O115" s="81"/>
      <c r="P115" s="227">
        <f>O115*H115</f>
        <v>0</v>
      </c>
      <c r="Q115" s="227">
        <v>0</v>
      </c>
      <c r="R115" s="227">
        <f>Q115*H115</f>
        <v>0</v>
      </c>
      <c r="S115" s="227">
        <v>0</v>
      </c>
      <c r="T115" s="228">
        <f>S115*H115</f>
        <v>0</v>
      </c>
      <c r="AR115" s="18" t="s">
        <v>181</v>
      </c>
      <c r="AT115" s="18" t="s">
        <v>235</v>
      </c>
      <c r="AU115" s="18" t="s">
        <v>89</v>
      </c>
      <c r="AY115" s="18" t="s">
        <v>232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18" t="s">
        <v>181</v>
      </c>
      <c r="BK115" s="229">
        <f>ROUND(I115*H115,2)</f>
        <v>0</v>
      </c>
      <c r="BL115" s="18" t="s">
        <v>181</v>
      </c>
      <c r="BM115" s="18" t="s">
        <v>1052</v>
      </c>
    </row>
    <row r="116" s="1" customFormat="1">
      <c r="B116" s="40"/>
      <c r="C116" s="41"/>
      <c r="D116" s="230" t="s">
        <v>240</v>
      </c>
      <c r="E116" s="41"/>
      <c r="F116" s="231" t="s">
        <v>338</v>
      </c>
      <c r="G116" s="41"/>
      <c r="H116" s="41"/>
      <c r="I116" s="145"/>
      <c r="J116" s="41"/>
      <c r="K116" s="41"/>
      <c r="L116" s="45"/>
      <c r="M116" s="232"/>
      <c r="N116" s="81"/>
      <c r="O116" s="81"/>
      <c r="P116" s="81"/>
      <c r="Q116" s="81"/>
      <c r="R116" s="81"/>
      <c r="S116" s="81"/>
      <c r="T116" s="82"/>
      <c r="AT116" s="18" t="s">
        <v>240</v>
      </c>
      <c r="AU116" s="18" t="s">
        <v>89</v>
      </c>
    </row>
    <row r="117" s="12" customFormat="1">
      <c r="B117" s="233"/>
      <c r="C117" s="234"/>
      <c r="D117" s="230" t="s">
        <v>242</v>
      </c>
      <c r="E117" s="235" t="s">
        <v>39</v>
      </c>
      <c r="F117" s="236" t="s">
        <v>1053</v>
      </c>
      <c r="G117" s="234"/>
      <c r="H117" s="237">
        <v>696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AT117" s="243" t="s">
        <v>242</v>
      </c>
      <c r="AU117" s="243" t="s">
        <v>89</v>
      </c>
      <c r="AV117" s="12" t="s">
        <v>89</v>
      </c>
      <c r="AW117" s="12" t="s">
        <v>41</v>
      </c>
      <c r="AX117" s="12" t="s">
        <v>80</v>
      </c>
      <c r="AY117" s="243" t="s">
        <v>232</v>
      </c>
    </row>
    <row r="118" s="13" customFormat="1">
      <c r="B118" s="254"/>
      <c r="C118" s="255"/>
      <c r="D118" s="230" t="s">
        <v>242</v>
      </c>
      <c r="E118" s="256" t="s">
        <v>1054</v>
      </c>
      <c r="F118" s="257" t="s">
        <v>263</v>
      </c>
      <c r="G118" s="255"/>
      <c r="H118" s="258">
        <v>696</v>
      </c>
      <c r="I118" s="259"/>
      <c r="J118" s="255"/>
      <c r="K118" s="255"/>
      <c r="L118" s="260"/>
      <c r="M118" s="261"/>
      <c r="N118" s="262"/>
      <c r="O118" s="262"/>
      <c r="P118" s="262"/>
      <c r="Q118" s="262"/>
      <c r="R118" s="262"/>
      <c r="S118" s="262"/>
      <c r="T118" s="263"/>
      <c r="AT118" s="264" t="s">
        <v>242</v>
      </c>
      <c r="AU118" s="264" t="s">
        <v>89</v>
      </c>
      <c r="AV118" s="13" t="s">
        <v>181</v>
      </c>
      <c r="AW118" s="13" t="s">
        <v>41</v>
      </c>
      <c r="AX118" s="13" t="s">
        <v>87</v>
      </c>
      <c r="AY118" s="264" t="s">
        <v>232</v>
      </c>
    </row>
    <row r="119" s="1" customFormat="1" ht="22.5" customHeight="1">
      <c r="B119" s="40"/>
      <c r="C119" s="244" t="s">
        <v>253</v>
      </c>
      <c r="D119" s="244" t="s">
        <v>250</v>
      </c>
      <c r="E119" s="245" t="s">
        <v>278</v>
      </c>
      <c r="F119" s="246" t="s">
        <v>279</v>
      </c>
      <c r="G119" s="247" t="s">
        <v>280</v>
      </c>
      <c r="H119" s="248">
        <v>854</v>
      </c>
      <c r="I119" s="249"/>
      <c r="J119" s="250">
        <f>ROUND(I119*H119,2)</f>
        <v>0</v>
      </c>
      <c r="K119" s="246" t="s">
        <v>238</v>
      </c>
      <c r="L119" s="251"/>
      <c r="M119" s="252" t="s">
        <v>39</v>
      </c>
      <c r="N119" s="253" t="s">
        <v>53</v>
      </c>
      <c r="O119" s="81"/>
      <c r="P119" s="227">
        <f>O119*H119</f>
        <v>0</v>
      </c>
      <c r="Q119" s="227">
        <v>0.00018000000000000001</v>
      </c>
      <c r="R119" s="227">
        <f>Q119*H119</f>
        <v>0.15372000000000002</v>
      </c>
      <c r="S119" s="227">
        <v>0</v>
      </c>
      <c r="T119" s="228">
        <f>S119*H119</f>
        <v>0</v>
      </c>
      <c r="AR119" s="18" t="s">
        <v>253</v>
      </c>
      <c r="AT119" s="18" t="s">
        <v>250</v>
      </c>
      <c r="AU119" s="18" t="s">
        <v>89</v>
      </c>
      <c r="AY119" s="18" t="s">
        <v>232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8" t="s">
        <v>181</v>
      </c>
      <c r="BK119" s="229">
        <f>ROUND(I119*H119,2)</f>
        <v>0</v>
      </c>
      <c r="BL119" s="18" t="s">
        <v>181</v>
      </c>
      <c r="BM119" s="18" t="s">
        <v>1055</v>
      </c>
    </row>
    <row r="120" s="15" customFormat="1">
      <c r="B120" s="276"/>
      <c r="C120" s="277"/>
      <c r="D120" s="230" t="s">
        <v>242</v>
      </c>
      <c r="E120" s="278" t="s">
        <v>39</v>
      </c>
      <c r="F120" s="279" t="s">
        <v>1056</v>
      </c>
      <c r="G120" s="277"/>
      <c r="H120" s="278" t="s">
        <v>39</v>
      </c>
      <c r="I120" s="280"/>
      <c r="J120" s="277"/>
      <c r="K120" s="277"/>
      <c r="L120" s="281"/>
      <c r="M120" s="282"/>
      <c r="N120" s="283"/>
      <c r="O120" s="283"/>
      <c r="P120" s="283"/>
      <c r="Q120" s="283"/>
      <c r="R120" s="283"/>
      <c r="S120" s="283"/>
      <c r="T120" s="284"/>
      <c r="AT120" s="285" t="s">
        <v>242</v>
      </c>
      <c r="AU120" s="285" t="s">
        <v>89</v>
      </c>
      <c r="AV120" s="15" t="s">
        <v>87</v>
      </c>
      <c r="AW120" s="15" t="s">
        <v>41</v>
      </c>
      <c r="AX120" s="15" t="s">
        <v>80</v>
      </c>
      <c r="AY120" s="285" t="s">
        <v>232</v>
      </c>
    </row>
    <row r="121" s="12" customFormat="1">
      <c r="B121" s="233"/>
      <c r="C121" s="234"/>
      <c r="D121" s="230" t="s">
        <v>242</v>
      </c>
      <c r="E121" s="235" t="s">
        <v>1033</v>
      </c>
      <c r="F121" s="236" t="s">
        <v>1057</v>
      </c>
      <c r="G121" s="234"/>
      <c r="H121" s="237">
        <v>854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AT121" s="243" t="s">
        <v>242</v>
      </c>
      <c r="AU121" s="243" t="s">
        <v>89</v>
      </c>
      <c r="AV121" s="12" t="s">
        <v>89</v>
      </c>
      <c r="AW121" s="12" t="s">
        <v>41</v>
      </c>
      <c r="AX121" s="12" t="s">
        <v>80</v>
      </c>
      <c r="AY121" s="243" t="s">
        <v>232</v>
      </c>
    </row>
    <row r="122" s="13" customFormat="1">
      <c r="B122" s="254"/>
      <c r="C122" s="255"/>
      <c r="D122" s="230" t="s">
        <v>242</v>
      </c>
      <c r="E122" s="256" t="s">
        <v>39</v>
      </c>
      <c r="F122" s="257" t="s">
        <v>263</v>
      </c>
      <c r="G122" s="255"/>
      <c r="H122" s="258">
        <v>854</v>
      </c>
      <c r="I122" s="259"/>
      <c r="J122" s="255"/>
      <c r="K122" s="255"/>
      <c r="L122" s="260"/>
      <c r="M122" s="261"/>
      <c r="N122" s="262"/>
      <c r="O122" s="262"/>
      <c r="P122" s="262"/>
      <c r="Q122" s="262"/>
      <c r="R122" s="262"/>
      <c r="S122" s="262"/>
      <c r="T122" s="263"/>
      <c r="AT122" s="264" t="s">
        <v>242</v>
      </c>
      <c r="AU122" s="264" t="s">
        <v>89</v>
      </c>
      <c r="AV122" s="13" t="s">
        <v>181</v>
      </c>
      <c r="AW122" s="13" t="s">
        <v>41</v>
      </c>
      <c r="AX122" s="13" t="s">
        <v>87</v>
      </c>
      <c r="AY122" s="264" t="s">
        <v>232</v>
      </c>
    </row>
    <row r="123" s="1" customFormat="1" ht="22.5" customHeight="1">
      <c r="B123" s="40"/>
      <c r="C123" s="244" t="s">
        <v>289</v>
      </c>
      <c r="D123" s="244" t="s">
        <v>250</v>
      </c>
      <c r="E123" s="245" t="s">
        <v>285</v>
      </c>
      <c r="F123" s="246" t="s">
        <v>286</v>
      </c>
      <c r="G123" s="247" t="s">
        <v>280</v>
      </c>
      <c r="H123" s="248">
        <v>50</v>
      </c>
      <c r="I123" s="249"/>
      <c r="J123" s="250">
        <f>ROUND(I123*H123,2)</f>
        <v>0</v>
      </c>
      <c r="K123" s="246" t="s">
        <v>238</v>
      </c>
      <c r="L123" s="251"/>
      <c r="M123" s="252" t="s">
        <v>39</v>
      </c>
      <c r="N123" s="253" t="s">
        <v>53</v>
      </c>
      <c r="O123" s="81"/>
      <c r="P123" s="227">
        <f>O123*H123</f>
        <v>0</v>
      </c>
      <c r="Q123" s="227">
        <v>0.00123</v>
      </c>
      <c r="R123" s="227">
        <f>Q123*H123</f>
        <v>0.061499999999999999</v>
      </c>
      <c r="S123" s="227">
        <v>0</v>
      </c>
      <c r="T123" s="228">
        <f>S123*H123</f>
        <v>0</v>
      </c>
      <c r="AR123" s="18" t="s">
        <v>253</v>
      </c>
      <c r="AT123" s="18" t="s">
        <v>250</v>
      </c>
      <c r="AU123" s="18" t="s">
        <v>89</v>
      </c>
      <c r="AY123" s="18" t="s">
        <v>232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8" t="s">
        <v>181</v>
      </c>
      <c r="BK123" s="229">
        <f>ROUND(I123*H123,2)</f>
        <v>0</v>
      </c>
      <c r="BL123" s="18" t="s">
        <v>181</v>
      </c>
      <c r="BM123" s="18" t="s">
        <v>1058</v>
      </c>
    </row>
    <row r="124" s="12" customFormat="1">
      <c r="B124" s="233"/>
      <c r="C124" s="234"/>
      <c r="D124" s="230" t="s">
        <v>242</v>
      </c>
      <c r="E124" s="235" t="s">
        <v>39</v>
      </c>
      <c r="F124" s="236" t="s">
        <v>446</v>
      </c>
      <c r="G124" s="234"/>
      <c r="H124" s="237">
        <v>50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AT124" s="243" t="s">
        <v>242</v>
      </c>
      <c r="AU124" s="243" t="s">
        <v>89</v>
      </c>
      <c r="AV124" s="12" t="s">
        <v>89</v>
      </c>
      <c r="AW124" s="12" t="s">
        <v>41</v>
      </c>
      <c r="AX124" s="12" t="s">
        <v>80</v>
      </c>
      <c r="AY124" s="243" t="s">
        <v>232</v>
      </c>
    </row>
    <row r="125" s="13" customFormat="1">
      <c r="B125" s="254"/>
      <c r="C125" s="255"/>
      <c r="D125" s="230" t="s">
        <v>242</v>
      </c>
      <c r="E125" s="256" t="s">
        <v>39</v>
      </c>
      <c r="F125" s="257" t="s">
        <v>263</v>
      </c>
      <c r="G125" s="255"/>
      <c r="H125" s="258">
        <v>50</v>
      </c>
      <c r="I125" s="259"/>
      <c r="J125" s="255"/>
      <c r="K125" s="255"/>
      <c r="L125" s="260"/>
      <c r="M125" s="261"/>
      <c r="N125" s="262"/>
      <c r="O125" s="262"/>
      <c r="P125" s="262"/>
      <c r="Q125" s="262"/>
      <c r="R125" s="262"/>
      <c r="S125" s="262"/>
      <c r="T125" s="263"/>
      <c r="AT125" s="264" t="s">
        <v>242</v>
      </c>
      <c r="AU125" s="264" t="s">
        <v>89</v>
      </c>
      <c r="AV125" s="13" t="s">
        <v>181</v>
      </c>
      <c r="AW125" s="13" t="s">
        <v>41</v>
      </c>
      <c r="AX125" s="13" t="s">
        <v>87</v>
      </c>
      <c r="AY125" s="264" t="s">
        <v>232</v>
      </c>
    </row>
    <row r="126" s="11" customFormat="1" ht="25.92" customHeight="1">
      <c r="B126" s="202"/>
      <c r="C126" s="203"/>
      <c r="D126" s="204" t="s">
        <v>79</v>
      </c>
      <c r="E126" s="205" t="s">
        <v>343</v>
      </c>
      <c r="F126" s="205" t="s">
        <v>344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SUM(P127:P133)</f>
        <v>0</v>
      </c>
      <c r="Q126" s="210"/>
      <c r="R126" s="211">
        <f>SUM(R127:R133)</f>
        <v>0</v>
      </c>
      <c r="S126" s="210"/>
      <c r="T126" s="212">
        <f>SUM(T127:T133)</f>
        <v>0</v>
      </c>
      <c r="AR126" s="213" t="s">
        <v>181</v>
      </c>
      <c r="AT126" s="214" t="s">
        <v>79</v>
      </c>
      <c r="AU126" s="214" t="s">
        <v>80</v>
      </c>
      <c r="AY126" s="213" t="s">
        <v>232</v>
      </c>
      <c r="BK126" s="215">
        <f>SUM(BK127:BK133)</f>
        <v>0</v>
      </c>
    </row>
    <row r="127" s="1" customFormat="1" ht="22.5" customHeight="1">
      <c r="B127" s="40"/>
      <c r="C127" s="218" t="s">
        <v>295</v>
      </c>
      <c r="D127" s="218" t="s">
        <v>235</v>
      </c>
      <c r="E127" s="219" t="s">
        <v>346</v>
      </c>
      <c r="F127" s="220" t="s">
        <v>347</v>
      </c>
      <c r="G127" s="221" t="s">
        <v>280</v>
      </c>
      <c r="H127" s="222">
        <v>11</v>
      </c>
      <c r="I127" s="223"/>
      <c r="J127" s="224">
        <f>ROUND(I127*H127,2)</f>
        <v>0</v>
      </c>
      <c r="K127" s="220" t="s">
        <v>238</v>
      </c>
      <c r="L127" s="45"/>
      <c r="M127" s="225" t="s">
        <v>39</v>
      </c>
      <c r="N127" s="226" t="s">
        <v>53</v>
      </c>
      <c r="O127" s="8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AR127" s="18" t="s">
        <v>348</v>
      </c>
      <c r="AT127" s="18" t="s">
        <v>235</v>
      </c>
      <c r="AU127" s="18" t="s">
        <v>87</v>
      </c>
      <c r="AY127" s="18" t="s">
        <v>232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8" t="s">
        <v>181</v>
      </c>
      <c r="BK127" s="229">
        <f>ROUND(I127*H127,2)</f>
        <v>0</v>
      </c>
      <c r="BL127" s="18" t="s">
        <v>348</v>
      </c>
      <c r="BM127" s="18" t="s">
        <v>1059</v>
      </c>
    </row>
    <row r="128" s="1" customFormat="1" ht="22.5" customHeight="1">
      <c r="B128" s="40"/>
      <c r="C128" s="218" t="s">
        <v>303</v>
      </c>
      <c r="D128" s="218" t="s">
        <v>235</v>
      </c>
      <c r="E128" s="219" t="s">
        <v>352</v>
      </c>
      <c r="F128" s="220" t="s">
        <v>353</v>
      </c>
      <c r="G128" s="221" t="s">
        <v>280</v>
      </c>
      <c r="H128" s="222">
        <v>11</v>
      </c>
      <c r="I128" s="223"/>
      <c r="J128" s="224">
        <f>ROUND(I128*H128,2)</f>
        <v>0</v>
      </c>
      <c r="K128" s="220" t="s">
        <v>238</v>
      </c>
      <c r="L128" s="45"/>
      <c r="M128" s="225" t="s">
        <v>39</v>
      </c>
      <c r="N128" s="226" t="s">
        <v>53</v>
      </c>
      <c r="O128" s="8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AR128" s="18" t="s">
        <v>348</v>
      </c>
      <c r="AT128" s="18" t="s">
        <v>235</v>
      </c>
      <c r="AU128" s="18" t="s">
        <v>87</v>
      </c>
      <c r="AY128" s="18" t="s">
        <v>232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8" t="s">
        <v>181</v>
      </c>
      <c r="BK128" s="229">
        <f>ROUND(I128*H128,2)</f>
        <v>0</v>
      </c>
      <c r="BL128" s="18" t="s">
        <v>348</v>
      </c>
      <c r="BM128" s="18" t="s">
        <v>1060</v>
      </c>
    </row>
    <row r="129" s="12" customFormat="1">
      <c r="B129" s="233"/>
      <c r="C129" s="234"/>
      <c r="D129" s="230" t="s">
        <v>242</v>
      </c>
      <c r="E129" s="235" t="s">
        <v>39</v>
      </c>
      <c r="F129" s="236" t="s">
        <v>303</v>
      </c>
      <c r="G129" s="234"/>
      <c r="H129" s="237">
        <v>11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AT129" s="243" t="s">
        <v>242</v>
      </c>
      <c r="AU129" s="243" t="s">
        <v>87</v>
      </c>
      <c r="AV129" s="12" t="s">
        <v>89</v>
      </c>
      <c r="AW129" s="12" t="s">
        <v>41</v>
      </c>
      <c r="AX129" s="12" t="s">
        <v>80</v>
      </c>
      <c r="AY129" s="243" t="s">
        <v>232</v>
      </c>
    </row>
    <row r="130" s="13" customFormat="1">
      <c r="B130" s="254"/>
      <c r="C130" s="255"/>
      <c r="D130" s="230" t="s">
        <v>242</v>
      </c>
      <c r="E130" s="256" t="s">
        <v>39</v>
      </c>
      <c r="F130" s="257" t="s">
        <v>263</v>
      </c>
      <c r="G130" s="255"/>
      <c r="H130" s="258">
        <v>11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AT130" s="264" t="s">
        <v>242</v>
      </c>
      <c r="AU130" s="264" t="s">
        <v>87</v>
      </c>
      <c r="AV130" s="13" t="s">
        <v>181</v>
      </c>
      <c r="AW130" s="13" t="s">
        <v>41</v>
      </c>
      <c r="AX130" s="13" t="s">
        <v>87</v>
      </c>
      <c r="AY130" s="264" t="s">
        <v>232</v>
      </c>
    </row>
    <row r="131" s="1" customFormat="1" ht="78.75" customHeight="1">
      <c r="B131" s="40"/>
      <c r="C131" s="218" t="s">
        <v>308</v>
      </c>
      <c r="D131" s="218" t="s">
        <v>235</v>
      </c>
      <c r="E131" s="219" t="s">
        <v>356</v>
      </c>
      <c r="F131" s="220" t="s">
        <v>357</v>
      </c>
      <c r="G131" s="221" t="s">
        <v>191</v>
      </c>
      <c r="H131" s="222">
        <v>25.683</v>
      </c>
      <c r="I131" s="223"/>
      <c r="J131" s="224">
        <f>ROUND(I131*H131,2)</f>
        <v>0</v>
      </c>
      <c r="K131" s="220" t="s">
        <v>238</v>
      </c>
      <c r="L131" s="45"/>
      <c r="M131" s="225" t="s">
        <v>39</v>
      </c>
      <c r="N131" s="226" t="s">
        <v>53</v>
      </c>
      <c r="O131" s="8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AR131" s="18" t="s">
        <v>348</v>
      </c>
      <c r="AT131" s="18" t="s">
        <v>235</v>
      </c>
      <c r="AU131" s="18" t="s">
        <v>87</v>
      </c>
      <c r="AY131" s="18" t="s">
        <v>232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8" t="s">
        <v>181</v>
      </c>
      <c r="BK131" s="229">
        <f>ROUND(I131*H131,2)</f>
        <v>0</v>
      </c>
      <c r="BL131" s="18" t="s">
        <v>348</v>
      </c>
      <c r="BM131" s="18" t="s">
        <v>1061</v>
      </c>
    </row>
    <row r="132" s="1" customFormat="1">
      <c r="B132" s="40"/>
      <c r="C132" s="41"/>
      <c r="D132" s="230" t="s">
        <v>240</v>
      </c>
      <c r="E132" s="41"/>
      <c r="F132" s="231" t="s">
        <v>359</v>
      </c>
      <c r="G132" s="41"/>
      <c r="H132" s="41"/>
      <c r="I132" s="145"/>
      <c r="J132" s="41"/>
      <c r="K132" s="41"/>
      <c r="L132" s="45"/>
      <c r="M132" s="232"/>
      <c r="N132" s="81"/>
      <c r="O132" s="81"/>
      <c r="P132" s="81"/>
      <c r="Q132" s="81"/>
      <c r="R132" s="81"/>
      <c r="S132" s="81"/>
      <c r="T132" s="82"/>
      <c r="AT132" s="18" t="s">
        <v>240</v>
      </c>
      <c r="AU132" s="18" t="s">
        <v>87</v>
      </c>
    </row>
    <row r="133" s="12" customFormat="1">
      <c r="B133" s="233"/>
      <c r="C133" s="234"/>
      <c r="D133" s="230" t="s">
        <v>242</v>
      </c>
      <c r="E133" s="235" t="s">
        <v>39</v>
      </c>
      <c r="F133" s="236" t="s">
        <v>982</v>
      </c>
      <c r="G133" s="234"/>
      <c r="H133" s="237">
        <v>25.683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242</v>
      </c>
      <c r="AU133" s="243" t="s">
        <v>87</v>
      </c>
      <c r="AV133" s="12" t="s">
        <v>89</v>
      </c>
      <c r="AW133" s="12" t="s">
        <v>41</v>
      </c>
      <c r="AX133" s="12" t="s">
        <v>87</v>
      </c>
      <c r="AY133" s="243" t="s">
        <v>232</v>
      </c>
    </row>
    <row r="134" s="11" customFormat="1" ht="25.92" customHeight="1">
      <c r="B134" s="202"/>
      <c r="C134" s="203"/>
      <c r="D134" s="204" t="s">
        <v>79</v>
      </c>
      <c r="E134" s="205" t="s">
        <v>172</v>
      </c>
      <c r="F134" s="205" t="s">
        <v>168</v>
      </c>
      <c r="G134" s="203"/>
      <c r="H134" s="203"/>
      <c r="I134" s="206"/>
      <c r="J134" s="207">
        <f>BK134</f>
        <v>0</v>
      </c>
      <c r="K134" s="203"/>
      <c r="L134" s="208"/>
      <c r="M134" s="209"/>
      <c r="N134" s="210"/>
      <c r="O134" s="210"/>
      <c r="P134" s="211">
        <f>SUM(P135:P153)</f>
        <v>0</v>
      </c>
      <c r="Q134" s="210"/>
      <c r="R134" s="211">
        <f>SUM(R135:R153)</f>
        <v>0</v>
      </c>
      <c r="S134" s="210"/>
      <c r="T134" s="212">
        <f>SUM(T135:T153)</f>
        <v>0</v>
      </c>
      <c r="AR134" s="213" t="s">
        <v>233</v>
      </c>
      <c r="AT134" s="214" t="s">
        <v>79</v>
      </c>
      <c r="AU134" s="214" t="s">
        <v>80</v>
      </c>
      <c r="AY134" s="213" t="s">
        <v>232</v>
      </c>
      <c r="BK134" s="215">
        <f>SUM(BK135:BK153)</f>
        <v>0</v>
      </c>
    </row>
    <row r="135" s="1" customFormat="1" ht="78.75" customHeight="1">
      <c r="B135" s="40"/>
      <c r="C135" s="218" t="s">
        <v>314</v>
      </c>
      <c r="D135" s="218" t="s">
        <v>235</v>
      </c>
      <c r="E135" s="219" t="s">
        <v>1062</v>
      </c>
      <c r="F135" s="220" t="s">
        <v>1063</v>
      </c>
      <c r="G135" s="221" t="s">
        <v>280</v>
      </c>
      <c r="H135" s="222">
        <v>1</v>
      </c>
      <c r="I135" s="223"/>
      <c r="J135" s="224">
        <f>ROUND(I135*H135,2)</f>
        <v>0</v>
      </c>
      <c r="K135" s="220" t="s">
        <v>238</v>
      </c>
      <c r="L135" s="45"/>
      <c r="M135" s="225" t="s">
        <v>39</v>
      </c>
      <c r="N135" s="226" t="s">
        <v>53</v>
      </c>
      <c r="O135" s="8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AR135" s="18" t="s">
        <v>348</v>
      </c>
      <c r="AT135" s="18" t="s">
        <v>235</v>
      </c>
      <c r="AU135" s="18" t="s">
        <v>87</v>
      </c>
      <c r="AY135" s="18" t="s">
        <v>232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8" t="s">
        <v>181</v>
      </c>
      <c r="BK135" s="229">
        <f>ROUND(I135*H135,2)</f>
        <v>0</v>
      </c>
      <c r="BL135" s="18" t="s">
        <v>348</v>
      </c>
      <c r="BM135" s="18" t="s">
        <v>1064</v>
      </c>
    </row>
    <row r="136" s="1" customFormat="1">
      <c r="B136" s="40"/>
      <c r="C136" s="41"/>
      <c r="D136" s="230" t="s">
        <v>240</v>
      </c>
      <c r="E136" s="41"/>
      <c r="F136" s="231" t="s">
        <v>359</v>
      </c>
      <c r="G136" s="41"/>
      <c r="H136" s="41"/>
      <c r="I136" s="145"/>
      <c r="J136" s="41"/>
      <c r="K136" s="41"/>
      <c r="L136" s="45"/>
      <c r="M136" s="232"/>
      <c r="N136" s="81"/>
      <c r="O136" s="81"/>
      <c r="P136" s="81"/>
      <c r="Q136" s="81"/>
      <c r="R136" s="81"/>
      <c r="S136" s="81"/>
      <c r="T136" s="82"/>
      <c r="AT136" s="18" t="s">
        <v>240</v>
      </c>
      <c r="AU136" s="18" t="s">
        <v>87</v>
      </c>
    </row>
    <row r="137" s="1" customFormat="1">
      <c r="B137" s="40"/>
      <c r="C137" s="41"/>
      <c r="D137" s="230" t="s">
        <v>255</v>
      </c>
      <c r="E137" s="41"/>
      <c r="F137" s="231" t="s">
        <v>366</v>
      </c>
      <c r="G137" s="41"/>
      <c r="H137" s="41"/>
      <c r="I137" s="145"/>
      <c r="J137" s="41"/>
      <c r="K137" s="41"/>
      <c r="L137" s="45"/>
      <c r="M137" s="232"/>
      <c r="N137" s="81"/>
      <c r="O137" s="81"/>
      <c r="P137" s="81"/>
      <c r="Q137" s="81"/>
      <c r="R137" s="81"/>
      <c r="S137" s="81"/>
      <c r="T137" s="82"/>
      <c r="AT137" s="18" t="s">
        <v>255</v>
      </c>
      <c r="AU137" s="18" t="s">
        <v>87</v>
      </c>
    </row>
    <row r="138" s="12" customFormat="1">
      <c r="B138" s="233"/>
      <c r="C138" s="234"/>
      <c r="D138" s="230" t="s">
        <v>242</v>
      </c>
      <c r="E138" s="235" t="s">
        <v>39</v>
      </c>
      <c r="F138" s="236" t="s">
        <v>1065</v>
      </c>
      <c r="G138" s="234"/>
      <c r="H138" s="237">
        <v>1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AT138" s="243" t="s">
        <v>242</v>
      </c>
      <c r="AU138" s="243" t="s">
        <v>87</v>
      </c>
      <c r="AV138" s="12" t="s">
        <v>89</v>
      </c>
      <c r="AW138" s="12" t="s">
        <v>41</v>
      </c>
      <c r="AX138" s="12" t="s">
        <v>80</v>
      </c>
      <c r="AY138" s="243" t="s">
        <v>232</v>
      </c>
    </row>
    <row r="139" s="13" customFormat="1">
      <c r="B139" s="254"/>
      <c r="C139" s="255"/>
      <c r="D139" s="230" t="s">
        <v>242</v>
      </c>
      <c r="E139" s="256" t="s">
        <v>39</v>
      </c>
      <c r="F139" s="257" t="s">
        <v>263</v>
      </c>
      <c r="G139" s="255"/>
      <c r="H139" s="258">
        <v>1</v>
      </c>
      <c r="I139" s="259"/>
      <c r="J139" s="255"/>
      <c r="K139" s="255"/>
      <c r="L139" s="260"/>
      <c r="M139" s="261"/>
      <c r="N139" s="262"/>
      <c r="O139" s="262"/>
      <c r="P139" s="262"/>
      <c r="Q139" s="262"/>
      <c r="R139" s="262"/>
      <c r="S139" s="262"/>
      <c r="T139" s="263"/>
      <c r="AT139" s="264" t="s">
        <v>242</v>
      </c>
      <c r="AU139" s="264" t="s">
        <v>87</v>
      </c>
      <c r="AV139" s="13" t="s">
        <v>181</v>
      </c>
      <c r="AW139" s="13" t="s">
        <v>41</v>
      </c>
      <c r="AX139" s="13" t="s">
        <v>87</v>
      </c>
      <c r="AY139" s="264" t="s">
        <v>232</v>
      </c>
    </row>
    <row r="140" s="1" customFormat="1" ht="78.75" customHeight="1">
      <c r="B140" s="40"/>
      <c r="C140" s="218" t="s">
        <v>323</v>
      </c>
      <c r="D140" s="218" t="s">
        <v>235</v>
      </c>
      <c r="E140" s="219" t="s">
        <v>607</v>
      </c>
      <c r="F140" s="220" t="s">
        <v>608</v>
      </c>
      <c r="G140" s="221" t="s">
        <v>191</v>
      </c>
      <c r="H140" s="222">
        <v>25.683</v>
      </c>
      <c r="I140" s="223"/>
      <c r="J140" s="224">
        <f>ROUND(I140*H140,2)</f>
        <v>0</v>
      </c>
      <c r="K140" s="220" t="s">
        <v>238</v>
      </c>
      <c r="L140" s="45"/>
      <c r="M140" s="225" t="s">
        <v>39</v>
      </c>
      <c r="N140" s="226" t="s">
        <v>53</v>
      </c>
      <c r="O140" s="8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AR140" s="18" t="s">
        <v>348</v>
      </c>
      <c r="AT140" s="18" t="s">
        <v>235</v>
      </c>
      <c r="AU140" s="18" t="s">
        <v>87</v>
      </c>
      <c r="AY140" s="18" t="s">
        <v>232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8" t="s">
        <v>181</v>
      </c>
      <c r="BK140" s="229">
        <f>ROUND(I140*H140,2)</f>
        <v>0</v>
      </c>
      <c r="BL140" s="18" t="s">
        <v>348</v>
      </c>
      <c r="BM140" s="18" t="s">
        <v>1066</v>
      </c>
    </row>
    <row r="141" s="1" customFormat="1">
      <c r="B141" s="40"/>
      <c r="C141" s="41"/>
      <c r="D141" s="230" t="s">
        <v>240</v>
      </c>
      <c r="E141" s="41"/>
      <c r="F141" s="231" t="s">
        <v>359</v>
      </c>
      <c r="G141" s="41"/>
      <c r="H141" s="41"/>
      <c r="I141" s="145"/>
      <c r="J141" s="41"/>
      <c r="K141" s="41"/>
      <c r="L141" s="45"/>
      <c r="M141" s="232"/>
      <c r="N141" s="81"/>
      <c r="O141" s="81"/>
      <c r="P141" s="81"/>
      <c r="Q141" s="81"/>
      <c r="R141" s="81"/>
      <c r="S141" s="81"/>
      <c r="T141" s="82"/>
      <c r="AT141" s="18" t="s">
        <v>240</v>
      </c>
      <c r="AU141" s="18" t="s">
        <v>87</v>
      </c>
    </row>
    <row r="142" s="1" customFormat="1">
      <c r="B142" s="40"/>
      <c r="C142" s="41"/>
      <c r="D142" s="230" t="s">
        <v>255</v>
      </c>
      <c r="E142" s="41"/>
      <c r="F142" s="231" t="s">
        <v>371</v>
      </c>
      <c r="G142" s="41"/>
      <c r="H142" s="41"/>
      <c r="I142" s="145"/>
      <c r="J142" s="41"/>
      <c r="K142" s="41"/>
      <c r="L142" s="45"/>
      <c r="M142" s="232"/>
      <c r="N142" s="81"/>
      <c r="O142" s="81"/>
      <c r="P142" s="81"/>
      <c r="Q142" s="81"/>
      <c r="R142" s="81"/>
      <c r="S142" s="81"/>
      <c r="T142" s="82"/>
      <c r="AT142" s="18" t="s">
        <v>255</v>
      </c>
      <c r="AU142" s="18" t="s">
        <v>87</v>
      </c>
    </row>
    <row r="143" s="12" customFormat="1">
      <c r="B143" s="233"/>
      <c r="C143" s="234"/>
      <c r="D143" s="230" t="s">
        <v>242</v>
      </c>
      <c r="E143" s="235" t="s">
        <v>954</v>
      </c>
      <c r="F143" s="236" t="s">
        <v>1067</v>
      </c>
      <c r="G143" s="234"/>
      <c r="H143" s="237">
        <v>25.683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AT143" s="243" t="s">
        <v>242</v>
      </c>
      <c r="AU143" s="243" t="s">
        <v>87</v>
      </c>
      <c r="AV143" s="12" t="s">
        <v>89</v>
      </c>
      <c r="AW143" s="12" t="s">
        <v>41</v>
      </c>
      <c r="AX143" s="12" t="s">
        <v>80</v>
      </c>
      <c r="AY143" s="243" t="s">
        <v>232</v>
      </c>
    </row>
    <row r="144" s="13" customFormat="1">
      <c r="B144" s="254"/>
      <c r="C144" s="255"/>
      <c r="D144" s="230" t="s">
        <v>242</v>
      </c>
      <c r="E144" s="256" t="s">
        <v>39</v>
      </c>
      <c r="F144" s="257" t="s">
        <v>263</v>
      </c>
      <c r="G144" s="255"/>
      <c r="H144" s="258">
        <v>25.683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AT144" s="264" t="s">
        <v>242</v>
      </c>
      <c r="AU144" s="264" t="s">
        <v>87</v>
      </c>
      <c r="AV144" s="13" t="s">
        <v>181</v>
      </c>
      <c r="AW144" s="13" t="s">
        <v>41</v>
      </c>
      <c r="AX144" s="13" t="s">
        <v>87</v>
      </c>
      <c r="AY144" s="264" t="s">
        <v>232</v>
      </c>
    </row>
    <row r="145" s="1" customFormat="1" ht="33.75" customHeight="1">
      <c r="B145" s="40"/>
      <c r="C145" s="218" t="s">
        <v>8</v>
      </c>
      <c r="D145" s="218" t="s">
        <v>235</v>
      </c>
      <c r="E145" s="219" t="s">
        <v>374</v>
      </c>
      <c r="F145" s="220" t="s">
        <v>375</v>
      </c>
      <c r="G145" s="221" t="s">
        <v>191</v>
      </c>
      <c r="H145" s="222">
        <v>77.049000000000007</v>
      </c>
      <c r="I145" s="223"/>
      <c r="J145" s="224">
        <f>ROUND(I145*H145,2)</f>
        <v>0</v>
      </c>
      <c r="K145" s="220" t="s">
        <v>238</v>
      </c>
      <c r="L145" s="45"/>
      <c r="M145" s="225" t="s">
        <v>39</v>
      </c>
      <c r="N145" s="226" t="s">
        <v>53</v>
      </c>
      <c r="O145" s="8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AR145" s="18" t="s">
        <v>348</v>
      </c>
      <c r="AT145" s="18" t="s">
        <v>235</v>
      </c>
      <c r="AU145" s="18" t="s">
        <v>87</v>
      </c>
      <c r="AY145" s="18" t="s">
        <v>232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8" t="s">
        <v>181</v>
      </c>
      <c r="BK145" s="229">
        <f>ROUND(I145*H145,2)</f>
        <v>0</v>
      </c>
      <c r="BL145" s="18" t="s">
        <v>348</v>
      </c>
      <c r="BM145" s="18" t="s">
        <v>1068</v>
      </c>
    </row>
    <row r="146" s="1" customFormat="1">
      <c r="B146" s="40"/>
      <c r="C146" s="41"/>
      <c r="D146" s="230" t="s">
        <v>240</v>
      </c>
      <c r="E146" s="41"/>
      <c r="F146" s="231" t="s">
        <v>377</v>
      </c>
      <c r="G146" s="41"/>
      <c r="H146" s="41"/>
      <c r="I146" s="145"/>
      <c r="J146" s="41"/>
      <c r="K146" s="41"/>
      <c r="L146" s="45"/>
      <c r="M146" s="232"/>
      <c r="N146" s="81"/>
      <c r="O146" s="81"/>
      <c r="P146" s="81"/>
      <c r="Q146" s="81"/>
      <c r="R146" s="81"/>
      <c r="S146" s="81"/>
      <c r="T146" s="82"/>
      <c r="AT146" s="18" t="s">
        <v>240</v>
      </c>
      <c r="AU146" s="18" t="s">
        <v>87</v>
      </c>
    </row>
    <row r="147" s="1" customFormat="1">
      <c r="B147" s="40"/>
      <c r="C147" s="41"/>
      <c r="D147" s="230" t="s">
        <v>255</v>
      </c>
      <c r="E147" s="41"/>
      <c r="F147" s="231" t="s">
        <v>378</v>
      </c>
      <c r="G147" s="41"/>
      <c r="H147" s="41"/>
      <c r="I147" s="145"/>
      <c r="J147" s="41"/>
      <c r="K147" s="41"/>
      <c r="L147" s="45"/>
      <c r="M147" s="232"/>
      <c r="N147" s="81"/>
      <c r="O147" s="81"/>
      <c r="P147" s="81"/>
      <c r="Q147" s="81"/>
      <c r="R147" s="81"/>
      <c r="S147" s="81"/>
      <c r="T147" s="82"/>
      <c r="AT147" s="18" t="s">
        <v>255</v>
      </c>
      <c r="AU147" s="18" t="s">
        <v>87</v>
      </c>
    </row>
    <row r="148" s="12" customFormat="1">
      <c r="B148" s="233"/>
      <c r="C148" s="234"/>
      <c r="D148" s="230" t="s">
        <v>242</v>
      </c>
      <c r="E148" s="235" t="s">
        <v>39</v>
      </c>
      <c r="F148" s="236" t="s">
        <v>992</v>
      </c>
      <c r="G148" s="234"/>
      <c r="H148" s="237">
        <v>77.049000000000007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AT148" s="243" t="s">
        <v>242</v>
      </c>
      <c r="AU148" s="243" t="s">
        <v>87</v>
      </c>
      <c r="AV148" s="12" t="s">
        <v>89</v>
      </c>
      <c r="AW148" s="12" t="s">
        <v>41</v>
      </c>
      <c r="AX148" s="12" t="s">
        <v>80</v>
      </c>
      <c r="AY148" s="243" t="s">
        <v>232</v>
      </c>
    </row>
    <row r="149" s="13" customFormat="1">
      <c r="B149" s="254"/>
      <c r="C149" s="255"/>
      <c r="D149" s="230" t="s">
        <v>242</v>
      </c>
      <c r="E149" s="256" t="s">
        <v>39</v>
      </c>
      <c r="F149" s="257" t="s">
        <v>263</v>
      </c>
      <c r="G149" s="255"/>
      <c r="H149" s="258">
        <v>77.049000000000007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AT149" s="264" t="s">
        <v>242</v>
      </c>
      <c r="AU149" s="264" t="s">
        <v>87</v>
      </c>
      <c r="AV149" s="13" t="s">
        <v>181</v>
      </c>
      <c r="AW149" s="13" t="s">
        <v>41</v>
      </c>
      <c r="AX149" s="13" t="s">
        <v>87</v>
      </c>
      <c r="AY149" s="264" t="s">
        <v>232</v>
      </c>
    </row>
    <row r="150" s="1" customFormat="1" ht="33.75" customHeight="1">
      <c r="B150" s="40"/>
      <c r="C150" s="218" t="s">
        <v>334</v>
      </c>
      <c r="D150" s="218" t="s">
        <v>235</v>
      </c>
      <c r="E150" s="219" t="s">
        <v>381</v>
      </c>
      <c r="F150" s="220" t="s">
        <v>382</v>
      </c>
      <c r="G150" s="221" t="s">
        <v>191</v>
      </c>
      <c r="H150" s="222">
        <v>0.154</v>
      </c>
      <c r="I150" s="223"/>
      <c r="J150" s="224">
        <f>ROUND(I150*H150,2)</f>
        <v>0</v>
      </c>
      <c r="K150" s="220" t="s">
        <v>238</v>
      </c>
      <c r="L150" s="45"/>
      <c r="M150" s="225" t="s">
        <v>39</v>
      </c>
      <c r="N150" s="226" t="s">
        <v>53</v>
      </c>
      <c r="O150" s="8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AR150" s="18" t="s">
        <v>348</v>
      </c>
      <c r="AT150" s="18" t="s">
        <v>235</v>
      </c>
      <c r="AU150" s="18" t="s">
        <v>87</v>
      </c>
      <c r="AY150" s="18" t="s">
        <v>232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8" t="s">
        <v>181</v>
      </c>
      <c r="BK150" s="229">
        <f>ROUND(I150*H150,2)</f>
        <v>0</v>
      </c>
      <c r="BL150" s="18" t="s">
        <v>348</v>
      </c>
      <c r="BM150" s="18" t="s">
        <v>1069</v>
      </c>
    </row>
    <row r="151" s="1" customFormat="1">
      <c r="B151" s="40"/>
      <c r="C151" s="41"/>
      <c r="D151" s="230" t="s">
        <v>240</v>
      </c>
      <c r="E151" s="41"/>
      <c r="F151" s="231" t="s">
        <v>384</v>
      </c>
      <c r="G151" s="41"/>
      <c r="H151" s="41"/>
      <c r="I151" s="145"/>
      <c r="J151" s="41"/>
      <c r="K151" s="41"/>
      <c r="L151" s="45"/>
      <c r="M151" s="232"/>
      <c r="N151" s="81"/>
      <c r="O151" s="81"/>
      <c r="P151" s="81"/>
      <c r="Q151" s="81"/>
      <c r="R151" s="81"/>
      <c r="S151" s="81"/>
      <c r="T151" s="82"/>
      <c r="AT151" s="18" t="s">
        <v>240</v>
      </c>
      <c r="AU151" s="18" t="s">
        <v>87</v>
      </c>
    </row>
    <row r="152" s="12" customFormat="1">
      <c r="B152" s="233"/>
      <c r="C152" s="234"/>
      <c r="D152" s="230" t="s">
        <v>242</v>
      </c>
      <c r="E152" s="235" t="s">
        <v>39</v>
      </c>
      <c r="F152" s="236" t="s">
        <v>1070</v>
      </c>
      <c r="G152" s="234"/>
      <c r="H152" s="237">
        <v>0.154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AT152" s="243" t="s">
        <v>242</v>
      </c>
      <c r="AU152" s="243" t="s">
        <v>87</v>
      </c>
      <c r="AV152" s="12" t="s">
        <v>89</v>
      </c>
      <c r="AW152" s="12" t="s">
        <v>41</v>
      </c>
      <c r="AX152" s="12" t="s">
        <v>80</v>
      </c>
      <c r="AY152" s="243" t="s">
        <v>232</v>
      </c>
    </row>
    <row r="153" s="13" customFormat="1">
      <c r="B153" s="254"/>
      <c r="C153" s="255"/>
      <c r="D153" s="230" t="s">
        <v>242</v>
      </c>
      <c r="E153" s="256" t="s">
        <v>39</v>
      </c>
      <c r="F153" s="257" t="s">
        <v>263</v>
      </c>
      <c r="G153" s="255"/>
      <c r="H153" s="258">
        <v>0.154</v>
      </c>
      <c r="I153" s="259"/>
      <c r="J153" s="255"/>
      <c r="K153" s="255"/>
      <c r="L153" s="260"/>
      <c r="M153" s="286"/>
      <c r="N153" s="287"/>
      <c r="O153" s="287"/>
      <c r="P153" s="287"/>
      <c r="Q153" s="287"/>
      <c r="R153" s="287"/>
      <c r="S153" s="287"/>
      <c r="T153" s="288"/>
      <c r="AT153" s="264" t="s">
        <v>242</v>
      </c>
      <c r="AU153" s="264" t="s">
        <v>87</v>
      </c>
      <c r="AV153" s="13" t="s">
        <v>181</v>
      </c>
      <c r="AW153" s="13" t="s">
        <v>41</v>
      </c>
      <c r="AX153" s="13" t="s">
        <v>87</v>
      </c>
      <c r="AY153" s="264" t="s">
        <v>232</v>
      </c>
    </row>
    <row r="154" s="1" customFormat="1" ht="6.96" customHeight="1">
      <c r="B154" s="59"/>
      <c r="C154" s="60"/>
      <c r="D154" s="60"/>
      <c r="E154" s="60"/>
      <c r="F154" s="60"/>
      <c r="G154" s="60"/>
      <c r="H154" s="60"/>
      <c r="I154" s="169"/>
      <c r="J154" s="60"/>
      <c r="K154" s="60"/>
      <c r="L154" s="45"/>
    </row>
  </sheetData>
  <sheetProtection sheet="1" autoFilter="0" formatColumns="0" formatRows="0" objects="1" scenarios="1" spinCount="100000" saltValue="Saa5YUEViiuBO2B2JUhMkt/6/DvB/+nwoPbo7FYmLQpOFpf3zD+PQx4+pdoFSdl6v7eaugWhIVf8aBEHpkysoA==" hashValue="W9dRuSibkUgqgfOQiCghpqek0xAoiUtRFNR9QREkKKRVmbutftlc/a73Umjn5hMIdWdwfZ8OQdSAucH/odD/cw==" algorithmName="SHA-512" password="CC35"/>
  <autoFilter ref="C88:K15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142</v>
      </c>
      <c r="AZ2" s="138" t="s">
        <v>1071</v>
      </c>
      <c r="BA2" s="138" t="s">
        <v>862</v>
      </c>
      <c r="BB2" s="138" t="s">
        <v>863</v>
      </c>
      <c r="BC2" s="138" t="s">
        <v>1072</v>
      </c>
      <c r="BD2" s="138" t="s">
        <v>89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89</v>
      </c>
      <c r="AZ3" s="138" t="s">
        <v>1073</v>
      </c>
      <c r="BA3" s="138" t="s">
        <v>866</v>
      </c>
      <c r="BB3" s="138" t="s">
        <v>863</v>
      </c>
      <c r="BC3" s="138" t="s">
        <v>1074</v>
      </c>
      <c r="BD3" s="138" t="s">
        <v>89</v>
      </c>
    </row>
    <row r="4" ht="24.96" customHeight="1">
      <c r="B4" s="21"/>
      <c r="D4" s="142" t="s">
        <v>182</v>
      </c>
      <c r="L4" s="21"/>
      <c r="M4" s="25" t="s">
        <v>10</v>
      </c>
      <c r="AT4" s="18" t="s">
        <v>41</v>
      </c>
      <c r="AZ4" s="138" t="s">
        <v>1075</v>
      </c>
      <c r="BA4" s="138" t="s">
        <v>1076</v>
      </c>
      <c r="BB4" s="138" t="s">
        <v>191</v>
      </c>
      <c r="BC4" s="138" t="s">
        <v>1077</v>
      </c>
      <c r="BD4" s="138" t="s">
        <v>89</v>
      </c>
    </row>
    <row r="5" ht="6.96" customHeight="1">
      <c r="B5" s="21"/>
      <c r="L5" s="21"/>
      <c r="AZ5" s="138" t="s">
        <v>1078</v>
      </c>
      <c r="BA5" s="138" t="s">
        <v>871</v>
      </c>
      <c r="BB5" s="138" t="s">
        <v>180</v>
      </c>
      <c r="BC5" s="138" t="s">
        <v>1079</v>
      </c>
      <c r="BD5" s="138" t="s">
        <v>89</v>
      </c>
    </row>
    <row r="6" ht="12" customHeight="1">
      <c r="B6" s="21"/>
      <c r="D6" s="143" t="s">
        <v>16</v>
      </c>
      <c r="L6" s="21"/>
      <c r="AZ6" s="138" t="s">
        <v>1080</v>
      </c>
      <c r="BA6" s="138" t="s">
        <v>873</v>
      </c>
      <c r="BB6" s="138" t="s">
        <v>180</v>
      </c>
      <c r="BC6" s="138" t="s">
        <v>1081</v>
      </c>
      <c r="BD6" s="138" t="s">
        <v>89</v>
      </c>
    </row>
    <row r="7" ht="16.5" customHeight="1">
      <c r="B7" s="21"/>
      <c r="E7" s="144" t="str">
        <f>'Rekapitulace stavby'!K6</f>
        <v>Výměna kolejnic v obvodu ST Most</v>
      </c>
      <c r="F7" s="143"/>
      <c r="G7" s="143"/>
      <c r="H7" s="143"/>
      <c r="L7" s="21"/>
      <c r="AZ7" s="138" t="s">
        <v>1082</v>
      </c>
      <c r="BA7" s="138" t="s">
        <v>876</v>
      </c>
      <c r="BB7" s="138" t="s">
        <v>200</v>
      </c>
      <c r="BC7" s="138" t="s">
        <v>1083</v>
      </c>
      <c r="BD7" s="138" t="s">
        <v>89</v>
      </c>
    </row>
    <row r="8" ht="12" customHeight="1">
      <c r="B8" s="21"/>
      <c r="D8" s="143" t="s">
        <v>197</v>
      </c>
      <c r="L8" s="21"/>
      <c r="AZ8" s="138" t="s">
        <v>1084</v>
      </c>
      <c r="BA8" s="138" t="s">
        <v>400</v>
      </c>
      <c r="BB8" s="138" t="s">
        <v>191</v>
      </c>
      <c r="BC8" s="138" t="s">
        <v>1085</v>
      </c>
      <c r="BD8" s="138" t="s">
        <v>89</v>
      </c>
    </row>
    <row r="9" s="1" customFormat="1" ht="16.5" customHeight="1">
      <c r="B9" s="45"/>
      <c r="E9" s="144" t="s">
        <v>1035</v>
      </c>
      <c r="F9" s="1"/>
      <c r="G9" s="1"/>
      <c r="H9" s="1"/>
      <c r="I9" s="145"/>
      <c r="L9" s="45"/>
      <c r="AZ9" s="138" t="s">
        <v>1086</v>
      </c>
      <c r="BA9" s="138" t="s">
        <v>879</v>
      </c>
      <c r="BB9" s="138" t="s">
        <v>191</v>
      </c>
      <c r="BC9" s="138" t="s">
        <v>1087</v>
      </c>
      <c r="BD9" s="138" t="s">
        <v>89</v>
      </c>
    </row>
    <row r="10" s="1" customFormat="1" ht="12" customHeight="1">
      <c r="B10" s="45"/>
      <c r="D10" s="143" t="s">
        <v>206</v>
      </c>
      <c r="I10" s="145"/>
      <c r="L10" s="45"/>
      <c r="AZ10" s="138" t="s">
        <v>1088</v>
      </c>
      <c r="BA10" s="138" t="s">
        <v>882</v>
      </c>
      <c r="BB10" s="138" t="s">
        <v>191</v>
      </c>
      <c r="BC10" s="138" t="s">
        <v>1089</v>
      </c>
      <c r="BD10" s="138" t="s">
        <v>89</v>
      </c>
    </row>
    <row r="11" s="1" customFormat="1" ht="36.96" customHeight="1">
      <c r="B11" s="45"/>
      <c r="E11" s="146" t="s">
        <v>1090</v>
      </c>
      <c r="F11" s="1"/>
      <c r="G11" s="1"/>
      <c r="H11" s="1"/>
      <c r="I11" s="145"/>
      <c r="L11" s="45"/>
      <c r="AZ11" s="138" t="s">
        <v>1091</v>
      </c>
      <c r="BA11" s="138" t="s">
        <v>1092</v>
      </c>
      <c r="BB11" s="138" t="s">
        <v>176</v>
      </c>
      <c r="BC11" s="138" t="s">
        <v>1093</v>
      </c>
      <c r="BD11" s="138" t="s">
        <v>89</v>
      </c>
    </row>
    <row r="12" s="1" customFormat="1">
      <c r="B12" s="45"/>
      <c r="I12" s="145"/>
      <c r="L12" s="45"/>
    </row>
    <row r="13" s="1" customFormat="1" ht="12" customHeight="1">
      <c r="B13" s="45"/>
      <c r="D13" s="143" t="s">
        <v>18</v>
      </c>
      <c r="F13" s="18" t="s">
        <v>19</v>
      </c>
      <c r="I13" s="147" t="s">
        <v>20</v>
      </c>
      <c r="J13" s="18" t="s">
        <v>39</v>
      </c>
      <c r="L13" s="45"/>
    </row>
    <row r="14" s="1" customFormat="1" ht="12" customHeight="1">
      <c r="B14" s="45"/>
      <c r="D14" s="143" t="s">
        <v>22</v>
      </c>
      <c r="F14" s="18" t="s">
        <v>23</v>
      </c>
      <c r="I14" s="147" t="s">
        <v>24</v>
      </c>
      <c r="J14" s="148" t="str">
        <f>'Rekapitulace stavby'!AN8</f>
        <v>13. 2. 2019</v>
      </c>
      <c r="L14" s="45"/>
    </row>
    <row r="15" s="1" customFormat="1" ht="10.8" customHeight="1">
      <c r="B15" s="45"/>
      <c r="I15" s="145"/>
      <c r="L15" s="45"/>
    </row>
    <row r="16" s="1" customFormat="1" ht="12" customHeight="1">
      <c r="B16" s="45"/>
      <c r="D16" s="143" t="s">
        <v>30</v>
      </c>
      <c r="I16" s="147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7" t="s">
        <v>34</v>
      </c>
      <c r="J17" s="18" t="s">
        <v>35</v>
      </c>
      <c r="L17" s="45"/>
    </row>
    <row r="18" s="1" customFormat="1" ht="6.96" customHeight="1">
      <c r="B18" s="45"/>
      <c r="I18" s="145"/>
      <c r="L18" s="45"/>
    </row>
    <row r="19" s="1" customFormat="1" ht="12" customHeight="1">
      <c r="B19" s="45"/>
      <c r="D19" s="143" t="s">
        <v>36</v>
      </c>
      <c r="I19" s="147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7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5"/>
      <c r="L21" s="45"/>
    </row>
    <row r="22" s="1" customFormat="1" ht="12" customHeight="1">
      <c r="B22" s="45"/>
      <c r="D22" s="143" t="s">
        <v>38</v>
      </c>
      <c r="I22" s="147" t="s">
        <v>31</v>
      </c>
      <c r="J22" s="18" t="s">
        <v>39</v>
      </c>
      <c r="L22" s="45"/>
    </row>
    <row r="23" s="1" customFormat="1" ht="18" customHeight="1">
      <c r="B23" s="45"/>
      <c r="E23" s="18" t="s">
        <v>40</v>
      </c>
      <c r="I23" s="147" t="s">
        <v>34</v>
      </c>
      <c r="J23" s="18" t="s">
        <v>39</v>
      </c>
      <c r="L23" s="45"/>
    </row>
    <row r="24" s="1" customFormat="1" ht="6.96" customHeight="1">
      <c r="B24" s="45"/>
      <c r="I24" s="145"/>
      <c r="L24" s="45"/>
    </row>
    <row r="25" s="1" customFormat="1" ht="12" customHeight="1">
      <c r="B25" s="45"/>
      <c r="D25" s="143" t="s">
        <v>42</v>
      </c>
      <c r="I25" s="147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7" t="s">
        <v>34</v>
      </c>
      <c r="J26" s="18" t="s">
        <v>39</v>
      </c>
      <c r="L26" s="45"/>
    </row>
    <row r="27" s="1" customFormat="1" ht="6.96" customHeight="1">
      <c r="B27" s="45"/>
      <c r="I27" s="145"/>
      <c r="L27" s="45"/>
    </row>
    <row r="28" s="1" customFormat="1" ht="12" customHeight="1">
      <c r="B28" s="45"/>
      <c r="D28" s="143" t="s">
        <v>44</v>
      </c>
      <c r="I28" s="145"/>
      <c r="L28" s="45"/>
    </row>
    <row r="29" s="7" customFormat="1" ht="45" customHeight="1">
      <c r="B29" s="149"/>
      <c r="E29" s="150" t="s">
        <v>45</v>
      </c>
      <c r="F29" s="150"/>
      <c r="G29" s="150"/>
      <c r="H29" s="150"/>
      <c r="I29" s="151"/>
      <c r="L29" s="149"/>
    </row>
    <row r="30" s="1" customFormat="1" ht="6.96" customHeight="1">
      <c r="B30" s="45"/>
      <c r="I30" s="145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2"/>
      <c r="J31" s="73"/>
      <c r="K31" s="73"/>
      <c r="L31" s="45"/>
    </row>
    <row r="32" s="1" customFormat="1" ht="25.44" customHeight="1">
      <c r="B32" s="45"/>
      <c r="D32" s="153" t="s">
        <v>46</v>
      </c>
      <c r="I32" s="145"/>
      <c r="J32" s="154">
        <f>ROUND(J88,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2"/>
      <c r="J33" s="73"/>
      <c r="K33" s="73"/>
      <c r="L33" s="45"/>
    </row>
    <row r="34" s="1" customFormat="1" ht="14.4" customHeight="1">
      <c r="B34" s="45"/>
      <c r="F34" s="155" t="s">
        <v>48</v>
      </c>
      <c r="I34" s="156" t="s">
        <v>47</v>
      </c>
      <c r="J34" s="155" t="s">
        <v>49</v>
      </c>
      <c r="L34" s="45"/>
    </row>
    <row r="35" hidden="1" s="1" customFormat="1" ht="14.4" customHeight="1">
      <c r="B35" s="45"/>
      <c r="D35" s="143" t="s">
        <v>50</v>
      </c>
      <c r="E35" s="143" t="s">
        <v>51</v>
      </c>
      <c r="F35" s="157">
        <f>ROUND((SUM(BE88:BE178)),  2)</f>
        <v>0</v>
      </c>
      <c r="I35" s="158">
        <v>0.20999999999999999</v>
      </c>
      <c r="J35" s="157">
        <f>ROUND(((SUM(BE88:BE178))*I35),  2)</f>
        <v>0</v>
      </c>
      <c r="L35" s="45"/>
    </row>
    <row r="36" hidden="1" s="1" customFormat="1" ht="14.4" customHeight="1">
      <c r="B36" s="45"/>
      <c r="E36" s="143" t="s">
        <v>52</v>
      </c>
      <c r="F36" s="157">
        <f>ROUND((SUM(BF88:BF178)),  2)</f>
        <v>0</v>
      </c>
      <c r="I36" s="158">
        <v>0.14999999999999999</v>
      </c>
      <c r="J36" s="157">
        <f>ROUND(((SUM(BF88:BF178))*I36),  2)</f>
        <v>0</v>
      </c>
      <c r="L36" s="45"/>
    </row>
    <row r="37" s="1" customFormat="1" ht="14.4" customHeight="1">
      <c r="B37" s="45"/>
      <c r="D37" s="143" t="s">
        <v>50</v>
      </c>
      <c r="E37" s="143" t="s">
        <v>53</v>
      </c>
      <c r="F37" s="157">
        <f>ROUND((SUM(BG88:BG178)),  2)</f>
        <v>0</v>
      </c>
      <c r="I37" s="158">
        <v>0.20999999999999999</v>
      </c>
      <c r="J37" s="157">
        <f>0</f>
        <v>0</v>
      </c>
      <c r="L37" s="45"/>
    </row>
    <row r="38" s="1" customFormat="1" ht="14.4" customHeight="1">
      <c r="B38" s="45"/>
      <c r="E38" s="143" t="s">
        <v>54</v>
      </c>
      <c r="F38" s="157">
        <f>ROUND((SUM(BH88:BH178)),  2)</f>
        <v>0</v>
      </c>
      <c r="I38" s="158">
        <v>0.14999999999999999</v>
      </c>
      <c r="J38" s="157">
        <f>0</f>
        <v>0</v>
      </c>
      <c r="L38" s="45"/>
    </row>
    <row r="39" hidden="1" s="1" customFormat="1" ht="14.4" customHeight="1">
      <c r="B39" s="45"/>
      <c r="E39" s="143" t="s">
        <v>55</v>
      </c>
      <c r="F39" s="157">
        <f>ROUND((SUM(BI88:BI178)),  2)</f>
        <v>0</v>
      </c>
      <c r="I39" s="158">
        <v>0</v>
      </c>
      <c r="J39" s="157">
        <f>0</f>
        <v>0</v>
      </c>
      <c r="L39" s="45"/>
    </row>
    <row r="40" s="1" customFormat="1" ht="6.96" customHeight="1">
      <c r="B40" s="45"/>
      <c r="I40" s="145"/>
      <c r="L40" s="45"/>
    </row>
    <row r="41" s="1" customFormat="1" ht="25.44" customHeight="1">
      <c r="B41" s="45"/>
      <c r="C41" s="159"/>
      <c r="D41" s="160" t="s">
        <v>56</v>
      </c>
      <c r="E41" s="161"/>
      <c r="F41" s="161"/>
      <c r="G41" s="162" t="s">
        <v>57</v>
      </c>
      <c r="H41" s="163" t="s">
        <v>58</v>
      </c>
      <c r="I41" s="164"/>
      <c r="J41" s="165">
        <f>SUM(J32:J39)</f>
        <v>0</v>
      </c>
      <c r="K41" s="166"/>
      <c r="L41" s="45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5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5"/>
    </row>
    <row r="47" s="1" customFormat="1" ht="24.96" customHeight="1">
      <c r="B47" s="40"/>
      <c r="C47" s="24" t="s">
        <v>208</v>
      </c>
      <c r="D47" s="41"/>
      <c r="E47" s="41"/>
      <c r="F47" s="41"/>
      <c r="G47" s="41"/>
      <c r="H47" s="41"/>
      <c r="I47" s="145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5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5"/>
      <c r="J49" s="41"/>
      <c r="K49" s="41"/>
      <c r="L49" s="45"/>
    </row>
    <row r="50" s="1" customFormat="1" ht="16.5" customHeight="1">
      <c r="B50" s="40"/>
      <c r="C50" s="41"/>
      <c r="D50" s="41"/>
      <c r="E50" s="173" t="str">
        <f>E7</f>
        <v>Výměna kolejnic v obvodu ST Most</v>
      </c>
      <c r="F50" s="33"/>
      <c r="G50" s="33"/>
      <c r="H50" s="33"/>
      <c r="I50" s="145"/>
      <c r="J50" s="41"/>
      <c r="K50" s="41"/>
      <c r="L50" s="45"/>
    </row>
    <row r="51" ht="12" customHeight="1">
      <c r="B51" s="22"/>
      <c r="C51" s="33" t="s">
        <v>197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3" t="s">
        <v>1035</v>
      </c>
      <c r="F52" s="41"/>
      <c r="G52" s="41"/>
      <c r="H52" s="41"/>
      <c r="I52" s="145"/>
      <c r="J52" s="41"/>
      <c r="K52" s="41"/>
      <c r="L52" s="45"/>
    </row>
    <row r="53" s="1" customFormat="1" ht="12" customHeight="1">
      <c r="B53" s="40"/>
      <c r="C53" s="33" t="s">
        <v>206</v>
      </c>
      <c r="D53" s="41"/>
      <c r="E53" s="41"/>
      <c r="F53" s="41"/>
      <c r="G53" s="41"/>
      <c r="H53" s="41"/>
      <c r="I53" s="145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Č42 - Oprava přejezdu P1935 v km 233,940 Obrnice - České Zlatníky</v>
      </c>
      <c r="F54" s="41"/>
      <c r="G54" s="41"/>
      <c r="H54" s="41"/>
      <c r="I54" s="145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5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obvod správy tratí v Mostě</v>
      </c>
      <c r="G56" s="41"/>
      <c r="H56" s="41"/>
      <c r="I56" s="147" t="s">
        <v>24</v>
      </c>
      <c r="J56" s="69" t="str">
        <f>IF(J14="","",J14)</f>
        <v>13. 2. 2019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5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7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7" t="s">
        <v>42</v>
      </c>
      <c r="J59" s="38" t="str">
        <f>E26</f>
        <v>Ing. Horák Jiří, horak@szdc.cz, +420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5"/>
      <c r="J60" s="41"/>
      <c r="K60" s="41"/>
      <c r="L60" s="45"/>
    </row>
    <row r="61" s="1" customFormat="1" ht="29.28" customHeight="1">
      <c r="B61" s="40"/>
      <c r="C61" s="174" t="s">
        <v>209</v>
      </c>
      <c r="D61" s="175"/>
      <c r="E61" s="175"/>
      <c r="F61" s="175"/>
      <c r="G61" s="175"/>
      <c r="H61" s="175"/>
      <c r="I61" s="176"/>
      <c r="J61" s="177" t="s">
        <v>210</v>
      </c>
      <c r="K61" s="175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5"/>
      <c r="J62" s="41"/>
      <c r="K62" s="41"/>
      <c r="L62" s="45"/>
    </row>
    <row r="63" s="1" customFormat="1" ht="22.8" customHeight="1">
      <c r="B63" s="40"/>
      <c r="C63" s="178" t="s">
        <v>78</v>
      </c>
      <c r="D63" s="41"/>
      <c r="E63" s="41"/>
      <c r="F63" s="41"/>
      <c r="G63" s="41"/>
      <c r="H63" s="41"/>
      <c r="I63" s="145"/>
      <c r="J63" s="99">
        <f>J88</f>
        <v>0</v>
      </c>
      <c r="K63" s="41"/>
      <c r="L63" s="45"/>
      <c r="AU63" s="18" t="s">
        <v>211</v>
      </c>
    </row>
    <row r="64" s="8" customFormat="1" ht="24.96" customHeight="1">
      <c r="B64" s="179"/>
      <c r="C64" s="180"/>
      <c r="D64" s="181" t="s">
        <v>212</v>
      </c>
      <c r="E64" s="182"/>
      <c r="F64" s="182"/>
      <c r="G64" s="182"/>
      <c r="H64" s="182"/>
      <c r="I64" s="183"/>
      <c r="J64" s="184">
        <f>J89</f>
        <v>0</v>
      </c>
      <c r="K64" s="180"/>
      <c r="L64" s="185"/>
    </row>
    <row r="65" s="9" customFormat="1" ht="19.92" customHeight="1">
      <c r="B65" s="186"/>
      <c r="C65" s="123"/>
      <c r="D65" s="187" t="s">
        <v>213</v>
      </c>
      <c r="E65" s="188"/>
      <c r="F65" s="188"/>
      <c r="G65" s="188"/>
      <c r="H65" s="188"/>
      <c r="I65" s="189"/>
      <c r="J65" s="190">
        <f>J90</f>
        <v>0</v>
      </c>
      <c r="K65" s="123"/>
      <c r="L65" s="191"/>
    </row>
    <row r="66" s="8" customFormat="1" ht="24.96" customHeight="1">
      <c r="B66" s="179"/>
      <c r="C66" s="180"/>
      <c r="D66" s="181" t="s">
        <v>216</v>
      </c>
      <c r="E66" s="182"/>
      <c r="F66" s="182"/>
      <c r="G66" s="182"/>
      <c r="H66" s="182"/>
      <c r="I66" s="183"/>
      <c r="J66" s="184">
        <f>J167</f>
        <v>0</v>
      </c>
      <c r="K66" s="180"/>
      <c r="L66" s="185"/>
    </row>
    <row r="67" s="1" customFormat="1" ht="21.84" customHeight="1">
      <c r="B67" s="40"/>
      <c r="C67" s="41"/>
      <c r="D67" s="41"/>
      <c r="E67" s="41"/>
      <c r="F67" s="41"/>
      <c r="G67" s="41"/>
      <c r="H67" s="41"/>
      <c r="I67" s="145"/>
      <c r="J67" s="41"/>
      <c r="K67" s="41"/>
      <c r="L67" s="45"/>
    </row>
    <row r="68" s="1" customFormat="1" ht="6.96" customHeight="1">
      <c r="B68" s="59"/>
      <c r="C68" s="60"/>
      <c r="D68" s="60"/>
      <c r="E68" s="60"/>
      <c r="F68" s="60"/>
      <c r="G68" s="60"/>
      <c r="H68" s="60"/>
      <c r="I68" s="169"/>
      <c r="J68" s="60"/>
      <c r="K68" s="60"/>
      <c r="L68" s="45"/>
    </row>
    <row r="72" s="1" customFormat="1" ht="6.96" customHeight="1">
      <c r="B72" s="61"/>
      <c r="C72" s="62"/>
      <c r="D72" s="62"/>
      <c r="E72" s="62"/>
      <c r="F72" s="62"/>
      <c r="G72" s="62"/>
      <c r="H72" s="62"/>
      <c r="I72" s="172"/>
      <c r="J72" s="62"/>
      <c r="K72" s="62"/>
      <c r="L72" s="45"/>
    </row>
    <row r="73" s="1" customFormat="1" ht="24.96" customHeight="1">
      <c r="B73" s="40"/>
      <c r="C73" s="24" t="s">
        <v>217</v>
      </c>
      <c r="D73" s="41"/>
      <c r="E73" s="41"/>
      <c r="F73" s="41"/>
      <c r="G73" s="41"/>
      <c r="H73" s="41"/>
      <c r="I73" s="145"/>
      <c r="J73" s="41"/>
      <c r="K73" s="41"/>
      <c r="L73" s="45"/>
    </row>
    <row r="74" s="1" customFormat="1" ht="6.96" customHeight="1">
      <c r="B74" s="40"/>
      <c r="C74" s="41"/>
      <c r="D74" s="41"/>
      <c r="E74" s="41"/>
      <c r="F74" s="41"/>
      <c r="G74" s="41"/>
      <c r="H74" s="41"/>
      <c r="I74" s="145"/>
      <c r="J74" s="41"/>
      <c r="K74" s="41"/>
      <c r="L74" s="45"/>
    </row>
    <row r="75" s="1" customFormat="1" ht="12" customHeight="1">
      <c r="B75" s="40"/>
      <c r="C75" s="33" t="s">
        <v>16</v>
      </c>
      <c r="D75" s="41"/>
      <c r="E75" s="41"/>
      <c r="F75" s="41"/>
      <c r="G75" s="41"/>
      <c r="H75" s="41"/>
      <c r="I75" s="145"/>
      <c r="J75" s="41"/>
      <c r="K75" s="41"/>
      <c r="L75" s="45"/>
    </row>
    <row r="76" s="1" customFormat="1" ht="16.5" customHeight="1">
      <c r="B76" s="40"/>
      <c r="C76" s="41"/>
      <c r="D76" s="41"/>
      <c r="E76" s="173" t="str">
        <f>E7</f>
        <v>Výměna kolejnic v obvodu ST Most</v>
      </c>
      <c r="F76" s="33"/>
      <c r="G76" s="33"/>
      <c r="H76" s="33"/>
      <c r="I76" s="145"/>
      <c r="J76" s="41"/>
      <c r="K76" s="41"/>
      <c r="L76" s="45"/>
    </row>
    <row r="77" ht="12" customHeight="1">
      <c r="B77" s="22"/>
      <c r="C77" s="33" t="s">
        <v>197</v>
      </c>
      <c r="D77" s="23"/>
      <c r="E77" s="23"/>
      <c r="F77" s="23"/>
      <c r="G77" s="23"/>
      <c r="H77" s="23"/>
      <c r="I77" s="137"/>
      <c r="J77" s="23"/>
      <c r="K77" s="23"/>
      <c r="L77" s="21"/>
    </row>
    <row r="78" s="1" customFormat="1" ht="16.5" customHeight="1">
      <c r="B78" s="40"/>
      <c r="C78" s="41"/>
      <c r="D78" s="41"/>
      <c r="E78" s="173" t="s">
        <v>1035</v>
      </c>
      <c r="F78" s="41"/>
      <c r="G78" s="41"/>
      <c r="H78" s="41"/>
      <c r="I78" s="145"/>
      <c r="J78" s="41"/>
      <c r="K78" s="41"/>
      <c r="L78" s="45"/>
    </row>
    <row r="79" s="1" customFormat="1" ht="12" customHeight="1">
      <c r="B79" s="40"/>
      <c r="C79" s="33" t="s">
        <v>206</v>
      </c>
      <c r="D79" s="41"/>
      <c r="E79" s="41"/>
      <c r="F79" s="41"/>
      <c r="G79" s="41"/>
      <c r="H79" s="41"/>
      <c r="I79" s="145"/>
      <c r="J79" s="41"/>
      <c r="K79" s="41"/>
      <c r="L79" s="45"/>
    </row>
    <row r="80" s="1" customFormat="1" ht="16.5" customHeight="1">
      <c r="B80" s="40"/>
      <c r="C80" s="41"/>
      <c r="D80" s="41"/>
      <c r="E80" s="66" t="str">
        <f>E11</f>
        <v>Č42 - Oprava přejezdu P1935 v km 233,940 Obrnice - České Zlatníky</v>
      </c>
      <c r="F80" s="41"/>
      <c r="G80" s="41"/>
      <c r="H80" s="41"/>
      <c r="I80" s="145"/>
      <c r="J80" s="41"/>
      <c r="K80" s="41"/>
      <c r="L80" s="45"/>
    </row>
    <row r="81" s="1" customFormat="1" ht="6.96" customHeight="1">
      <c r="B81" s="40"/>
      <c r="C81" s="41"/>
      <c r="D81" s="41"/>
      <c r="E81" s="41"/>
      <c r="F81" s="41"/>
      <c r="G81" s="41"/>
      <c r="H81" s="41"/>
      <c r="I81" s="145"/>
      <c r="J81" s="41"/>
      <c r="K81" s="41"/>
      <c r="L81" s="45"/>
    </row>
    <row r="82" s="1" customFormat="1" ht="12" customHeight="1">
      <c r="B82" s="40"/>
      <c r="C82" s="33" t="s">
        <v>22</v>
      </c>
      <c r="D82" s="41"/>
      <c r="E82" s="41"/>
      <c r="F82" s="28" t="str">
        <f>F14</f>
        <v>obvod správy tratí v Mostě</v>
      </c>
      <c r="G82" s="41"/>
      <c r="H82" s="41"/>
      <c r="I82" s="147" t="s">
        <v>24</v>
      </c>
      <c r="J82" s="69" t="str">
        <f>IF(J14="","",J14)</f>
        <v>13. 2. 2019</v>
      </c>
      <c r="K82" s="41"/>
      <c r="L82" s="45"/>
    </row>
    <row r="83" s="1" customFormat="1" ht="6.96" customHeight="1"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45"/>
    </row>
    <row r="84" s="1" customFormat="1" ht="13.65" customHeight="1">
      <c r="B84" s="40"/>
      <c r="C84" s="33" t="s">
        <v>30</v>
      </c>
      <c r="D84" s="41"/>
      <c r="E84" s="41"/>
      <c r="F84" s="28" t="str">
        <f>E17</f>
        <v>SŽDC s.o., OŘ UNL, ST Most</v>
      </c>
      <c r="G84" s="41"/>
      <c r="H84" s="41"/>
      <c r="I84" s="147" t="s">
        <v>38</v>
      </c>
      <c r="J84" s="38" t="str">
        <f>E23</f>
        <v xml:space="preserve"> </v>
      </c>
      <c r="K84" s="41"/>
      <c r="L84" s="45"/>
    </row>
    <row r="85" s="1" customFormat="1" ht="38.55" customHeight="1">
      <c r="B85" s="40"/>
      <c r="C85" s="33" t="s">
        <v>36</v>
      </c>
      <c r="D85" s="41"/>
      <c r="E85" s="41"/>
      <c r="F85" s="28" t="str">
        <f>IF(E20="","",E20)</f>
        <v>Vyplň údaj</v>
      </c>
      <c r="G85" s="41"/>
      <c r="H85" s="41"/>
      <c r="I85" s="147" t="s">
        <v>42</v>
      </c>
      <c r="J85" s="38" t="str">
        <f>E26</f>
        <v>Ing. Horák Jiří, horak@szdc.cz, +420 602155923</v>
      </c>
      <c r="K85" s="41"/>
      <c r="L85" s="45"/>
    </row>
    <row r="86" s="1" customFormat="1" ht="10.32" customHeight="1">
      <c r="B86" s="40"/>
      <c r="C86" s="41"/>
      <c r="D86" s="41"/>
      <c r="E86" s="41"/>
      <c r="F86" s="41"/>
      <c r="G86" s="41"/>
      <c r="H86" s="41"/>
      <c r="I86" s="145"/>
      <c r="J86" s="41"/>
      <c r="K86" s="41"/>
      <c r="L86" s="45"/>
    </row>
    <row r="87" s="10" customFormat="1" ht="29.28" customHeight="1">
      <c r="B87" s="192"/>
      <c r="C87" s="193" t="s">
        <v>218</v>
      </c>
      <c r="D87" s="194" t="s">
        <v>65</v>
      </c>
      <c r="E87" s="194" t="s">
        <v>61</v>
      </c>
      <c r="F87" s="194" t="s">
        <v>62</v>
      </c>
      <c r="G87" s="194" t="s">
        <v>219</v>
      </c>
      <c r="H87" s="194" t="s">
        <v>220</v>
      </c>
      <c r="I87" s="195" t="s">
        <v>221</v>
      </c>
      <c r="J87" s="194" t="s">
        <v>210</v>
      </c>
      <c r="K87" s="196" t="s">
        <v>222</v>
      </c>
      <c r="L87" s="197"/>
      <c r="M87" s="89" t="s">
        <v>39</v>
      </c>
      <c r="N87" s="90" t="s">
        <v>50</v>
      </c>
      <c r="O87" s="90" t="s">
        <v>223</v>
      </c>
      <c r="P87" s="90" t="s">
        <v>224</v>
      </c>
      <c r="Q87" s="90" t="s">
        <v>225</v>
      </c>
      <c r="R87" s="90" t="s">
        <v>226</v>
      </c>
      <c r="S87" s="90" t="s">
        <v>227</v>
      </c>
      <c r="T87" s="91" t="s">
        <v>228</v>
      </c>
    </row>
    <row r="88" s="1" customFormat="1" ht="22.8" customHeight="1">
      <c r="B88" s="40"/>
      <c r="C88" s="96" t="s">
        <v>229</v>
      </c>
      <c r="D88" s="41"/>
      <c r="E88" s="41"/>
      <c r="F88" s="41"/>
      <c r="G88" s="41"/>
      <c r="H88" s="41"/>
      <c r="I88" s="145"/>
      <c r="J88" s="198">
        <f>BK88</f>
        <v>0</v>
      </c>
      <c r="K88" s="41"/>
      <c r="L88" s="45"/>
      <c r="M88" s="92"/>
      <c r="N88" s="93"/>
      <c r="O88" s="93"/>
      <c r="P88" s="199">
        <f>P89+P167</f>
        <v>0</v>
      </c>
      <c r="Q88" s="93"/>
      <c r="R88" s="199">
        <f>R89+R167</f>
        <v>114.64055999999999</v>
      </c>
      <c r="S88" s="93"/>
      <c r="T88" s="200">
        <f>T89+T167</f>
        <v>0</v>
      </c>
      <c r="AT88" s="18" t="s">
        <v>79</v>
      </c>
      <c r="AU88" s="18" t="s">
        <v>211</v>
      </c>
      <c r="BK88" s="201">
        <f>BK89+BK167</f>
        <v>0</v>
      </c>
    </row>
    <row r="89" s="11" customFormat="1" ht="25.92" customHeight="1">
      <c r="B89" s="202"/>
      <c r="C89" s="203"/>
      <c r="D89" s="204" t="s">
        <v>79</v>
      </c>
      <c r="E89" s="205" t="s">
        <v>230</v>
      </c>
      <c r="F89" s="205" t="s">
        <v>231</v>
      </c>
      <c r="G89" s="203"/>
      <c r="H89" s="203"/>
      <c r="I89" s="206"/>
      <c r="J89" s="207">
        <f>BK89</f>
        <v>0</v>
      </c>
      <c r="K89" s="203"/>
      <c r="L89" s="208"/>
      <c r="M89" s="209"/>
      <c r="N89" s="210"/>
      <c r="O89" s="210"/>
      <c r="P89" s="211">
        <f>P90</f>
        <v>0</v>
      </c>
      <c r="Q89" s="210"/>
      <c r="R89" s="211">
        <f>R90</f>
        <v>114.64055999999999</v>
      </c>
      <c r="S89" s="210"/>
      <c r="T89" s="212">
        <f>T90</f>
        <v>0</v>
      </c>
      <c r="AR89" s="213" t="s">
        <v>87</v>
      </c>
      <c r="AT89" s="214" t="s">
        <v>79</v>
      </c>
      <c r="AU89" s="214" t="s">
        <v>80</v>
      </c>
      <c r="AY89" s="213" t="s">
        <v>232</v>
      </c>
      <c r="BK89" s="215">
        <f>BK90</f>
        <v>0</v>
      </c>
    </row>
    <row r="90" s="11" customFormat="1" ht="22.8" customHeight="1">
      <c r="B90" s="202"/>
      <c r="C90" s="203"/>
      <c r="D90" s="204" t="s">
        <v>79</v>
      </c>
      <c r="E90" s="216" t="s">
        <v>233</v>
      </c>
      <c r="F90" s="216" t="s">
        <v>234</v>
      </c>
      <c r="G90" s="203"/>
      <c r="H90" s="203"/>
      <c r="I90" s="206"/>
      <c r="J90" s="217">
        <f>BK90</f>
        <v>0</v>
      </c>
      <c r="K90" s="203"/>
      <c r="L90" s="208"/>
      <c r="M90" s="209"/>
      <c r="N90" s="210"/>
      <c r="O90" s="210"/>
      <c r="P90" s="211">
        <f>SUM(P91:P166)</f>
        <v>0</v>
      </c>
      <c r="Q90" s="210"/>
      <c r="R90" s="211">
        <f>SUM(R91:R166)</f>
        <v>114.64055999999999</v>
      </c>
      <c r="S90" s="210"/>
      <c r="T90" s="212">
        <f>SUM(T91:T166)</f>
        <v>0</v>
      </c>
      <c r="AR90" s="213" t="s">
        <v>87</v>
      </c>
      <c r="AT90" s="214" t="s">
        <v>79</v>
      </c>
      <c r="AU90" s="214" t="s">
        <v>87</v>
      </c>
      <c r="AY90" s="213" t="s">
        <v>232</v>
      </c>
      <c r="BK90" s="215">
        <f>SUM(BK91:BK166)</f>
        <v>0</v>
      </c>
    </row>
    <row r="91" s="1" customFormat="1" ht="22.5" customHeight="1">
      <c r="B91" s="40"/>
      <c r="C91" s="218" t="s">
        <v>87</v>
      </c>
      <c r="D91" s="218" t="s">
        <v>235</v>
      </c>
      <c r="E91" s="219" t="s">
        <v>1094</v>
      </c>
      <c r="F91" s="220" t="s">
        <v>1095</v>
      </c>
      <c r="G91" s="221" t="s">
        <v>180</v>
      </c>
      <c r="H91" s="222">
        <v>301</v>
      </c>
      <c r="I91" s="223"/>
      <c r="J91" s="224">
        <f>ROUND(I91*H91,2)</f>
        <v>0</v>
      </c>
      <c r="K91" s="220" t="s">
        <v>238</v>
      </c>
      <c r="L91" s="45"/>
      <c r="M91" s="225" t="s">
        <v>39</v>
      </c>
      <c r="N91" s="226" t="s">
        <v>53</v>
      </c>
      <c r="O91" s="81"/>
      <c r="P91" s="227">
        <f>O91*H91</f>
        <v>0</v>
      </c>
      <c r="Q91" s="227">
        <v>0</v>
      </c>
      <c r="R91" s="227">
        <f>Q91*H91</f>
        <v>0</v>
      </c>
      <c r="S91" s="227">
        <v>0</v>
      </c>
      <c r="T91" s="228">
        <f>S91*H91</f>
        <v>0</v>
      </c>
      <c r="AR91" s="18" t="s">
        <v>181</v>
      </c>
      <c r="AT91" s="18" t="s">
        <v>235</v>
      </c>
      <c r="AU91" s="18" t="s">
        <v>89</v>
      </c>
      <c r="AY91" s="18" t="s">
        <v>232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18" t="s">
        <v>181</v>
      </c>
      <c r="BK91" s="229">
        <f>ROUND(I91*H91,2)</f>
        <v>0</v>
      </c>
      <c r="BL91" s="18" t="s">
        <v>181</v>
      </c>
      <c r="BM91" s="18" t="s">
        <v>1096</v>
      </c>
    </row>
    <row r="92" s="1" customFormat="1">
      <c r="B92" s="40"/>
      <c r="C92" s="41"/>
      <c r="D92" s="230" t="s">
        <v>240</v>
      </c>
      <c r="E92" s="41"/>
      <c r="F92" s="231" t="s">
        <v>1097</v>
      </c>
      <c r="G92" s="41"/>
      <c r="H92" s="41"/>
      <c r="I92" s="145"/>
      <c r="J92" s="41"/>
      <c r="K92" s="41"/>
      <c r="L92" s="45"/>
      <c r="M92" s="232"/>
      <c r="N92" s="81"/>
      <c r="O92" s="81"/>
      <c r="P92" s="81"/>
      <c r="Q92" s="81"/>
      <c r="R92" s="81"/>
      <c r="S92" s="81"/>
      <c r="T92" s="82"/>
      <c r="AT92" s="18" t="s">
        <v>240</v>
      </c>
      <c r="AU92" s="18" t="s">
        <v>89</v>
      </c>
    </row>
    <row r="93" s="12" customFormat="1">
      <c r="B93" s="233"/>
      <c r="C93" s="234"/>
      <c r="D93" s="230" t="s">
        <v>242</v>
      </c>
      <c r="E93" s="235" t="s">
        <v>39</v>
      </c>
      <c r="F93" s="236" t="s">
        <v>1098</v>
      </c>
      <c r="G93" s="234"/>
      <c r="H93" s="237">
        <v>301</v>
      </c>
      <c r="I93" s="238"/>
      <c r="J93" s="234"/>
      <c r="K93" s="234"/>
      <c r="L93" s="239"/>
      <c r="M93" s="240"/>
      <c r="N93" s="241"/>
      <c r="O93" s="241"/>
      <c r="P93" s="241"/>
      <c r="Q93" s="241"/>
      <c r="R93" s="241"/>
      <c r="S93" s="241"/>
      <c r="T93" s="242"/>
      <c r="AT93" s="243" t="s">
        <v>242</v>
      </c>
      <c r="AU93" s="243" t="s">
        <v>89</v>
      </c>
      <c r="AV93" s="12" t="s">
        <v>89</v>
      </c>
      <c r="AW93" s="12" t="s">
        <v>41</v>
      </c>
      <c r="AX93" s="12" t="s">
        <v>87</v>
      </c>
      <c r="AY93" s="243" t="s">
        <v>232</v>
      </c>
    </row>
    <row r="94" s="1" customFormat="1" ht="33.75" customHeight="1">
      <c r="B94" s="40"/>
      <c r="C94" s="218" t="s">
        <v>89</v>
      </c>
      <c r="D94" s="218" t="s">
        <v>235</v>
      </c>
      <c r="E94" s="219" t="s">
        <v>1099</v>
      </c>
      <c r="F94" s="220" t="s">
        <v>1100</v>
      </c>
      <c r="G94" s="221" t="s">
        <v>200</v>
      </c>
      <c r="H94" s="222">
        <v>23.507000000000001</v>
      </c>
      <c r="I94" s="223"/>
      <c r="J94" s="224">
        <f>ROUND(I94*H94,2)</f>
        <v>0</v>
      </c>
      <c r="K94" s="220" t="s">
        <v>238</v>
      </c>
      <c r="L94" s="45"/>
      <c r="M94" s="225" t="s">
        <v>39</v>
      </c>
      <c r="N94" s="226" t="s">
        <v>53</v>
      </c>
      <c r="O94" s="81"/>
      <c r="P94" s="227">
        <f>O94*H94</f>
        <v>0</v>
      </c>
      <c r="Q94" s="227">
        <v>0</v>
      </c>
      <c r="R94" s="227">
        <f>Q94*H94</f>
        <v>0</v>
      </c>
      <c r="S94" s="227">
        <v>0</v>
      </c>
      <c r="T94" s="228">
        <f>S94*H94</f>
        <v>0</v>
      </c>
      <c r="AR94" s="18" t="s">
        <v>181</v>
      </c>
      <c r="AT94" s="18" t="s">
        <v>235</v>
      </c>
      <c r="AU94" s="18" t="s">
        <v>89</v>
      </c>
      <c r="AY94" s="18" t="s">
        <v>232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18" t="s">
        <v>181</v>
      </c>
      <c r="BK94" s="229">
        <f>ROUND(I94*H94,2)</f>
        <v>0</v>
      </c>
      <c r="BL94" s="18" t="s">
        <v>181</v>
      </c>
      <c r="BM94" s="18" t="s">
        <v>887</v>
      </c>
    </row>
    <row r="95" s="1" customFormat="1">
      <c r="B95" s="40"/>
      <c r="C95" s="41"/>
      <c r="D95" s="230" t="s">
        <v>240</v>
      </c>
      <c r="E95" s="41"/>
      <c r="F95" s="231" t="s">
        <v>1101</v>
      </c>
      <c r="G95" s="41"/>
      <c r="H95" s="41"/>
      <c r="I95" s="145"/>
      <c r="J95" s="41"/>
      <c r="K95" s="41"/>
      <c r="L95" s="45"/>
      <c r="M95" s="232"/>
      <c r="N95" s="81"/>
      <c r="O95" s="81"/>
      <c r="P95" s="81"/>
      <c r="Q95" s="81"/>
      <c r="R95" s="81"/>
      <c r="S95" s="81"/>
      <c r="T95" s="82"/>
      <c r="AT95" s="18" t="s">
        <v>240</v>
      </c>
      <c r="AU95" s="18" t="s">
        <v>89</v>
      </c>
    </row>
    <row r="96" s="12" customFormat="1">
      <c r="B96" s="233"/>
      <c r="C96" s="234"/>
      <c r="D96" s="230" t="s">
        <v>242</v>
      </c>
      <c r="E96" s="235" t="s">
        <v>1082</v>
      </c>
      <c r="F96" s="236" t="s">
        <v>1102</v>
      </c>
      <c r="G96" s="234"/>
      <c r="H96" s="237">
        <v>23.507000000000001</v>
      </c>
      <c r="I96" s="238"/>
      <c r="J96" s="234"/>
      <c r="K96" s="234"/>
      <c r="L96" s="239"/>
      <c r="M96" s="240"/>
      <c r="N96" s="241"/>
      <c r="O96" s="241"/>
      <c r="P96" s="241"/>
      <c r="Q96" s="241"/>
      <c r="R96" s="241"/>
      <c r="S96" s="241"/>
      <c r="T96" s="242"/>
      <c r="AT96" s="243" t="s">
        <v>242</v>
      </c>
      <c r="AU96" s="243" t="s">
        <v>89</v>
      </c>
      <c r="AV96" s="12" t="s">
        <v>89</v>
      </c>
      <c r="AW96" s="12" t="s">
        <v>41</v>
      </c>
      <c r="AX96" s="12" t="s">
        <v>87</v>
      </c>
      <c r="AY96" s="243" t="s">
        <v>232</v>
      </c>
    </row>
    <row r="97" s="1" customFormat="1" ht="45" customHeight="1">
      <c r="B97" s="40"/>
      <c r="C97" s="218" t="s">
        <v>249</v>
      </c>
      <c r="D97" s="218" t="s">
        <v>235</v>
      </c>
      <c r="E97" s="219" t="s">
        <v>1103</v>
      </c>
      <c r="F97" s="220" t="s">
        <v>1104</v>
      </c>
      <c r="G97" s="221" t="s">
        <v>200</v>
      </c>
      <c r="H97" s="222">
        <v>23.507000000000001</v>
      </c>
      <c r="I97" s="223"/>
      <c r="J97" s="224">
        <f>ROUND(I97*H97,2)</f>
        <v>0</v>
      </c>
      <c r="K97" s="220" t="s">
        <v>238</v>
      </c>
      <c r="L97" s="45"/>
      <c r="M97" s="225" t="s">
        <v>39</v>
      </c>
      <c r="N97" s="226" t="s">
        <v>53</v>
      </c>
      <c r="O97" s="81"/>
      <c r="P97" s="227">
        <f>O97*H97</f>
        <v>0</v>
      </c>
      <c r="Q97" s="227">
        <v>0</v>
      </c>
      <c r="R97" s="227">
        <f>Q97*H97</f>
        <v>0</v>
      </c>
      <c r="S97" s="227">
        <v>0</v>
      </c>
      <c r="T97" s="228">
        <f>S97*H97</f>
        <v>0</v>
      </c>
      <c r="AR97" s="18" t="s">
        <v>181</v>
      </c>
      <c r="AT97" s="18" t="s">
        <v>235</v>
      </c>
      <c r="AU97" s="18" t="s">
        <v>89</v>
      </c>
      <c r="AY97" s="18" t="s">
        <v>232</v>
      </c>
      <c r="BE97" s="229">
        <f>IF(N97="základní",J97,0)</f>
        <v>0</v>
      </c>
      <c r="BF97" s="229">
        <f>IF(N97="snížená",J97,0)</f>
        <v>0</v>
      </c>
      <c r="BG97" s="229">
        <f>IF(N97="zákl. přenesená",J97,0)</f>
        <v>0</v>
      </c>
      <c r="BH97" s="229">
        <f>IF(N97="sníž. přenesená",J97,0)</f>
        <v>0</v>
      </c>
      <c r="BI97" s="229">
        <f>IF(N97="nulová",J97,0)</f>
        <v>0</v>
      </c>
      <c r="BJ97" s="18" t="s">
        <v>181</v>
      </c>
      <c r="BK97" s="229">
        <f>ROUND(I97*H97,2)</f>
        <v>0</v>
      </c>
      <c r="BL97" s="18" t="s">
        <v>181</v>
      </c>
      <c r="BM97" s="18" t="s">
        <v>1105</v>
      </c>
    </row>
    <row r="98" s="1" customFormat="1">
      <c r="B98" s="40"/>
      <c r="C98" s="41"/>
      <c r="D98" s="230" t="s">
        <v>240</v>
      </c>
      <c r="E98" s="41"/>
      <c r="F98" s="231" t="s">
        <v>1106</v>
      </c>
      <c r="G98" s="41"/>
      <c r="H98" s="41"/>
      <c r="I98" s="145"/>
      <c r="J98" s="41"/>
      <c r="K98" s="41"/>
      <c r="L98" s="45"/>
      <c r="M98" s="232"/>
      <c r="N98" s="81"/>
      <c r="O98" s="81"/>
      <c r="P98" s="81"/>
      <c r="Q98" s="81"/>
      <c r="R98" s="81"/>
      <c r="S98" s="81"/>
      <c r="T98" s="82"/>
      <c r="AT98" s="18" t="s">
        <v>240</v>
      </c>
      <c r="AU98" s="18" t="s">
        <v>89</v>
      </c>
    </row>
    <row r="99" s="12" customFormat="1">
      <c r="B99" s="233"/>
      <c r="C99" s="234"/>
      <c r="D99" s="230" t="s">
        <v>242</v>
      </c>
      <c r="E99" s="235" t="s">
        <v>39</v>
      </c>
      <c r="F99" s="236" t="s">
        <v>1082</v>
      </c>
      <c r="G99" s="234"/>
      <c r="H99" s="237">
        <v>23.507000000000001</v>
      </c>
      <c r="I99" s="238"/>
      <c r="J99" s="234"/>
      <c r="K99" s="234"/>
      <c r="L99" s="239"/>
      <c r="M99" s="240"/>
      <c r="N99" s="241"/>
      <c r="O99" s="241"/>
      <c r="P99" s="241"/>
      <c r="Q99" s="241"/>
      <c r="R99" s="241"/>
      <c r="S99" s="241"/>
      <c r="T99" s="242"/>
      <c r="AT99" s="243" t="s">
        <v>242</v>
      </c>
      <c r="AU99" s="243" t="s">
        <v>89</v>
      </c>
      <c r="AV99" s="12" t="s">
        <v>89</v>
      </c>
      <c r="AW99" s="12" t="s">
        <v>41</v>
      </c>
      <c r="AX99" s="12" t="s">
        <v>80</v>
      </c>
      <c r="AY99" s="243" t="s">
        <v>232</v>
      </c>
    </row>
    <row r="100" s="13" customFormat="1">
      <c r="B100" s="254"/>
      <c r="C100" s="255"/>
      <c r="D100" s="230" t="s">
        <v>242</v>
      </c>
      <c r="E100" s="256" t="s">
        <v>39</v>
      </c>
      <c r="F100" s="257" t="s">
        <v>263</v>
      </c>
      <c r="G100" s="255"/>
      <c r="H100" s="258">
        <v>23.507000000000001</v>
      </c>
      <c r="I100" s="259"/>
      <c r="J100" s="255"/>
      <c r="K100" s="255"/>
      <c r="L100" s="260"/>
      <c r="M100" s="261"/>
      <c r="N100" s="262"/>
      <c r="O100" s="262"/>
      <c r="P100" s="262"/>
      <c r="Q100" s="262"/>
      <c r="R100" s="262"/>
      <c r="S100" s="262"/>
      <c r="T100" s="263"/>
      <c r="AT100" s="264" t="s">
        <v>242</v>
      </c>
      <c r="AU100" s="264" t="s">
        <v>89</v>
      </c>
      <c r="AV100" s="13" t="s">
        <v>181</v>
      </c>
      <c r="AW100" s="13" t="s">
        <v>41</v>
      </c>
      <c r="AX100" s="13" t="s">
        <v>87</v>
      </c>
      <c r="AY100" s="264" t="s">
        <v>232</v>
      </c>
    </row>
    <row r="101" s="1" customFormat="1" ht="33.75" customHeight="1">
      <c r="B101" s="40"/>
      <c r="C101" s="218" t="s">
        <v>181</v>
      </c>
      <c r="D101" s="218" t="s">
        <v>235</v>
      </c>
      <c r="E101" s="219" t="s">
        <v>236</v>
      </c>
      <c r="F101" s="220" t="s">
        <v>237</v>
      </c>
      <c r="G101" s="221" t="s">
        <v>200</v>
      </c>
      <c r="H101" s="222">
        <v>38.368000000000002</v>
      </c>
      <c r="I101" s="223"/>
      <c r="J101" s="224">
        <f>ROUND(I101*H101,2)</f>
        <v>0</v>
      </c>
      <c r="K101" s="220" t="s">
        <v>238</v>
      </c>
      <c r="L101" s="45"/>
      <c r="M101" s="225" t="s">
        <v>39</v>
      </c>
      <c r="N101" s="226" t="s">
        <v>53</v>
      </c>
      <c r="O101" s="81"/>
      <c r="P101" s="227">
        <f>O101*H101</f>
        <v>0</v>
      </c>
      <c r="Q101" s="227">
        <v>0</v>
      </c>
      <c r="R101" s="227">
        <f>Q101*H101</f>
        <v>0</v>
      </c>
      <c r="S101" s="227">
        <v>0</v>
      </c>
      <c r="T101" s="228">
        <f>S101*H101</f>
        <v>0</v>
      </c>
      <c r="AR101" s="18" t="s">
        <v>181</v>
      </c>
      <c r="AT101" s="18" t="s">
        <v>235</v>
      </c>
      <c r="AU101" s="18" t="s">
        <v>89</v>
      </c>
      <c r="AY101" s="18" t="s">
        <v>232</v>
      </c>
      <c r="BE101" s="229">
        <f>IF(N101="základní",J101,0)</f>
        <v>0</v>
      </c>
      <c r="BF101" s="229">
        <f>IF(N101="snížená",J101,0)</f>
        <v>0</v>
      </c>
      <c r="BG101" s="229">
        <f>IF(N101="zákl. přenesená",J101,0)</f>
        <v>0</v>
      </c>
      <c r="BH101" s="229">
        <f>IF(N101="sníž. přenesená",J101,0)</f>
        <v>0</v>
      </c>
      <c r="BI101" s="229">
        <f>IF(N101="nulová",J101,0)</f>
        <v>0</v>
      </c>
      <c r="BJ101" s="18" t="s">
        <v>181</v>
      </c>
      <c r="BK101" s="229">
        <f>ROUND(I101*H101,2)</f>
        <v>0</v>
      </c>
      <c r="BL101" s="18" t="s">
        <v>181</v>
      </c>
      <c r="BM101" s="18" t="s">
        <v>1107</v>
      </c>
    </row>
    <row r="102" s="1" customFormat="1">
      <c r="B102" s="40"/>
      <c r="C102" s="41"/>
      <c r="D102" s="230" t="s">
        <v>240</v>
      </c>
      <c r="E102" s="41"/>
      <c r="F102" s="231" t="s">
        <v>241</v>
      </c>
      <c r="G102" s="41"/>
      <c r="H102" s="41"/>
      <c r="I102" s="145"/>
      <c r="J102" s="41"/>
      <c r="K102" s="41"/>
      <c r="L102" s="45"/>
      <c r="M102" s="232"/>
      <c r="N102" s="81"/>
      <c r="O102" s="81"/>
      <c r="P102" s="81"/>
      <c r="Q102" s="81"/>
      <c r="R102" s="81"/>
      <c r="S102" s="81"/>
      <c r="T102" s="82"/>
      <c r="AT102" s="18" t="s">
        <v>240</v>
      </c>
      <c r="AU102" s="18" t="s">
        <v>89</v>
      </c>
    </row>
    <row r="103" s="12" customFormat="1">
      <c r="B103" s="233"/>
      <c r="C103" s="234"/>
      <c r="D103" s="230" t="s">
        <v>242</v>
      </c>
      <c r="E103" s="235" t="s">
        <v>39</v>
      </c>
      <c r="F103" s="236" t="s">
        <v>1108</v>
      </c>
      <c r="G103" s="234"/>
      <c r="H103" s="237">
        <v>38.368000000000002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AT103" s="243" t="s">
        <v>242</v>
      </c>
      <c r="AU103" s="243" t="s">
        <v>89</v>
      </c>
      <c r="AV103" s="12" t="s">
        <v>89</v>
      </c>
      <c r="AW103" s="12" t="s">
        <v>41</v>
      </c>
      <c r="AX103" s="12" t="s">
        <v>80</v>
      </c>
      <c r="AY103" s="243" t="s">
        <v>232</v>
      </c>
    </row>
    <row r="104" s="13" customFormat="1">
      <c r="B104" s="254"/>
      <c r="C104" s="255"/>
      <c r="D104" s="230" t="s">
        <v>242</v>
      </c>
      <c r="E104" s="256" t="s">
        <v>39</v>
      </c>
      <c r="F104" s="257" t="s">
        <v>263</v>
      </c>
      <c r="G104" s="255"/>
      <c r="H104" s="258">
        <v>38.368000000000002</v>
      </c>
      <c r="I104" s="259"/>
      <c r="J104" s="255"/>
      <c r="K104" s="255"/>
      <c r="L104" s="260"/>
      <c r="M104" s="261"/>
      <c r="N104" s="262"/>
      <c r="O104" s="262"/>
      <c r="P104" s="262"/>
      <c r="Q104" s="262"/>
      <c r="R104" s="262"/>
      <c r="S104" s="262"/>
      <c r="T104" s="263"/>
      <c r="AT104" s="264" t="s">
        <v>242</v>
      </c>
      <c r="AU104" s="264" t="s">
        <v>89</v>
      </c>
      <c r="AV104" s="13" t="s">
        <v>181</v>
      </c>
      <c r="AW104" s="13" t="s">
        <v>41</v>
      </c>
      <c r="AX104" s="13" t="s">
        <v>87</v>
      </c>
      <c r="AY104" s="264" t="s">
        <v>232</v>
      </c>
    </row>
    <row r="105" s="1" customFormat="1" ht="22.5" customHeight="1">
      <c r="B105" s="40"/>
      <c r="C105" s="218" t="s">
        <v>233</v>
      </c>
      <c r="D105" s="218" t="s">
        <v>235</v>
      </c>
      <c r="E105" s="219" t="s">
        <v>244</v>
      </c>
      <c r="F105" s="220" t="s">
        <v>245</v>
      </c>
      <c r="G105" s="221" t="s">
        <v>176</v>
      </c>
      <c r="H105" s="222">
        <v>0.80000000000000004</v>
      </c>
      <c r="I105" s="223"/>
      <c r="J105" s="224">
        <f>ROUND(I105*H105,2)</f>
        <v>0</v>
      </c>
      <c r="K105" s="220" t="s">
        <v>238</v>
      </c>
      <c r="L105" s="45"/>
      <c r="M105" s="225" t="s">
        <v>39</v>
      </c>
      <c r="N105" s="226" t="s">
        <v>53</v>
      </c>
      <c r="O105" s="81"/>
      <c r="P105" s="227">
        <f>O105*H105</f>
        <v>0</v>
      </c>
      <c r="Q105" s="227">
        <v>0</v>
      </c>
      <c r="R105" s="227">
        <f>Q105*H105</f>
        <v>0</v>
      </c>
      <c r="S105" s="227">
        <v>0</v>
      </c>
      <c r="T105" s="228">
        <f>S105*H105</f>
        <v>0</v>
      </c>
      <c r="AR105" s="18" t="s">
        <v>181</v>
      </c>
      <c r="AT105" s="18" t="s">
        <v>235</v>
      </c>
      <c r="AU105" s="18" t="s">
        <v>89</v>
      </c>
      <c r="AY105" s="18" t="s">
        <v>232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18" t="s">
        <v>181</v>
      </c>
      <c r="BK105" s="229">
        <f>ROUND(I105*H105,2)</f>
        <v>0</v>
      </c>
      <c r="BL105" s="18" t="s">
        <v>181</v>
      </c>
      <c r="BM105" s="18" t="s">
        <v>889</v>
      </c>
    </row>
    <row r="106" s="1" customFormat="1">
      <c r="B106" s="40"/>
      <c r="C106" s="41"/>
      <c r="D106" s="230" t="s">
        <v>240</v>
      </c>
      <c r="E106" s="41"/>
      <c r="F106" s="231" t="s">
        <v>247</v>
      </c>
      <c r="G106" s="41"/>
      <c r="H106" s="41"/>
      <c r="I106" s="145"/>
      <c r="J106" s="41"/>
      <c r="K106" s="41"/>
      <c r="L106" s="45"/>
      <c r="M106" s="232"/>
      <c r="N106" s="81"/>
      <c r="O106" s="81"/>
      <c r="P106" s="81"/>
      <c r="Q106" s="81"/>
      <c r="R106" s="81"/>
      <c r="S106" s="81"/>
      <c r="T106" s="82"/>
      <c r="AT106" s="18" t="s">
        <v>240</v>
      </c>
      <c r="AU106" s="18" t="s">
        <v>89</v>
      </c>
    </row>
    <row r="107" s="12" customFormat="1">
      <c r="B107" s="233"/>
      <c r="C107" s="234"/>
      <c r="D107" s="230" t="s">
        <v>242</v>
      </c>
      <c r="E107" s="235" t="s">
        <v>39</v>
      </c>
      <c r="F107" s="236" t="s">
        <v>1109</v>
      </c>
      <c r="G107" s="234"/>
      <c r="H107" s="237">
        <v>0.80000000000000004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AT107" s="243" t="s">
        <v>242</v>
      </c>
      <c r="AU107" s="243" t="s">
        <v>89</v>
      </c>
      <c r="AV107" s="12" t="s">
        <v>89</v>
      </c>
      <c r="AW107" s="12" t="s">
        <v>41</v>
      </c>
      <c r="AX107" s="12" t="s">
        <v>80</v>
      </c>
      <c r="AY107" s="243" t="s">
        <v>232</v>
      </c>
    </row>
    <row r="108" s="13" customFormat="1">
      <c r="B108" s="254"/>
      <c r="C108" s="255"/>
      <c r="D108" s="230" t="s">
        <v>242</v>
      </c>
      <c r="E108" s="256" t="s">
        <v>39</v>
      </c>
      <c r="F108" s="257" t="s">
        <v>263</v>
      </c>
      <c r="G108" s="255"/>
      <c r="H108" s="258">
        <v>0.80000000000000004</v>
      </c>
      <c r="I108" s="259"/>
      <c r="J108" s="255"/>
      <c r="K108" s="255"/>
      <c r="L108" s="260"/>
      <c r="M108" s="261"/>
      <c r="N108" s="262"/>
      <c r="O108" s="262"/>
      <c r="P108" s="262"/>
      <c r="Q108" s="262"/>
      <c r="R108" s="262"/>
      <c r="S108" s="262"/>
      <c r="T108" s="263"/>
      <c r="AT108" s="264" t="s">
        <v>242</v>
      </c>
      <c r="AU108" s="264" t="s">
        <v>89</v>
      </c>
      <c r="AV108" s="13" t="s">
        <v>181</v>
      </c>
      <c r="AW108" s="13" t="s">
        <v>41</v>
      </c>
      <c r="AX108" s="13" t="s">
        <v>87</v>
      </c>
      <c r="AY108" s="264" t="s">
        <v>232</v>
      </c>
    </row>
    <row r="109" s="1" customFormat="1" ht="33.75" customHeight="1">
      <c r="B109" s="40"/>
      <c r="C109" s="218" t="s">
        <v>269</v>
      </c>
      <c r="D109" s="218" t="s">
        <v>235</v>
      </c>
      <c r="E109" s="219" t="s">
        <v>891</v>
      </c>
      <c r="F109" s="220" t="s">
        <v>892</v>
      </c>
      <c r="G109" s="221" t="s">
        <v>176</v>
      </c>
      <c r="H109" s="222">
        <v>0.010999999999999999</v>
      </c>
      <c r="I109" s="223"/>
      <c r="J109" s="224">
        <f>ROUND(I109*H109,2)</f>
        <v>0</v>
      </c>
      <c r="K109" s="220" t="s">
        <v>238</v>
      </c>
      <c r="L109" s="45"/>
      <c r="M109" s="225" t="s">
        <v>39</v>
      </c>
      <c r="N109" s="226" t="s">
        <v>53</v>
      </c>
      <c r="O109" s="81"/>
      <c r="P109" s="227">
        <f>O109*H109</f>
        <v>0</v>
      </c>
      <c r="Q109" s="227">
        <v>0</v>
      </c>
      <c r="R109" s="227">
        <f>Q109*H109</f>
        <v>0</v>
      </c>
      <c r="S109" s="227">
        <v>0</v>
      </c>
      <c r="T109" s="228">
        <f>S109*H109</f>
        <v>0</v>
      </c>
      <c r="AR109" s="18" t="s">
        <v>181</v>
      </c>
      <c r="AT109" s="18" t="s">
        <v>235</v>
      </c>
      <c r="AU109" s="18" t="s">
        <v>89</v>
      </c>
      <c r="AY109" s="18" t="s">
        <v>232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18" t="s">
        <v>181</v>
      </c>
      <c r="BK109" s="229">
        <f>ROUND(I109*H109,2)</f>
        <v>0</v>
      </c>
      <c r="BL109" s="18" t="s">
        <v>181</v>
      </c>
      <c r="BM109" s="18" t="s">
        <v>893</v>
      </c>
    </row>
    <row r="110" s="1" customFormat="1">
      <c r="B110" s="40"/>
      <c r="C110" s="41"/>
      <c r="D110" s="230" t="s">
        <v>240</v>
      </c>
      <c r="E110" s="41"/>
      <c r="F110" s="231" t="s">
        <v>894</v>
      </c>
      <c r="G110" s="41"/>
      <c r="H110" s="41"/>
      <c r="I110" s="145"/>
      <c r="J110" s="41"/>
      <c r="K110" s="41"/>
      <c r="L110" s="45"/>
      <c r="M110" s="232"/>
      <c r="N110" s="81"/>
      <c r="O110" s="81"/>
      <c r="P110" s="81"/>
      <c r="Q110" s="81"/>
      <c r="R110" s="81"/>
      <c r="S110" s="81"/>
      <c r="T110" s="82"/>
      <c r="AT110" s="18" t="s">
        <v>240</v>
      </c>
      <c r="AU110" s="18" t="s">
        <v>89</v>
      </c>
    </row>
    <row r="111" s="12" customFormat="1">
      <c r="B111" s="233"/>
      <c r="C111" s="234"/>
      <c r="D111" s="230" t="s">
        <v>242</v>
      </c>
      <c r="E111" s="235" t="s">
        <v>39</v>
      </c>
      <c r="F111" s="236" t="s">
        <v>1110</v>
      </c>
      <c r="G111" s="234"/>
      <c r="H111" s="237">
        <v>0.010999999999999999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AT111" s="243" t="s">
        <v>242</v>
      </c>
      <c r="AU111" s="243" t="s">
        <v>89</v>
      </c>
      <c r="AV111" s="12" t="s">
        <v>89</v>
      </c>
      <c r="AW111" s="12" t="s">
        <v>41</v>
      </c>
      <c r="AX111" s="12" t="s">
        <v>80</v>
      </c>
      <c r="AY111" s="243" t="s">
        <v>232</v>
      </c>
    </row>
    <row r="112" s="13" customFormat="1">
      <c r="B112" s="254"/>
      <c r="C112" s="255"/>
      <c r="D112" s="230" t="s">
        <v>242</v>
      </c>
      <c r="E112" s="256" t="s">
        <v>39</v>
      </c>
      <c r="F112" s="257" t="s">
        <v>263</v>
      </c>
      <c r="G112" s="255"/>
      <c r="H112" s="258">
        <v>0.010999999999999999</v>
      </c>
      <c r="I112" s="259"/>
      <c r="J112" s="255"/>
      <c r="K112" s="255"/>
      <c r="L112" s="260"/>
      <c r="M112" s="261"/>
      <c r="N112" s="262"/>
      <c r="O112" s="262"/>
      <c r="P112" s="262"/>
      <c r="Q112" s="262"/>
      <c r="R112" s="262"/>
      <c r="S112" s="262"/>
      <c r="T112" s="263"/>
      <c r="AT112" s="264" t="s">
        <v>242</v>
      </c>
      <c r="AU112" s="264" t="s">
        <v>89</v>
      </c>
      <c r="AV112" s="13" t="s">
        <v>181</v>
      </c>
      <c r="AW112" s="13" t="s">
        <v>41</v>
      </c>
      <c r="AX112" s="13" t="s">
        <v>87</v>
      </c>
      <c r="AY112" s="264" t="s">
        <v>232</v>
      </c>
    </row>
    <row r="113" s="1" customFormat="1" ht="33.75" customHeight="1">
      <c r="B113" s="40"/>
      <c r="C113" s="218" t="s">
        <v>277</v>
      </c>
      <c r="D113" s="218" t="s">
        <v>235</v>
      </c>
      <c r="E113" s="219" t="s">
        <v>1111</v>
      </c>
      <c r="F113" s="220" t="s">
        <v>1112</v>
      </c>
      <c r="G113" s="221" t="s">
        <v>176</v>
      </c>
      <c r="H113" s="222">
        <v>0.010999999999999999</v>
      </c>
      <c r="I113" s="223"/>
      <c r="J113" s="224">
        <f>ROUND(I113*H113,2)</f>
        <v>0</v>
      </c>
      <c r="K113" s="220" t="s">
        <v>238</v>
      </c>
      <c r="L113" s="45"/>
      <c r="M113" s="225" t="s">
        <v>39</v>
      </c>
      <c r="N113" s="226" t="s">
        <v>53</v>
      </c>
      <c r="O113" s="81"/>
      <c r="P113" s="227">
        <f>O113*H113</f>
        <v>0</v>
      </c>
      <c r="Q113" s="227">
        <v>0</v>
      </c>
      <c r="R113" s="227">
        <f>Q113*H113</f>
        <v>0</v>
      </c>
      <c r="S113" s="227">
        <v>0</v>
      </c>
      <c r="T113" s="228">
        <f>S113*H113</f>
        <v>0</v>
      </c>
      <c r="AR113" s="18" t="s">
        <v>181</v>
      </c>
      <c r="AT113" s="18" t="s">
        <v>235</v>
      </c>
      <c r="AU113" s="18" t="s">
        <v>89</v>
      </c>
      <c r="AY113" s="18" t="s">
        <v>232</v>
      </c>
      <c r="BE113" s="229">
        <f>IF(N113="základní",J113,0)</f>
        <v>0</v>
      </c>
      <c r="BF113" s="229">
        <f>IF(N113="snížená",J113,0)</f>
        <v>0</v>
      </c>
      <c r="BG113" s="229">
        <f>IF(N113="zákl. přenesená",J113,0)</f>
        <v>0</v>
      </c>
      <c r="BH113" s="229">
        <f>IF(N113="sníž. přenesená",J113,0)</f>
        <v>0</v>
      </c>
      <c r="BI113" s="229">
        <f>IF(N113="nulová",J113,0)</f>
        <v>0</v>
      </c>
      <c r="BJ113" s="18" t="s">
        <v>181</v>
      </c>
      <c r="BK113" s="229">
        <f>ROUND(I113*H113,2)</f>
        <v>0</v>
      </c>
      <c r="BL113" s="18" t="s">
        <v>181</v>
      </c>
      <c r="BM113" s="18" t="s">
        <v>898</v>
      </c>
    </row>
    <row r="114" s="1" customFormat="1">
      <c r="B114" s="40"/>
      <c r="C114" s="41"/>
      <c r="D114" s="230" t="s">
        <v>240</v>
      </c>
      <c r="E114" s="41"/>
      <c r="F114" s="231" t="s">
        <v>899</v>
      </c>
      <c r="G114" s="41"/>
      <c r="H114" s="41"/>
      <c r="I114" s="145"/>
      <c r="J114" s="41"/>
      <c r="K114" s="41"/>
      <c r="L114" s="45"/>
      <c r="M114" s="232"/>
      <c r="N114" s="81"/>
      <c r="O114" s="81"/>
      <c r="P114" s="81"/>
      <c r="Q114" s="81"/>
      <c r="R114" s="81"/>
      <c r="S114" s="81"/>
      <c r="T114" s="82"/>
      <c r="AT114" s="18" t="s">
        <v>240</v>
      </c>
      <c r="AU114" s="18" t="s">
        <v>89</v>
      </c>
    </row>
    <row r="115" s="12" customFormat="1">
      <c r="B115" s="233"/>
      <c r="C115" s="234"/>
      <c r="D115" s="230" t="s">
        <v>242</v>
      </c>
      <c r="E115" s="235" t="s">
        <v>39</v>
      </c>
      <c r="F115" s="236" t="s">
        <v>1113</v>
      </c>
      <c r="G115" s="234"/>
      <c r="H115" s="237">
        <v>0.010999999999999999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AT115" s="243" t="s">
        <v>242</v>
      </c>
      <c r="AU115" s="243" t="s">
        <v>89</v>
      </c>
      <c r="AV115" s="12" t="s">
        <v>89</v>
      </c>
      <c r="AW115" s="12" t="s">
        <v>41</v>
      </c>
      <c r="AX115" s="12" t="s">
        <v>80</v>
      </c>
      <c r="AY115" s="243" t="s">
        <v>232</v>
      </c>
    </row>
    <row r="116" s="13" customFormat="1">
      <c r="B116" s="254"/>
      <c r="C116" s="255"/>
      <c r="D116" s="230" t="s">
        <v>242</v>
      </c>
      <c r="E116" s="256" t="s">
        <v>1080</v>
      </c>
      <c r="F116" s="257" t="s">
        <v>263</v>
      </c>
      <c r="G116" s="255"/>
      <c r="H116" s="258">
        <v>0.010999999999999999</v>
      </c>
      <c r="I116" s="259"/>
      <c r="J116" s="255"/>
      <c r="K116" s="255"/>
      <c r="L116" s="260"/>
      <c r="M116" s="261"/>
      <c r="N116" s="262"/>
      <c r="O116" s="262"/>
      <c r="P116" s="262"/>
      <c r="Q116" s="262"/>
      <c r="R116" s="262"/>
      <c r="S116" s="262"/>
      <c r="T116" s="263"/>
      <c r="AT116" s="264" t="s">
        <v>242</v>
      </c>
      <c r="AU116" s="264" t="s">
        <v>89</v>
      </c>
      <c r="AV116" s="13" t="s">
        <v>181</v>
      </c>
      <c r="AW116" s="13" t="s">
        <v>41</v>
      </c>
      <c r="AX116" s="13" t="s">
        <v>87</v>
      </c>
      <c r="AY116" s="264" t="s">
        <v>232</v>
      </c>
    </row>
    <row r="117" s="1" customFormat="1" ht="45" customHeight="1">
      <c r="B117" s="40"/>
      <c r="C117" s="218" t="s">
        <v>253</v>
      </c>
      <c r="D117" s="218" t="s">
        <v>235</v>
      </c>
      <c r="E117" s="219" t="s">
        <v>296</v>
      </c>
      <c r="F117" s="220" t="s">
        <v>297</v>
      </c>
      <c r="G117" s="221" t="s">
        <v>176</v>
      </c>
      <c r="H117" s="222">
        <v>0.40000000000000002</v>
      </c>
      <c r="I117" s="223"/>
      <c r="J117" s="224">
        <f>ROUND(I117*H117,2)</f>
        <v>0</v>
      </c>
      <c r="K117" s="220" t="s">
        <v>238</v>
      </c>
      <c r="L117" s="45"/>
      <c r="M117" s="225" t="s">
        <v>39</v>
      </c>
      <c r="N117" s="226" t="s">
        <v>53</v>
      </c>
      <c r="O117" s="81"/>
      <c r="P117" s="227">
        <f>O117*H117</f>
        <v>0</v>
      </c>
      <c r="Q117" s="227">
        <v>0</v>
      </c>
      <c r="R117" s="227">
        <f>Q117*H117</f>
        <v>0</v>
      </c>
      <c r="S117" s="227">
        <v>0</v>
      </c>
      <c r="T117" s="228">
        <f>S117*H117</f>
        <v>0</v>
      </c>
      <c r="AR117" s="18" t="s">
        <v>181</v>
      </c>
      <c r="AT117" s="18" t="s">
        <v>235</v>
      </c>
      <c r="AU117" s="18" t="s">
        <v>89</v>
      </c>
      <c r="AY117" s="18" t="s">
        <v>232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18" t="s">
        <v>181</v>
      </c>
      <c r="BK117" s="229">
        <f>ROUND(I117*H117,2)</f>
        <v>0</v>
      </c>
      <c r="BL117" s="18" t="s">
        <v>181</v>
      </c>
      <c r="BM117" s="18" t="s">
        <v>902</v>
      </c>
    </row>
    <row r="118" s="1" customFormat="1">
      <c r="B118" s="40"/>
      <c r="C118" s="41"/>
      <c r="D118" s="230" t="s">
        <v>240</v>
      </c>
      <c r="E118" s="41"/>
      <c r="F118" s="231" t="s">
        <v>299</v>
      </c>
      <c r="G118" s="41"/>
      <c r="H118" s="41"/>
      <c r="I118" s="145"/>
      <c r="J118" s="41"/>
      <c r="K118" s="41"/>
      <c r="L118" s="45"/>
      <c r="M118" s="232"/>
      <c r="N118" s="81"/>
      <c r="O118" s="81"/>
      <c r="P118" s="81"/>
      <c r="Q118" s="81"/>
      <c r="R118" s="81"/>
      <c r="S118" s="81"/>
      <c r="T118" s="82"/>
      <c r="AT118" s="18" t="s">
        <v>240</v>
      </c>
      <c r="AU118" s="18" t="s">
        <v>89</v>
      </c>
    </row>
    <row r="119" s="12" customFormat="1">
      <c r="B119" s="233"/>
      <c r="C119" s="234"/>
      <c r="D119" s="230" t="s">
        <v>242</v>
      </c>
      <c r="E119" s="235" t="s">
        <v>39</v>
      </c>
      <c r="F119" s="236" t="s">
        <v>1114</v>
      </c>
      <c r="G119" s="234"/>
      <c r="H119" s="237">
        <v>0.40000000000000002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AT119" s="243" t="s">
        <v>242</v>
      </c>
      <c r="AU119" s="243" t="s">
        <v>89</v>
      </c>
      <c r="AV119" s="12" t="s">
        <v>89</v>
      </c>
      <c r="AW119" s="12" t="s">
        <v>41</v>
      </c>
      <c r="AX119" s="12" t="s">
        <v>80</v>
      </c>
      <c r="AY119" s="243" t="s">
        <v>232</v>
      </c>
    </row>
    <row r="120" s="13" customFormat="1">
      <c r="B120" s="254"/>
      <c r="C120" s="255"/>
      <c r="D120" s="230" t="s">
        <v>242</v>
      </c>
      <c r="E120" s="256" t="s">
        <v>1091</v>
      </c>
      <c r="F120" s="257" t="s">
        <v>263</v>
      </c>
      <c r="G120" s="255"/>
      <c r="H120" s="258">
        <v>0.40000000000000002</v>
      </c>
      <c r="I120" s="259"/>
      <c r="J120" s="255"/>
      <c r="K120" s="255"/>
      <c r="L120" s="260"/>
      <c r="M120" s="261"/>
      <c r="N120" s="262"/>
      <c r="O120" s="262"/>
      <c r="P120" s="262"/>
      <c r="Q120" s="262"/>
      <c r="R120" s="262"/>
      <c r="S120" s="262"/>
      <c r="T120" s="263"/>
      <c r="AT120" s="264" t="s">
        <v>242</v>
      </c>
      <c r="AU120" s="264" t="s">
        <v>89</v>
      </c>
      <c r="AV120" s="13" t="s">
        <v>181</v>
      </c>
      <c r="AW120" s="13" t="s">
        <v>41</v>
      </c>
      <c r="AX120" s="13" t="s">
        <v>87</v>
      </c>
      <c r="AY120" s="264" t="s">
        <v>232</v>
      </c>
    </row>
    <row r="121" s="1" customFormat="1" ht="22.5" customHeight="1">
      <c r="B121" s="40"/>
      <c r="C121" s="218" t="s">
        <v>289</v>
      </c>
      <c r="D121" s="218" t="s">
        <v>235</v>
      </c>
      <c r="E121" s="219" t="s">
        <v>663</v>
      </c>
      <c r="F121" s="220" t="s">
        <v>664</v>
      </c>
      <c r="G121" s="221" t="s">
        <v>176</v>
      </c>
      <c r="H121" s="222">
        <v>0.40000000000000002</v>
      </c>
      <c r="I121" s="223"/>
      <c r="J121" s="224">
        <f>ROUND(I121*H121,2)</f>
        <v>0</v>
      </c>
      <c r="K121" s="220" t="s">
        <v>238</v>
      </c>
      <c r="L121" s="45"/>
      <c r="M121" s="225" t="s">
        <v>39</v>
      </c>
      <c r="N121" s="226" t="s">
        <v>53</v>
      </c>
      <c r="O121" s="8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AR121" s="18" t="s">
        <v>181</v>
      </c>
      <c r="AT121" s="18" t="s">
        <v>235</v>
      </c>
      <c r="AU121" s="18" t="s">
        <v>89</v>
      </c>
      <c r="AY121" s="18" t="s">
        <v>232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8" t="s">
        <v>181</v>
      </c>
      <c r="BK121" s="229">
        <f>ROUND(I121*H121,2)</f>
        <v>0</v>
      </c>
      <c r="BL121" s="18" t="s">
        <v>181</v>
      </c>
      <c r="BM121" s="18" t="s">
        <v>1115</v>
      </c>
    </row>
    <row r="122" s="1" customFormat="1">
      <c r="B122" s="40"/>
      <c r="C122" s="41"/>
      <c r="D122" s="230" t="s">
        <v>240</v>
      </c>
      <c r="E122" s="41"/>
      <c r="F122" s="231" t="s">
        <v>307</v>
      </c>
      <c r="G122" s="41"/>
      <c r="H122" s="41"/>
      <c r="I122" s="145"/>
      <c r="J122" s="41"/>
      <c r="K122" s="41"/>
      <c r="L122" s="45"/>
      <c r="M122" s="232"/>
      <c r="N122" s="81"/>
      <c r="O122" s="81"/>
      <c r="P122" s="81"/>
      <c r="Q122" s="81"/>
      <c r="R122" s="81"/>
      <c r="S122" s="81"/>
      <c r="T122" s="82"/>
      <c r="AT122" s="18" t="s">
        <v>240</v>
      </c>
      <c r="AU122" s="18" t="s">
        <v>89</v>
      </c>
    </row>
    <row r="123" s="12" customFormat="1">
      <c r="B123" s="233"/>
      <c r="C123" s="234"/>
      <c r="D123" s="230" t="s">
        <v>242</v>
      </c>
      <c r="E123" s="235" t="s">
        <v>39</v>
      </c>
      <c r="F123" s="236" t="s">
        <v>1091</v>
      </c>
      <c r="G123" s="234"/>
      <c r="H123" s="237">
        <v>0.40000000000000002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AT123" s="243" t="s">
        <v>242</v>
      </c>
      <c r="AU123" s="243" t="s">
        <v>89</v>
      </c>
      <c r="AV123" s="12" t="s">
        <v>89</v>
      </c>
      <c r="AW123" s="12" t="s">
        <v>41</v>
      </c>
      <c r="AX123" s="12" t="s">
        <v>87</v>
      </c>
      <c r="AY123" s="243" t="s">
        <v>232</v>
      </c>
    </row>
    <row r="124" s="1" customFormat="1" ht="22.5" customHeight="1">
      <c r="B124" s="40"/>
      <c r="C124" s="218" t="s">
        <v>295</v>
      </c>
      <c r="D124" s="218" t="s">
        <v>235</v>
      </c>
      <c r="E124" s="219" t="s">
        <v>1116</v>
      </c>
      <c r="F124" s="220" t="s">
        <v>1117</v>
      </c>
      <c r="G124" s="221" t="s">
        <v>180</v>
      </c>
      <c r="H124" s="222">
        <v>7.2000000000000002</v>
      </c>
      <c r="I124" s="223"/>
      <c r="J124" s="224">
        <f>ROUND(I124*H124,2)</f>
        <v>0</v>
      </c>
      <c r="K124" s="220" t="s">
        <v>238</v>
      </c>
      <c r="L124" s="45"/>
      <c r="M124" s="225" t="s">
        <v>39</v>
      </c>
      <c r="N124" s="226" t="s">
        <v>53</v>
      </c>
      <c r="O124" s="8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AR124" s="18" t="s">
        <v>181</v>
      </c>
      <c r="AT124" s="18" t="s">
        <v>235</v>
      </c>
      <c r="AU124" s="18" t="s">
        <v>89</v>
      </c>
      <c r="AY124" s="18" t="s">
        <v>232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8" t="s">
        <v>181</v>
      </c>
      <c r="BK124" s="229">
        <f>ROUND(I124*H124,2)</f>
        <v>0</v>
      </c>
      <c r="BL124" s="18" t="s">
        <v>181</v>
      </c>
      <c r="BM124" s="18" t="s">
        <v>907</v>
      </c>
    </row>
    <row r="125" s="1" customFormat="1">
      <c r="B125" s="40"/>
      <c r="C125" s="41"/>
      <c r="D125" s="230" t="s">
        <v>240</v>
      </c>
      <c r="E125" s="41"/>
      <c r="F125" s="231" t="s">
        <v>1118</v>
      </c>
      <c r="G125" s="41"/>
      <c r="H125" s="41"/>
      <c r="I125" s="145"/>
      <c r="J125" s="41"/>
      <c r="K125" s="41"/>
      <c r="L125" s="45"/>
      <c r="M125" s="232"/>
      <c r="N125" s="81"/>
      <c r="O125" s="81"/>
      <c r="P125" s="81"/>
      <c r="Q125" s="81"/>
      <c r="R125" s="81"/>
      <c r="S125" s="81"/>
      <c r="T125" s="82"/>
      <c r="AT125" s="18" t="s">
        <v>240</v>
      </c>
      <c r="AU125" s="18" t="s">
        <v>89</v>
      </c>
    </row>
    <row r="126" s="12" customFormat="1">
      <c r="B126" s="233"/>
      <c r="C126" s="234"/>
      <c r="D126" s="230" t="s">
        <v>242</v>
      </c>
      <c r="E126" s="235" t="s">
        <v>39</v>
      </c>
      <c r="F126" s="236" t="s">
        <v>1119</v>
      </c>
      <c r="G126" s="234"/>
      <c r="H126" s="237">
        <v>7.2000000000000002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AT126" s="243" t="s">
        <v>242</v>
      </c>
      <c r="AU126" s="243" t="s">
        <v>89</v>
      </c>
      <c r="AV126" s="12" t="s">
        <v>89</v>
      </c>
      <c r="AW126" s="12" t="s">
        <v>41</v>
      </c>
      <c r="AX126" s="12" t="s">
        <v>80</v>
      </c>
      <c r="AY126" s="243" t="s">
        <v>232</v>
      </c>
    </row>
    <row r="127" s="15" customFormat="1">
      <c r="B127" s="276"/>
      <c r="C127" s="277"/>
      <c r="D127" s="230" t="s">
        <v>242</v>
      </c>
      <c r="E127" s="278" t="s">
        <v>39</v>
      </c>
      <c r="F127" s="279" t="s">
        <v>1120</v>
      </c>
      <c r="G127" s="277"/>
      <c r="H127" s="278" t="s">
        <v>39</v>
      </c>
      <c r="I127" s="280"/>
      <c r="J127" s="277"/>
      <c r="K127" s="277"/>
      <c r="L127" s="281"/>
      <c r="M127" s="282"/>
      <c r="N127" s="283"/>
      <c r="O127" s="283"/>
      <c r="P127" s="283"/>
      <c r="Q127" s="283"/>
      <c r="R127" s="283"/>
      <c r="S127" s="283"/>
      <c r="T127" s="284"/>
      <c r="AT127" s="285" t="s">
        <v>242</v>
      </c>
      <c r="AU127" s="285" t="s">
        <v>89</v>
      </c>
      <c r="AV127" s="15" t="s">
        <v>87</v>
      </c>
      <c r="AW127" s="15" t="s">
        <v>41</v>
      </c>
      <c r="AX127" s="15" t="s">
        <v>80</v>
      </c>
      <c r="AY127" s="285" t="s">
        <v>232</v>
      </c>
    </row>
    <row r="128" s="13" customFormat="1">
      <c r="B128" s="254"/>
      <c r="C128" s="255"/>
      <c r="D128" s="230" t="s">
        <v>242</v>
      </c>
      <c r="E128" s="256" t="s">
        <v>1078</v>
      </c>
      <c r="F128" s="257" t="s">
        <v>263</v>
      </c>
      <c r="G128" s="255"/>
      <c r="H128" s="258">
        <v>7.2000000000000002</v>
      </c>
      <c r="I128" s="259"/>
      <c r="J128" s="255"/>
      <c r="K128" s="255"/>
      <c r="L128" s="260"/>
      <c r="M128" s="261"/>
      <c r="N128" s="262"/>
      <c r="O128" s="262"/>
      <c r="P128" s="262"/>
      <c r="Q128" s="262"/>
      <c r="R128" s="262"/>
      <c r="S128" s="262"/>
      <c r="T128" s="263"/>
      <c r="AT128" s="264" t="s">
        <v>242</v>
      </c>
      <c r="AU128" s="264" t="s">
        <v>89</v>
      </c>
      <c r="AV128" s="13" t="s">
        <v>181</v>
      </c>
      <c r="AW128" s="13" t="s">
        <v>41</v>
      </c>
      <c r="AX128" s="13" t="s">
        <v>87</v>
      </c>
      <c r="AY128" s="264" t="s">
        <v>232</v>
      </c>
    </row>
    <row r="129" s="1" customFormat="1" ht="22.5" customHeight="1">
      <c r="B129" s="40"/>
      <c r="C129" s="244" t="s">
        <v>303</v>
      </c>
      <c r="D129" s="244" t="s">
        <v>250</v>
      </c>
      <c r="E129" s="245" t="s">
        <v>1121</v>
      </c>
      <c r="F129" s="246" t="s">
        <v>1122</v>
      </c>
      <c r="G129" s="247" t="s">
        <v>280</v>
      </c>
      <c r="H129" s="248">
        <v>72</v>
      </c>
      <c r="I129" s="249"/>
      <c r="J129" s="250">
        <f>ROUND(I129*H129,2)</f>
        <v>0</v>
      </c>
      <c r="K129" s="246" t="s">
        <v>238</v>
      </c>
      <c r="L129" s="251"/>
      <c r="M129" s="252" t="s">
        <v>39</v>
      </c>
      <c r="N129" s="253" t="s">
        <v>53</v>
      </c>
      <c r="O129" s="81"/>
      <c r="P129" s="227">
        <f>O129*H129</f>
        <v>0</v>
      </c>
      <c r="Q129" s="227">
        <v>0.00123</v>
      </c>
      <c r="R129" s="227">
        <f>Q129*H129</f>
        <v>0.08856</v>
      </c>
      <c r="S129" s="227">
        <v>0</v>
      </c>
      <c r="T129" s="228">
        <f>S129*H129</f>
        <v>0</v>
      </c>
      <c r="AR129" s="18" t="s">
        <v>253</v>
      </c>
      <c r="AT129" s="18" t="s">
        <v>250</v>
      </c>
      <c r="AU129" s="18" t="s">
        <v>89</v>
      </c>
      <c r="AY129" s="18" t="s">
        <v>232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8" t="s">
        <v>181</v>
      </c>
      <c r="BK129" s="229">
        <f>ROUND(I129*H129,2)</f>
        <v>0</v>
      </c>
      <c r="BL129" s="18" t="s">
        <v>181</v>
      </c>
      <c r="BM129" s="18" t="s">
        <v>1123</v>
      </c>
    </row>
    <row r="130" s="12" customFormat="1">
      <c r="B130" s="233"/>
      <c r="C130" s="234"/>
      <c r="D130" s="230" t="s">
        <v>242</v>
      </c>
      <c r="E130" s="235" t="s">
        <v>39</v>
      </c>
      <c r="F130" s="236" t="s">
        <v>1124</v>
      </c>
      <c r="G130" s="234"/>
      <c r="H130" s="237">
        <v>72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AT130" s="243" t="s">
        <v>242</v>
      </c>
      <c r="AU130" s="243" t="s">
        <v>89</v>
      </c>
      <c r="AV130" s="12" t="s">
        <v>89</v>
      </c>
      <c r="AW130" s="12" t="s">
        <v>41</v>
      </c>
      <c r="AX130" s="12" t="s">
        <v>80</v>
      </c>
      <c r="AY130" s="243" t="s">
        <v>232</v>
      </c>
    </row>
    <row r="131" s="13" customFormat="1">
      <c r="B131" s="254"/>
      <c r="C131" s="255"/>
      <c r="D131" s="230" t="s">
        <v>242</v>
      </c>
      <c r="E131" s="256" t="s">
        <v>39</v>
      </c>
      <c r="F131" s="257" t="s">
        <v>263</v>
      </c>
      <c r="G131" s="255"/>
      <c r="H131" s="258">
        <v>72</v>
      </c>
      <c r="I131" s="259"/>
      <c r="J131" s="255"/>
      <c r="K131" s="255"/>
      <c r="L131" s="260"/>
      <c r="M131" s="261"/>
      <c r="N131" s="262"/>
      <c r="O131" s="262"/>
      <c r="P131" s="262"/>
      <c r="Q131" s="262"/>
      <c r="R131" s="262"/>
      <c r="S131" s="262"/>
      <c r="T131" s="263"/>
      <c r="AT131" s="264" t="s">
        <v>242</v>
      </c>
      <c r="AU131" s="264" t="s">
        <v>89</v>
      </c>
      <c r="AV131" s="13" t="s">
        <v>181</v>
      </c>
      <c r="AW131" s="13" t="s">
        <v>41</v>
      </c>
      <c r="AX131" s="13" t="s">
        <v>87</v>
      </c>
      <c r="AY131" s="264" t="s">
        <v>232</v>
      </c>
    </row>
    <row r="132" s="1" customFormat="1" ht="22.5" customHeight="1">
      <c r="B132" s="40"/>
      <c r="C132" s="244" t="s">
        <v>308</v>
      </c>
      <c r="D132" s="244" t="s">
        <v>250</v>
      </c>
      <c r="E132" s="245" t="s">
        <v>1125</v>
      </c>
      <c r="F132" s="246" t="s">
        <v>1126</v>
      </c>
      <c r="G132" s="247" t="s">
        <v>180</v>
      </c>
      <c r="H132" s="248">
        <v>7.2000000000000002</v>
      </c>
      <c r="I132" s="249"/>
      <c r="J132" s="250">
        <f>ROUND(I132*H132,2)</f>
        <v>0</v>
      </c>
      <c r="K132" s="246" t="s">
        <v>238</v>
      </c>
      <c r="L132" s="251"/>
      <c r="M132" s="252" t="s">
        <v>39</v>
      </c>
      <c r="N132" s="253" t="s">
        <v>53</v>
      </c>
      <c r="O132" s="8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AR132" s="18" t="s">
        <v>253</v>
      </c>
      <c r="AT132" s="18" t="s">
        <v>250</v>
      </c>
      <c r="AU132" s="18" t="s">
        <v>89</v>
      </c>
      <c r="AY132" s="18" t="s">
        <v>232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8" t="s">
        <v>181</v>
      </c>
      <c r="BK132" s="229">
        <f>ROUND(I132*H132,2)</f>
        <v>0</v>
      </c>
      <c r="BL132" s="18" t="s">
        <v>181</v>
      </c>
      <c r="BM132" s="18" t="s">
        <v>1127</v>
      </c>
    </row>
    <row r="133" s="12" customFormat="1">
      <c r="B133" s="233"/>
      <c r="C133" s="234"/>
      <c r="D133" s="230" t="s">
        <v>242</v>
      </c>
      <c r="E133" s="235" t="s">
        <v>39</v>
      </c>
      <c r="F133" s="236" t="s">
        <v>1128</v>
      </c>
      <c r="G133" s="234"/>
      <c r="H133" s="237">
        <v>7.2000000000000002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242</v>
      </c>
      <c r="AU133" s="243" t="s">
        <v>89</v>
      </c>
      <c r="AV133" s="12" t="s">
        <v>89</v>
      </c>
      <c r="AW133" s="12" t="s">
        <v>41</v>
      </c>
      <c r="AX133" s="12" t="s">
        <v>80</v>
      </c>
      <c r="AY133" s="243" t="s">
        <v>232</v>
      </c>
    </row>
    <row r="134" s="15" customFormat="1">
      <c r="B134" s="276"/>
      <c r="C134" s="277"/>
      <c r="D134" s="230" t="s">
        <v>242</v>
      </c>
      <c r="E134" s="278" t="s">
        <v>39</v>
      </c>
      <c r="F134" s="279" t="s">
        <v>1129</v>
      </c>
      <c r="G134" s="277"/>
      <c r="H134" s="278" t="s">
        <v>39</v>
      </c>
      <c r="I134" s="280"/>
      <c r="J134" s="277"/>
      <c r="K134" s="277"/>
      <c r="L134" s="281"/>
      <c r="M134" s="282"/>
      <c r="N134" s="283"/>
      <c r="O134" s="283"/>
      <c r="P134" s="283"/>
      <c r="Q134" s="283"/>
      <c r="R134" s="283"/>
      <c r="S134" s="283"/>
      <c r="T134" s="284"/>
      <c r="AT134" s="285" t="s">
        <v>242</v>
      </c>
      <c r="AU134" s="285" t="s">
        <v>89</v>
      </c>
      <c r="AV134" s="15" t="s">
        <v>87</v>
      </c>
      <c r="AW134" s="15" t="s">
        <v>41</v>
      </c>
      <c r="AX134" s="15" t="s">
        <v>80</v>
      </c>
      <c r="AY134" s="285" t="s">
        <v>232</v>
      </c>
    </row>
    <row r="135" s="15" customFormat="1">
      <c r="B135" s="276"/>
      <c r="C135" s="277"/>
      <c r="D135" s="230" t="s">
        <v>242</v>
      </c>
      <c r="E135" s="278" t="s">
        <v>39</v>
      </c>
      <c r="F135" s="279" t="s">
        <v>1130</v>
      </c>
      <c r="G135" s="277"/>
      <c r="H135" s="278" t="s">
        <v>39</v>
      </c>
      <c r="I135" s="280"/>
      <c r="J135" s="277"/>
      <c r="K135" s="277"/>
      <c r="L135" s="281"/>
      <c r="M135" s="282"/>
      <c r="N135" s="283"/>
      <c r="O135" s="283"/>
      <c r="P135" s="283"/>
      <c r="Q135" s="283"/>
      <c r="R135" s="283"/>
      <c r="S135" s="283"/>
      <c r="T135" s="284"/>
      <c r="AT135" s="285" t="s">
        <v>242</v>
      </c>
      <c r="AU135" s="285" t="s">
        <v>89</v>
      </c>
      <c r="AV135" s="15" t="s">
        <v>87</v>
      </c>
      <c r="AW135" s="15" t="s">
        <v>41</v>
      </c>
      <c r="AX135" s="15" t="s">
        <v>80</v>
      </c>
      <c r="AY135" s="285" t="s">
        <v>232</v>
      </c>
    </row>
    <row r="136" s="15" customFormat="1">
      <c r="B136" s="276"/>
      <c r="C136" s="277"/>
      <c r="D136" s="230" t="s">
        <v>242</v>
      </c>
      <c r="E136" s="278" t="s">
        <v>39</v>
      </c>
      <c r="F136" s="279" t="s">
        <v>1131</v>
      </c>
      <c r="G136" s="277"/>
      <c r="H136" s="278" t="s">
        <v>39</v>
      </c>
      <c r="I136" s="280"/>
      <c r="J136" s="277"/>
      <c r="K136" s="277"/>
      <c r="L136" s="281"/>
      <c r="M136" s="282"/>
      <c r="N136" s="283"/>
      <c r="O136" s="283"/>
      <c r="P136" s="283"/>
      <c r="Q136" s="283"/>
      <c r="R136" s="283"/>
      <c r="S136" s="283"/>
      <c r="T136" s="284"/>
      <c r="AT136" s="285" t="s">
        <v>242</v>
      </c>
      <c r="AU136" s="285" t="s">
        <v>89</v>
      </c>
      <c r="AV136" s="15" t="s">
        <v>87</v>
      </c>
      <c r="AW136" s="15" t="s">
        <v>41</v>
      </c>
      <c r="AX136" s="15" t="s">
        <v>80</v>
      </c>
      <c r="AY136" s="285" t="s">
        <v>232</v>
      </c>
    </row>
    <row r="137" s="15" customFormat="1">
      <c r="B137" s="276"/>
      <c r="C137" s="277"/>
      <c r="D137" s="230" t="s">
        <v>242</v>
      </c>
      <c r="E137" s="278" t="s">
        <v>39</v>
      </c>
      <c r="F137" s="279" t="s">
        <v>1132</v>
      </c>
      <c r="G137" s="277"/>
      <c r="H137" s="278" t="s">
        <v>39</v>
      </c>
      <c r="I137" s="280"/>
      <c r="J137" s="277"/>
      <c r="K137" s="277"/>
      <c r="L137" s="281"/>
      <c r="M137" s="282"/>
      <c r="N137" s="283"/>
      <c r="O137" s="283"/>
      <c r="P137" s="283"/>
      <c r="Q137" s="283"/>
      <c r="R137" s="283"/>
      <c r="S137" s="283"/>
      <c r="T137" s="284"/>
      <c r="AT137" s="285" t="s">
        <v>242</v>
      </c>
      <c r="AU137" s="285" t="s">
        <v>89</v>
      </c>
      <c r="AV137" s="15" t="s">
        <v>87</v>
      </c>
      <c r="AW137" s="15" t="s">
        <v>41</v>
      </c>
      <c r="AX137" s="15" t="s">
        <v>80</v>
      </c>
      <c r="AY137" s="285" t="s">
        <v>232</v>
      </c>
    </row>
    <row r="138" s="15" customFormat="1">
      <c r="B138" s="276"/>
      <c r="C138" s="277"/>
      <c r="D138" s="230" t="s">
        <v>242</v>
      </c>
      <c r="E138" s="278" t="s">
        <v>39</v>
      </c>
      <c r="F138" s="279" t="s">
        <v>1133</v>
      </c>
      <c r="G138" s="277"/>
      <c r="H138" s="278" t="s">
        <v>39</v>
      </c>
      <c r="I138" s="280"/>
      <c r="J138" s="277"/>
      <c r="K138" s="277"/>
      <c r="L138" s="281"/>
      <c r="M138" s="282"/>
      <c r="N138" s="283"/>
      <c r="O138" s="283"/>
      <c r="P138" s="283"/>
      <c r="Q138" s="283"/>
      <c r="R138" s="283"/>
      <c r="S138" s="283"/>
      <c r="T138" s="284"/>
      <c r="AT138" s="285" t="s">
        <v>242</v>
      </c>
      <c r="AU138" s="285" t="s">
        <v>89</v>
      </c>
      <c r="AV138" s="15" t="s">
        <v>87</v>
      </c>
      <c r="AW138" s="15" t="s">
        <v>41</v>
      </c>
      <c r="AX138" s="15" t="s">
        <v>80</v>
      </c>
      <c r="AY138" s="285" t="s">
        <v>232</v>
      </c>
    </row>
    <row r="139" s="15" customFormat="1">
      <c r="B139" s="276"/>
      <c r="C139" s="277"/>
      <c r="D139" s="230" t="s">
        <v>242</v>
      </c>
      <c r="E139" s="278" t="s">
        <v>39</v>
      </c>
      <c r="F139" s="279" t="s">
        <v>1134</v>
      </c>
      <c r="G139" s="277"/>
      <c r="H139" s="278" t="s">
        <v>39</v>
      </c>
      <c r="I139" s="280"/>
      <c r="J139" s="277"/>
      <c r="K139" s="277"/>
      <c r="L139" s="281"/>
      <c r="M139" s="282"/>
      <c r="N139" s="283"/>
      <c r="O139" s="283"/>
      <c r="P139" s="283"/>
      <c r="Q139" s="283"/>
      <c r="R139" s="283"/>
      <c r="S139" s="283"/>
      <c r="T139" s="284"/>
      <c r="AT139" s="285" t="s">
        <v>242</v>
      </c>
      <c r="AU139" s="285" t="s">
        <v>89</v>
      </c>
      <c r="AV139" s="15" t="s">
        <v>87</v>
      </c>
      <c r="AW139" s="15" t="s">
        <v>41</v>
      </c>
      <c r="AX139" s="15" t="s">
        <v>80</v>
      </c>
      <c r="AY139" s="285" t="s">
        <v>232</v>
      </c>
    </row>
    <row r="140" s="15" customFormat="1">
      <c r="B140" s="276"/>
      <c r="C140" s="277"/>
      <c r="D140" s="230" t="s">
        <v>242</v>
      </c>
      <c r="E140" s="278" t="s">
        <v>39</v>
      </c>
      <c r="F140" s="279" t="s">
        <v>1135</v>
      </c>
      <c r="G140" s="277"/>
      <c r="H140" s="278" t="s">
        <v>39</v>
      </c>
      <c r="I140" s="280"/>
      <c r="J140" s="277"/>
      <c r="K140" s="277"/>
      <c r="L140" s="281"/>
      <c r="M140" s="282"/>
      <c r="N140" s="283"/>
      <c r="O140" s="283"/>
      <c r="P140" s="283"/>
      <c r="Q140" s="283"/>
      <c r="R140" s="283"/>
      <c r="S140" s="283"/>
      <c r="T140" s="284"/>
      <c r="AT140" s="285" t="s">
        <v>242</v>
      </c>
      <c r="AU140" s="285" t="s">
        <v>89</v>
      </c>
      <c r="AV140" s="15" t="s">
        <v>87</v>
      </c>
      <c r="AW140" s="15" t="s">
        <v>41</v>
      </c>
      <c r="AX140" s="15" t="s">
        <v>80</v>
      </c>
      <c r="AY140" s="285" t="s">
        <v>232</v>
      </c>
    </row>
    <row r="141" s="13" customFormat="1">
      <c r="B141" s="254"/>
      <c r="C141" s="255"/>
      <c r="D141" s="230" t="s">
        <v>242</v>
      </c>
      <c r="E141" s="256" t="s">
        <v>39</v>
      </c>
      <c r="F141" s="257" t="s">
        <v>263</v>
      </c>
      <c r="G141" s="255"/>
      <c r="H141" s="258">
        <v>7.2000000000000002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AT141" s="264" t="s">
        <v>242</v>
      </c>
      <c r="AU141" s="264" t="s">
        <v>89</v>
      </c>
      <c r="AV141" s="13" t="s">
        <v>181</v>
      </c>
      <c r="AW141" s="13" t="s">
        <v>41</v>
      </c>
      <c r="AX141" s="13" t="s">
        <v>87</v>
      </c>
      <c r="AY141" s="264" t="s">
        <v>232</v>
      </c>
    </row>
    <row r="142" s="1" customFormat="1" ht="22.5" customHeight="1">
      <c r="B142" s="40"/>
      <c r="C142" s="244" t="s">
        <v>314</v>
      </c>
      <c r="D142" s="244" t="s">
        <v>250</v>
      </c>
      <c r="E142" s="245" t="s">
        <v>916</v>
      </c>
      <c r="F142" s="246" t="s">
        <v>917</v>
      </c>
      <c r="G142" s="247" t="s">
        <v>191</v>
      </c>
      <c r="H142" s="248">
        <v>10.368</v>
      </c>
      <c r="I142" s="249"/>
      <c r="J142" s="250">
        <f>ROUND(I142*H142,2)</f>
        <v>0</v>
      </c>
      <c r="K142" s="246" t="s">
        <v>238</v>
      </c>
      <c r="L142" s="251"/>
      <c r="M142" s="252" t="s">
        <v>39</v>
      </c>
      <c r="N142" s="253" t="s">
        <v>53</v>
      </c>
      <c r="O142" s="81"/>
      <c r="P142" s="227">
        <f>O142*H142</f>
        <v>0</v>
      </c>
      <c r="Q142" s="227">
        <v>1</v>
      </c>
      <c r="R142" s="227">
        <f>Q142*H142</f>
        <v>10.368</v>
      </c>
      <c r="S142" s="227">
        <v>0</v>
      </c>
      <c r="T142" s="228">
        <f>S142*H142</f>
        <v>0</v>
      </c>
      <c r="AR142" s="18" t="s">
        <v>253</v>
      </c>
      <c r="AT142" s="18" t="s">
        <v>250</v>
      </c>
      <c r="AU142" s="18" t="s">
        <v>89</v>
      </c>
      <c r="AY142" s="18" t="s">
        <v>232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8" t="s">
        <v>181</v>
      </c>
      <c r="BK142" s="229">
        <f>ROUND(I142*H142,2)</f>
        <v>0</v>
      </c>
      <c r="BL142" s="18" t="s">
        <v>181</v>
      </c>
      <c r="BM142" s="18" t="s">
        <v>918</v>
      </c>
    </row>
    <row r="143" s="12" customFormat="1">
      <c r="B143" s="233"/>
      <c r="C143" s="234"/>
      <c r="D143" s="230" t="s">
        <v>242</v>
      </c>
      <c r="E143" s="235" t="s">
        <v>1086</v>
      </c>
      <c r="F143" s="236" t="s">
        <v>1136</v>
      </c>
      <c r="G143" s="234"/>
      <c r="H143" s="237">
        <v>10.368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AT143" s="243" t="s">
        <v>242</v>
      </c>
      <c r="AU143" s="243" t="s">
        <v>89</v>
      </c>
      <c r="AV143" s="12" t="s">
        <v>89</v>
      </c>
      <c r="AW143" s="12" t="s">
        <v>41</v>
      </c>
      <c r="AX143" s="12" t="s">
        <v>80</v>
      </c>
      <c r="AY143" s="243" t="s">
        <v>232</v>
      </c>
    </row>
    <row r="144" s="13" customFormat="1">
      <c r="B144" s="254"/>
      <c r="C144" s="255"/>
      <c r="D144" s="230" t="s">
        <v>242</v>
      </c>
      <c r="E144" s="256" t="s">
        <v>39</v>
      </c>
      <c r="F144" s="257" t="s">
        <v>263</v>
      </c>
      <c r="G144" s="255"/>
      <c r="H144" s="258">
        <v>10.368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AT144" s="264" t="s">
        <v>242</v>
      </c>
      <c r="AU144" s="264" t="s">
        <v>89</v>
      </c>
      <c r="AV144" s="13" t="s">
        <v>181</v>
      </c>
      <c r="AW144" s="13" t="s">
        <v>41</v>
      </c>
      <c r="AX144" s="13" t="s">
        <v>87</v>
      </c>
      <c r="AY144" s="264" t="s">
        <v>232</v>
      </c>
    </row>
    <row r="145" s="1" customFormat="1" ht="22.5" customHeight="1">
      <c r="B145" s="40"/>
      <c r="C145" s="244" t="s">
        <v>323</v>
      </c>
      <c r="D145" s="244" t="s">
        <v>250</v>
      </c>
      <c r="E145" s="245" t="s">
        <v>920</v>
      </c>
      <c r="F145" s="246" t="s">
        <v>921</v>
      </c>
      <c r="G145" s="247" t="s">
        <v>191</v>
      </c>
      <c r="H145" s="248">
        <v>5.1840000000000002</v>
      </c>
      <c r="I145" s="249"/>
      <c r="J145" s="250">
        <f>ROUND(I145*H145,2)</f>
        <v>0</v>
      </c>
      <c r="K145" s="246" t="s">
        <v>238</v>
      </c>
      <c r="L145" s="251"/>
      <c r="M145" s="252" t="s">
        <v>39</v>
      </c>
      <c r="N145" s="253" t="s">
        <v>53</v>
      </c>
      <c r="O145" s="81"/>
      <c r="P145" s="227">
        <f>O145*H145</f>
        <v>0</v>
      </c>
      <c r="Q145" s="227">
        <v>1</v>
      </c>
      <c r="R145" s="227">
        <f>Q145*H145</f>
        <v>5.1840000000000002</v>
      </c>
      <c r="S145" s="227">
        <v>0</v>
      </c>
      <c r="T145" s="228">
        <f>S145*H145</f>
        <v>0</v>
      </c>
      <c r="AR145" s="18" t="s">
        <v>253</v>
      </c>
      <c r="AT145" s="18" t="s">
        <v>250</v>
      </c>
      <c r="AU145" s="18" t="s">
        <v>89</v>
      </c>
      <c r="AY145" s="18" t="s">
        <v>232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8" t="s">
        <v>181</v>
      </c>
      <c r="BK145" s="229">
        <f>ROUND(I145*H145,2)</f>
        <v>0</v>
      </c>
      <c r="BL145" s="18" t="s">
        <v>181</v>
      </c>
      <c r="BM145" s="18" t="s">
        <v>922</v>
      </c>
    </row>
    <row r="146" s="12" customFormat="1">
      <c r="B146" s="233"/>
      <c r="C146" s="234"/>
      <c r="D146" s="230" t="s">
        <v>242</v>
      </c>
      <c r="E146" s="235" t="s">
        <v>1088</v>
      </c>
      <c r="F146" s="236" t="s">
        <v>1137</v>
      </c>
      <c r="G146" s="234"/>
      <c r="H146" s="237">
        <v>5.1840000000000002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AT146" s="243" t="s">
        <v>242</v>
      </c>
      <c r="AU146" s="243" t="s">
        <v>89</v>
      </c>
      <c r="AV146" s="12" t="s">
        <v>89</v>
      </c>
      <c r="AW146" s="12" t="s">
        <v>41</v>
      </c>
      <c r="AX146" s="12" t="s">
        <v>80</v>
      </c>
      <c r="AY146" s="243" t="s">
        <v>232</v>
      </c>
    </row>
    <row r="147" s="13" customFormat="1">
      <c r="B147" s="254"/>
      <c r="C147" s="255"/>
      <c r="D147" s="230" t="s">
        <v>242</v>
      </c>
      <c r="E147" s="256" t="s">
        <v>39</v>
      </c>
      <c r="F147" s="257" t="s">
        <v>263</v>
      </c>
      <c r="G147" s="255"/>
      <c r="H147" s="258">
        <v>5.1840000000000002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AT147" s="264" t="s">
        <v>242</v>
      </c>
      <c r="AU147" s="264" t="s">
        <v>89</v>
      </c>
      <c r="AV147" s="13" t="s">
        <v>181</v>
      </c>
      <c r="AW147" s="13" t="s">
        <v>41</v>
      </c>
      <c r="AX147" s="13" t="s">
        <v>87</v>
      </c>
      <c r="AY147" s="264" t="s">
        <v>232</v>
      </c>
    </row>
    <row r="148" s="1" customFormat="1" ht="22.5" customHeight="1">
      <c r="B148" s="40"/>
      <c r="C148" s="244" t="s">
        <v>8</v>
      </c>
      <c r="D148" s="244" t="s">
        <v>250</v>
      </c>
      <c r="E148" s="245" t="s">
        <v>251</v>
      </c>
      <c r="F148" s="246" t="s">
        <v>252</v>
      </c>
      <c r="G148" s="247" t="s">
        <v>191</v>
      </c>
      <c r="H148" s="248">
        <v>99</v>
      </c>
      <c r="I148" s="249"/>
      <c r="J148" s="250">
        <f>ROUND(I148*H148,2)</f>
        <v>0</v>
      </c>
      <c r="K148" s="246" t="s">
        <v>238</v>
      </c>
      <c r="L148" s="251"/>
      <c r="M148" s="252" t="s">
        <v>39</v>
      </c>
      <c r="N148" s="253" t="s">
        <v>53</v>
      </c>
      <c r="O148" s="81"/>
      <c r="P148" s="227">
        <f>O148*H148</f>
        <v>0</v>
      </c>
      <c r="Q148" s="227">
        <v>1</v>
      </c>
      <c r="R148" s="227">
        <f>Q148*H148</f>
        <v>99</v>
      </c>
      <c r="S148" s="227">
        <v>0</v>
      </c>
      <c r="T148" s="228">
        <f>S148*H148</f>
        <v>0</v>
      </c>
      <c r="AR148" s="18" t="s">
        <v>253</v>
      </c>
      <c r="AT148" s="18" t="s">
        <v>250</v>
      </c>
      <c r="AU148" s="18" t="s">
        <v>89</v>
      </c>
      <c r="AY148" s="18" t="s">
        <v>232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8" t="s">
        <v>181</v>
      </c>
      <c r="BK148" s="229">
        <f>ROUND(I148*H148,2)</f>
        <v>0</v>
      </c>
      <c r="BL148" s="18" t="s">
        <v>181</v>
      </c>
      <c r="BM148" s="18" t="s">
        <v>924</v>
      </c>
    </row>
    <row r="149" s="12" customFormat="1">
      <c r="B149" s="233"/>
      <c r="C149" s="234"/>
      <c r="D149" s="230" t="s">
        <v>242</v>
      </c>
      <c r="E149" s="235" t="s">
        <v>39</v>
      </c>
      <c r="F149" s="236" t="s">
        <v>1138</v>
      </c>
      <c r="G149" s="234"/>
      <c r="H149" s="237">
        <v>99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AT149" s="243" t="s">
        <v>242</v>
      </c>
      <c r="AU149" s="243" t="s">
        <v>89</v>
      </c>
      <c r="AV149" s="12" t="s">
        <v>89</v>
      </c>
      <c r="AW149" s="12" t="s">
        <v>41</v>
      </c>
      <c r="AX149" s="12" t="s">
        <v>80</v>
      </c>
      <c r="AY149" s="243" t="s">
        <v>232</v>
      </c>
    </row>
    <row r="150" s="13" customFormat="1">
      <c r="B150" s="254"/>
      <c r="C150" s="255"/>
      <c r="D150" s="230" t="s">
        <v>242</v>
      </c>
      <c r="E150" s="256" t="s">
        <v>1084</v>
      </c>
      <c r="F150" s="257" t="s">
        <v>263</v>
      </c>
      <c r="G150" s="255"/>
      <c r="H150" s="258">
        <v>99</v>
      </c>
      <c r="I150" s="259"/>
      <c r="J150" s="255"/>
      <c r="K150" s="255"/>
      <c r="L150" s="260"/>
      <c r="M150" s="261"/>
      <c r="N150" s="262"/>
      <c r="O150" s="262"/>
      <c r="P150" s="262"/>
      <c r="Q150" s="262"/>
      <c r="R150" s="262"/>
      <c r="S150" s="262"/>
      <c r="T150" s="263"/>
      <c r="AT150" s="264" t="s">
        <v>242</v>
      </c>
      <c r="AU150" s="264" t="s">
        <v>89</v>
      </c>
      <c r="AV150" s="13" t="s">
        <v>181</v>
      </c>
      <c r="AW150" s="13" t="s">
        <v>41</v>
      </c>
      <c r="AX150" s="13" t="s">
        <v>87</v>
      </c>
      <c r="AY150" s="264" t="s">
        <v>232</v>
      </c>
    </row>
    <row r="151" s="1" customFormat="1" ht="22.5" customHeight="1">
      <c r="B151" s="40"/>
      <c r="C151" s="218" t="s">
        <v>334</v>
      </c>
      <c r="D151" s="218" t="s">
        <v>235</v>
      </c>
      <c r="E151" s="219" t="s">
        <v>1139</v>
      </c>
      <c r="F151" s="220" t="s">
        <v>1140</v>
      </c>
      <c r="G151" s="221" t="s">
        <v>180</v>
      </c>
      <c r="H151" s="222">
        <v>7.2000000000000002</v>
      </c>
      <c r="I151" s="223"/>
      <c r="J151" s="224">
        <f>ROUND(I151*H151,2)</f>
        <v>0</v>
      </c>
      <c r="K151" s="220" t="s">
        <v>238</v>
      </c>
      <c r="L151" s="45"/>
      <c r="M151" s="225" t="s">
        <v>39</v>
      </c>
      <c r="N151" s="226" t="s">
        <v>53</v>
      </c>
      <c r="O151" s="8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AR151" s="18" t="s">
        <v>181</v>
      </c>
      <c r="AT151" s="18" t="s">
        <v>235</v>
      </c>
      <c r="AU151" s="18" t="s">
        <v>89</v>
      </c>
      <c r="AY151" s="18" t="s">
        <v>232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8" t="s">
        <v>181</v>
      </c>
      <c r="BK151" s="229">
        <f>ROUND(I151*H151,2)</f>
        <v>0</v>
      </c>
      <c r="BL151" s="18" t="s">
        <v>181</v>
      </c>
      <c r="BM151" s="18" t="s">
        <v>1141</v>
      </c>
    </row>
    <row r="152" s="1" customFormat="1">
      <c r="B152" s="40"/>
      <c r="C152" s="41"/>
      <c r="D152" s="230" t="s">
        <v>240</v>
      </c>
      <c r="E152" s="41"/>
      <c r="F152" s="231" t="s">
        <v>930</v>
      </c>
      <c r="G152" s="41"/>
      <c r="H152" s="41"/>
      <c r="I152" s="145"/>
      <c r="J152" s="41"/>
      <c r="K152" s="41"/>
      <c r="L152" s="45"/>
      <c r="M152" s="232"/>
      <c r="N152" s="81"/>
      <c r="O152" s="81"/>
      <c r="P152" s="81"/>
      <c r="Q152" s="81"/>
      <c r="R152" s="81"/>
      <c r="S152" s="81"/>
      <c r="T152" s="82"/>
      <c r="AT152" s="18" t="s">
        <v>240</v>
      </c>
      <c r="AU152" s="18" t="s">
        <v>89</v>
      </c>
    </row>
    <row r="153" s="12" customFormat="1">
      <c r="B153" s="233"/>
      <c r="C153" s="234"/>
      <c r="D153" s="230" t="s">
        <v>242</v>
      </c>
      <c r="E153" s="235" t="s">
        <v>39</v>
      </c>
      <c r="F153" s="236" t="s">
        <v>1078</v>
      </c>
      <c r="G153" s="234"/>
      <c r="H153" s="237">
        <v>7.2000000000000002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AT153" s="243" t="s">
        <v>242</v>
      </c>
      <c r="AU153" s="243" t="s">
        <v>89</v>
      </c>
      <c r="AV153" s="12" t="s">
        <v>89</v>
      </c>
      <c r="AW153" s="12" t="s">
        <v>41</v>
      </c>
      <c r="AX153" s="12" t="s">
        <v>80</v>
      </c>
      <c r="AY153" s="243" t="s">
        <v>232</v>
      </c>
    </row>
    <row r="154" s="13" customFormat="1">
      <c r="B154" s="254"/>
      <c r="C154" s="255"/>
      <c r="D154" s="230" t="s">
        <v>242</v>
      </c>
      <c r="E154" s="256" t="s">
        <v>39</v>
      </c>
      <c r="F154" s="257" t="s">
        <v>263</v>
      </c>
      <c r="G154" s="255"/>
      <c r="H154" s="258">
        <v>7.2000000000000002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AT154" s="264" t="s">
        <v>242</v>
      </c>
      <c r="AU154" s="264" t="s">
        <v>89</v>
      </c>
      <c r="AV154" s="13" t="s">
        <v>181</v>
      </c>
      <c r="AW154" s="13" t="s">
        <v>41</v>
      </c>
      <c r="AX154" s="13" t="s">
        <v>87</v>
      </c>
      <c r="AY154" s="264" t="s">
        <v>232</v>
      </c>
    </row>
    <row r="155" s="1" customFormat="1" ht="22.5" customHeight="1">
      <c r="B155" s="40"/>
      <c r="C155" s="218" t="s">
        <v>345</v>
      </c>
      <c r="D155" s="218" t="s">
        <v>235</v>
      </c>
      <c r="E155" s="219" t="s">
        <v>931</v>
      </c>
      <c r="F155" s="220" t="s">
        <v>932</v>
      </c>
      <c r="G155" s="221" t="s">
        <v>180</v>
      </c>
      <c r="H155" s="222">
        <v>14.4</v>
      </c>
      <c r="I155" s="223"/>
      <c r="J155" s="224">
        <f>ROUND(I155*H155,2)</f>
        <v>0</v>
      </c>
      <c r="K155" s="220" t="s">
        <v>238</v>
      </c>
      <c r="L155" s="45"/>
      <c r="M155" s="225" t="s">
        <v>39</v>
      </c>
      <c r="N155" s="226" t="s">
        <v>53</v>
      </c>
      <c r="O155" s="8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AR155" s="18" t="s">
        <v>181</v>
      </c>
      <c r="AT155" s="18" t="s">
        <v>235</v>
      </c>
      <c r="AU155" s="18" t="s">
        <v>89</v>
      </c>
      <c r="AY155" s="18" t="s">
        <v>232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8" t="s">
        <v>181</v>
      </c>
      <c r="BK155" s="229">
        <f>ROUND(I155*H155,2)</f>
        <v>0</v>
      </c>
      <c r="BL155" s="18" t="s">
        <v>181</v>
      </c>
      <c r="BM155" s="18" t="s">
        <v>1142</v>
      </c>
    </row>
    <row r="156" s="1" customFormat="1">
      <c r="B156" s="40"/>
      <c r="C156" s="41"/>
      <c r="D156" s="230" t="s">
        <v>240</v>
      </c>
      <c r="E156" s="41"/>
      <c r="F156" s="231" t="s">
        <v>934</v>
      </c>
      <c r="G156" s="41"/>
      <c r="H156" s="41"/>
      <c r="I156" s="145"/>
      <c r="J156" s="41"/>
      <c r="K156" s="41"/>
      <c r="L156" s="45"/>
      <c r="M156" s="232"/>
      <c r="N156" s="81"/>
      <c r="O156" s="81"/>
      <c r="P156" s="81"/>
      <c r="Q156" s="81"/>
      <c r="R156" s="81"/>
      <c r="S156" s="81"/>
      <c r="T156" s="82"/>
      <c r="AT156" s="18" t="s">
        <v>240</v>
      </c>
      <c r="AU156" s="18" t="s">
        <v>89</v>
      </c>
    </row>
    <row r="157" s="12" customFormat="1">
      <c r="B157" s="233"/>
      <c r="C157" s="234"/>
      <c r="D157" s="230" t="s">
        <v>242</v>
      </c>
      <c r="E157" s="235" t="s">
        <v>39</v>
      </c>
      <c r="F157" s="236" t="s">
        <v>1143</v>
      </c>
      <c r="G157" s="234"/>
      <c r="H157" s="237">
        <v>14.4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AT157" s="243" t="s">
        <v>242</v>
      </c>
      <c r="AU157" s="243" t="s">
        <v>89</v>
      </c>
      <c r="AV157" s="12" t="s">
        <v>89</v>
      </c>
      <c r="AW157" s="12" t="s">
        <v>41</v>
      </c>
      <c r="AX157" s="12" t="s">
        <v>80</v>
      </c>
      <c r="AY157" s="243" t="s">
        <v>232</v>
      </c>
    </row>
    <row r="158" s="13" customFormat="1">
      <c r="B158" s="254"/>
      <c r="C158" s="255"/>
      <c r="D158" s="230" t="s">
        <v>242</v>
      </c>
      <c r="E158" s="256" t="s">
        <v>39</v>
      </c>
      <c r="F158" s="257" t="s">
        <v>263</v>
      </c>
      <c r="G158" s="255"/>
      <c r="H158" s="258">
        <v>14.4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AT158" s="264" t="s">
        <v>242</v>
      </c>
      <c r="AU158" s="264" t="s">
        <v>89</v>
      </c>
      <c r="AV158" s="13" t="s">
        <v>181</v>
      </c>
      <c r="AW158" s="13" t="s">
        <v>41</v>
      </c>
      <c r="AX158" s="13" t="s">
        <v>87</v>
      </c>
      <c r="AY158" s="264" t="s">
        <v>232</v>
      </c>
    </row>
    <row r="159" s="1" customFormat="1" ht="22.5" customHeight="1">
      <c r="B159" s="40"/>
      <c r="C159" s="218" t="s">
        <v>351</v>
      </c>
      <c r="D159" s="218" t="s">
        <v>235</v>
      </c>
      <c r="E159" s="219" t="s">
        <v>936</v>
      </c>
      <c r="F159" s="220" t="s">
        <v>937</v>
      </c>
      <c r="G159" s="221" t="s">
        <v>863</v>
      </c>
      <c r="H159" s="222">
        <v>36</v>
      </c>
      <c r="I159" s="223"/>
      <c r="J159" s="224">
        <f>ROUND(I159*H159,2)</f>
        <v>0</v>
      </c>
      <c r="K159" s="220" t="s">
        <v>238</v>
      </c>
      <c r="L159" s="45"/>
      <c r="M159" s="225" t="s">
        <v>39</v>
      </c>
      <c r="N159" s="226" t="s">
        <v>53</v>
      </c>
      <c r="O159" s="8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AR159" s="18" t="s">
        <v>181</v>
      </c>
      <c r="AT159" s="18" t="s">
        <v>235</v>
      </c>
      <c r="AU159" s="18" t="s">
        <v>89</v>
      </c>
      <c r="AY159" s="18" t="s">
        <v>232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8" t="s">
        <v>181</v>
      </c>
      <c r="BK159" s="229">
        <f>ROUND(I159*H159,2)</f>
        <v>0</v>
      </c>
      <c r="BL159" s="18" t="s">
        <v>181</v>
      </c>
      <c r="BM159" s="18" t="s">
        <v>938</v>
      </c>
    </row>
    <row r="160" s="1" customFormat="1">
      <c r="B160" s="40"/>
      <c r="C160" s="41"/>
      <c r="D160" s="230" t="s">
        <v>240</v>
      </c>
      <c r="E160" s="41"/>
      <c r="F160" s="231" t="s">
        <v>939</v>
      </c>
      <c r="G160" s="41"/>
      <c r="H160" s="41"/>
      <c r="I160" s="145"/>
      <c r="J160" s="41"/>
      <c r="K160" s="41"/>
      <c r="L160" s="45"/>
      <c r="M160" s="232"/>
      <c r="N160" s="81"/>
      <c r="O160" s="81"/>
      <c r="P160" s="81"/>
      <c r="Q160" s="81"/>
      <c r="R160" s="81"/>
      <c r="S160" s="81"/>
      <c r="T160" s="82"/>
      <c r="AT160" s="18" t="s">
        <v>240</v>
      </c>
      <c r="AU160" s="18" t="s">
        <v>89</v>
      </c>
    </row>
    <row r="161" s="12" customFormat="1">
      <c r="B161" s="233"/>
      <c r="C161" s="234"/>
      <c r="D161" s="230" t="s">
        <v>242</v>
      </c>
      <c r="E161" s="235" t="s">
        <v>1073</v>
      </c>
      <c r="F161" s="236" t="s">
        <v>1144</v>
      </c>
      <c r="G161" s="234"/>
      <c r="H161" s="237">
        <v>36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AT161" s="243" t="s">
        <v>242</v>
      </c>
      <c r="AU161" s="243" t="s">
        <v>89</v>
      </c>
      <c r="AV161" s="12" t="s">
        <v>89</v>
      </c>
      <c r="AW161" s="12" t="s">
        <v>41</v>
      </c>
      <c r="AX161" s="12" t="s">
        <v>80</v>
      </c>
      <c r="AY161" s="243" t="s">
        <v>232</v>
      </c>
    </row>
    <row r="162" s="13" customFormat="1">
      <c r="B162" s="254"/>
      <c r="C162" s="255"/>
      <c r="D162" s="230" t="s">
        <v>242</v>
      </c>
      <c r="E162" s="256" t="s">
        <v>39</v>
      </c>
      <c r="F162" s="257" t="s">
        <v>263</v>
      </c>
      <c r="G162" s="255"/>
      <c r="H162" s="258">
        <v>36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AT162" s="264" t="s">
        <v>242</v>
      </c>
      <c r="AU162" s="264" t="s">
        <v>89</v>
      </c>
      <c r="AV162" s="13" t="s">
        <v>181</v>
      </c>
      <c r="AW162" s="13" t="s">
        <v>41</v>
      </c>
      <c r="AX162" s="13" t="s">
        <v>87</v>
      </c>
      <c r="AY162" s="264" t="s">
        <v>232</v>
      </c>
    </row>
    <row r="163" s="1" customFormat="1" ht="33.75" customHeight="1">
      <c r="B163" s="40"/>
      <c r="C163" s="218" t="s">
        <v>355</v>
      </c>
      <c r="D163" s="218" t="s">
        <v>235</v>
      </c>
      <c r="E163" s="219" t="s">
        <v>941</v>
      </c>
      <c r="F163" s="220" t="s">
        <v>942</v>
      </c>
      <c r="G163" s="221" t="s">
        <v>863</v>
      </c>
      <c r="H163" s="222">
        <v>25.920000000000002</v>
      </c>
      <c r="I163" s="223"/>
      <c r="J163" s="224">
        <f>ROUND(I163*H163,2)</f>
        <v>0</v>
      </c>
      <c r="K163" s="220" t="s">
        <v>238</v>
      </c>
      <c r="L163" s="45"/>
      <c r="M163" s="225" t="s">
        <v>39</v>
      </c>
      <c r="N163" s="226" t="s">
        <v>53</v>
      </c>
      <c r="O163" s="8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AR163" s="18" t="s">
        <v>181</v>
      </c>
      <c r="AT163" s="18" t="s">
        <v>235</v>
      </c>
      <c r="AU163" s="18" t="s">
        <v>89</v>
      </c>
      <c r="AY163" s="18" t="s">
        <v>232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8" t="s">
        <v>181</v>
      </c>
      <c r="BK163" s="229">
        <f>ROUND(I163*H163,2)</f>
        <v>0</v>
      </c>
      <c r="BL163" s="18" t="s">
        <v>181</v>
      </c>
      <c r="BM163" s="18" t="s">
        <v>1145</v>
      </c>
    </row>
    <row r="164" s="1" customFormat="1">
      <c r="B164" s="40"/>
      <c r="C164" s="41"/>
      <c r="D164" s="230" t="s">
        <v>240</v>
      </c>
      <c r="E164" s="41"/>
      <c r="F164" s="231" t="s">
        <v>944</v>
      </c>
      <c r="G164" s="41"/>
      <c r="H164" s="41"/>
      <c r="I164" s="145"/>
      <c r="J164" s="41"/>
      <c r="K164" s="41"/>
      <c r="L164" s="45"/>
      <c r="M164" s="232"/>
      <c r="N164" s="81"/>
      <c r="O164" s="81"/>
      <c r="P164" s="81"/>
      <c r="Q164" s="81"/>
      <c r="R164" s="81"/>
      <c r="S164" s="81"/>
      <c r="T164" s="82"/>
      <c r="AT164" s="18" t="s">
        <v>240</v>
      </c>
      <c r="AU164" s="18" t="s">
        <v>89</v>
      </c>
    </row>
    <row r="165" s="12" customFormat="1">
      <c r="B165" s="233"/>
      <c r="C165" s="234"/>
      <c r="D165" s="230" t="s">
        <v>242</v>
      </c>
      <c r="E165" s="235" t="s">
        <v>1071</v>
      </c>
      <c r="F165" s="236" t="s">
        <v>1146</v>
      </c>
      <c r="G165" s="234"/>
      <c r="H165" s="237">
        <v>25.920000000000002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AT165" s="243" t="s">
        <v>242</v>
      </c>
      <c r="AU165" s="243" t="s">
        <v>89</v>
      </c>
      <c r="AV165" s="12" t="s">
        <v>89</v>
      </c>
      <c r="AW165" s="12" t="s">
        <v>41</v>
      </c>
      <c r="AX165" s="12" t="s">
        <v>80</v>
      </c>
      <c r="AY165" s="243" t="s">
        <v>232</v>
      </c>
    </row>
    <row r="166" s="13" customFormat="1">
      <c r="B166" s="254"/>
      <c r="C166" s="255"/>
      <c r="D166" s="230" t="s">
        <v>242</v>
      </c>
      <c r="E166" s="256" t="s">
        <v>39</v>
      </c>
      <c r="F166" s="257" t="s">
        <v>263</v>
      </c>
      <c r="G166" s="255"/>
      <c r="H166" s="258">
        <v>25.920000000000002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AT166" s="264" t="s">
        <v>242</v>
      </c>
      <c r="AU166" s="264" t="s">
        <v>89</v>
      </c>
      <c r="AV166" s="13" t="s">
        <v>181</v>
      </c>
      <c r="AW166" s="13" t="s">
        <v>41</v>
      </c>
      <c r="AX166" s="13" t="s">
        <v>87</v>
      </c>
      <c r="AY166" s="264" t="s">
        <v>232</v>
      </c>
    </row>
    <row r="167" s="11" customFormat="1" ht="25.92" customHeight="1">
      <c r="B167" s="202"/>
      <c r="C167" s="203"/>
      <c r="D167" s="204" t="s">
        <v>79</v>
      </c>
      <c r="E167" s="205" t="s">
        <v>172</v>
      </c>
      <c r="F167" s="205" t="s">
        <v>168</v>
      </c>
      <c r="G167" s="203"/>
      <c r="H167" s="203"/>
      <c r="I167" s="206"/>
      <c r="J167" s="207">
        <f>BK167</f>
        <v>0</v>
      </c>
      <c r="K167" s="203"/>
      <c r="L167" s="208"/>
      <c r="M167" s="209"/>
      <c r="N167" s="210"/>
      <c r="O167" s="210"/>
      <c r="P167" s="211">
        <f>SUM(P168:P178)</f>
        <v>0</v>
      </c>
      <c r="Q167" s="210"/>
      <c r="R167" s="211">
        <f>SUM(R168:R178)</f>
        <v>0</v>
      </c>
      <c r="S167" s="210"/>
      <c r="T167" s="212">
        <f>SUM(T168:T178)</f>
        <v>0</v>
      </c>
      <c r="AR167" s="213" t="s">
        <v>233</v>
      </c>
      <c r="AT167" s="214" t="s">
        <v>79</v>
      </c>
      <c r="AU167" s="214" t="s">
        <v>80</v>
      </c>
      <c r="AY167" s="213" t="s">
        <v>232</v>
      </c>
      <c r="BK167" s="215">
        <f>SUM(BK168:BK178)</f>
        <v>0</v>
      </c>
    </row>
    <row r="168" s="1" customFormat="1" ht="22.5" customHeight="1">
      <c r="B168" s="40"/>
      <c r="C168" s="218" t="s">
        <v>362</v>
      </c>
      <c r="D168" s="218" t="s">
        <v>235</v>
      </c>
      <c r="E168" s="219" t="s">
        <v>1147</v>
      </c>
      <c r="F168" s="220" t="s">
        <v>1148</v>
      </c>
      <c r="G168" s="221" t="s">
        <v>1149</v>
      </c>
      <c r="H168" s="292"/>
      <c r="I168" s="223"/>
      <c r="J168" s="224">
        <f>ROUND(I168*H168,2)</f>
        <v>0</v>
      </c>
      <c r="K168" s="220" t="s">
        <v>238</v>
      </c>
      <c r="L168" s="45"/>
      <c r="M168" s="225" t="s">
        <v>39</v>
      </c>
      <c r="N168" s="226" t="s">
        <v>53</v>
      </c>
      <c r="O168" s="8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AR168" s="18" t="s">
        <v>181</v>
      </c>
      <c r="AT168" s="18" t="s">
        <v>235</v>
      </c>
      <c r="AU168" s="18" t="s">
        <v>87</v>
      </c>
      <c r="AY168" s="18" t="s">
        <v>232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8" t="s">
        <v>181</v>
      </c>
      <c r="BK168" s="229">
        <f>ROUND(I168*H168,2)</f>
        <v>0</v>
      </c>
      <c r="BL168" s="18" t="s">
        <v>181</v>
      </c>
      <c r="BM168" s="18" t="s">
        <v>1150</v>
      </c>
    </row>
    <row r="169" s="12" customFormat="1">
      <c r="B169" s="233"/>
      <c r="C169" s="234"/>
      <c r="D169" s="230" t="s">
        <v>242</v>
      </c>
      <c r="E169" s="235" t="s">
        <v>39</v>
      </c>
      <c r="F169" s="236" t="s">
        <v>1151</v>
      </c>
      <c r="G169" s="234"/>
      <c r="H169" s="237">
        <v>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AT169" s="243" t="s">
        <v>242</v>
      </c>
      <c r="AU169" s="243" t="s">
        <v>87</v>
      </c>
      <c r="AV169" s="12" t="s">
        <v>89</v>
      </c>
      <c r="AW169" s="12" t="s">
        <v>41</v>
      </c>
      <c r="AX169" s="12" t="s">
        <v>87</v>
      </c>
      <c r="AY169" s="243" t="s">
        <v>232</v>
      </c>
    </row>
    <row r="170" s="1" customFormat="1" ht="78.75" customHeight="1">
      <c r="B170" s="40"/>
      <c r="C170" s="218" t="s">
        <v>7</v>
      </c>
      <c r="D170" s="218" t="s">
        <v>235</v>
      </c>
      <c r="E170" s="219" t="s">
        <v>945</v>
      </c>
      <c r="F170" s="220" t="s">
        <v>946</v>
      </c>
      <c r="G170" s="221" t="s">
        <v>191</v>
      </c>
      <c r="H170" s="222">
        <v>39.058999999999998</v>
      </c>
      <c r="I170" s="223"/>
      <c r="J170" s="224">
        <f>ROUND(I170*H170,2)</f>
        <v>0</v>
      </c>
      <c r="K170" s="220" t="s">
        <v>238</v>
      </c>
      <c r="L170" s="45"/>
      <c r="M170" s="225" t="s">
        <v>39</v>
      </c>
      <c r="N170" s="226" t="s">
        <v>53</v>
      </c>
      <c r="O170" s="8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AR170" s="18" t="s">
        <v>181</v>
      </c>
      <c r="AT170" s="18" t="s">
        <v>235</v>
      </c>
      <c r="AU170" s="18" t="s">
        <v>87</v>
      </c>
      <c r="AY170" s="18" t="s">
        <v>232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8" t="s">
        <v>181</v>
      </c>
      <c r="BK170" s="229">
        <f>ROUND(I170*H170,2)</f>
        <v>0</v>
      </c>
      <c r="BL170" s="18" t="s">
        <v>181</v>
      </c>
      <c r="BM170" s="18" t="s">
        <v>947</v>
      </c>
    </row>
    <row r="171" s="1" customFormat="1">
      <c r="B171" s="40"/>
      <c r="C171" s="41"/>
      <c r="D171" s="230" t="s">
        <v>240</v>
      </c>
      <c r="E171" s="41"/>
      <c r="F171" s="231" t="s">
        <v>359</v>
      </c>
      <c r="G171" s="41"/>
      <c r="H171" s="41"/>
      <c r="I171" s="145"/>
      <c r="J171" s="41"/>
      <c r="K171" s="41"/>
      <c r="L171" s="45"/>
      <c r="M171" s="232"/>
      <c r="N171" s="81"/>
      <c r="O171" s="81"/>
      <c r="P171" s="81"/>
      <c r="Q171" s="81"/>
      <c r="R171" s="81"/>
      <c r="S171" s="81"/>
      <c r="T171" s="82"/>
      <c r="AT171" s="18" t="s">
        <v>240</v>
      </c>
      <c r="AU171" s="18" t="s">
        <v>87</v>
      </c>
    </row>
    <row r="172" s="1" customFormat="1">
      <c r="B172" s="40"/>
      <c r="C172" s="41"/>
      <c r="D172" s="230" t="s">
        <v>255</v>
      </c>
      <c r="E172" s="41"/>
      <c r="F172" s="231" t="s">
        <v>948</v>
      </c>
      <c r="G172" s="41"/>
      <c r="H172" s="41"/>
      <c r="I172" s="145"/>
      <c r="J172" s="41"/>
      <c r="K172" s="41"/>
      <c r="L172" s="45"/>
      <c r="M172" s="232"/>
      <c r="N172" s="81"/>
      <c r="O172" s="81"/>
      <c r="P172" s="81"/>
      <c r="Q172" s="81"/>
      <c r="R172" s="81"/>
      <c r="S172" s="81"/>
      <c r="T172" s="82"/>
      <c r="AT172" s="18" t="s">
        <v>255</v>
      </c>
      <c r="AU172" s="18" t="s">
        <v>87</v>
      </c>
    </row>
    <row r="173" s="12" customFormat="1">
      <c r="B173" s="233"/>
      <c r="C173" s="234"/>
      <c r="D173" s="230" t="s">
        <v>242</v>
      </c>
      <c r="E173" s="235" t="s">
        <v>39</v>
      </c>
      <c r="F173" s="236" t="s">
        <v>1152</v>
      </c>
      <c r="G173" s="234"/>
      <c r="H173" s="237">
        <v>15.552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AT173" s="243" t="s">
        <v>242</v>
      </c>
      <c r="AU173" s="243" t="s">
        <v>87</v>
      </c>
      <c r="AV173" s="12" t="s">
        <v>89</v>
      </c>
      <c r="AW173" s="12" t="s">
        <v>41</v>
      </c>
      <c r="AX173" s="12" t="s">
        <v>80</v>
      </c>
      <c r="AY173" s="243" t="s">
        <v>232</v>
      </c>
    </row>
    <row r="174" s="12" customFormat="1">
      <c r="B174" s="233"/>
      <c r="C174" s="234"/>
      <c r="D174" s="230" t="s">
        <v>242</v>
      </c>
      <c r="E174" s="235" t="s">
        <v>39</v>
      </c>
      <c r="F174" s="236" t="s">
        <v>1153</v>
      </c>
      <c r="G174" s="234"/>
      <c r="H174" s="237">
        <v>23.507000000000001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AT174" s="243" t="s">
        <v>242</v>
      </c>
      <c r="AU174" s="243" t="s">
        <v>87</v>
      </c>
      <c r="AV174" s="12" t="s">
        <v>89</v>
      </c>
      <c r="AW174" s="12" t="s">
        <v>41</v>
      </c>
      <c r="AX174" s="12" t="s">
        <v>80</v>
      </c>
      <c r="AY174" s="243" t="s">
        <v>232</v>
      </c>
    </row>
    <row r="175" s="13" customFormat="1">
      <c r="B175" s="254"/>
      <c r="C175" s="255"/>
      <c r="D175" s="230" t="s">
        <v>242</v>
      </c>
      <c r="E175" s="256" t="s">
        <v>1075</v>
      </c>
      <c r="F175" s="257" t="s">
        <v>263</v>
      </c>
      <c r="G175" s="255"/>
      <c r="H175" s="258">
        <v>39.058999999999998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AT175" s="264" t="s">
        <v>242</v>
      </c>
      <c r="AU175" s="264" t="s">
        <v>87</v>
      </c>
      <c r="AV175" s="13" t="s">
        <v>181</v>
      </c>
      <c r="AW175" s="13" t="s">
        <v>4</v>
      </c>
      <c r="AX175" s="13" t="s">
        <v>87</v>
      </c>
      <c r="AY175" s="264" t="s">
        <v>232</v>
      </c>
    </row>
    <row r="176" s="1" customFormat="1" ht="33.75" customHeight="1">
      <c r="B176" s="40"/>
      <c r="C176" s="218" t="s">
        <v>373</v>
      </c>
      <c r="D176" s="218" t="s">
        <v>235</v>
      </c>
      <c r="E176" s="219" t="s">
        <v>951</v>
      </c>
      <c r="F176" s="220" t="s">
        <v>952</v>
      </c>
      <c r="G176" s="221" t="s">
        <v>191</v>
      </c>
      <c r="H176" s="222">
        <v>39.058999999999998</v>
      </c>
      <c r="I176" s="223"/>
      <c r="J176" s="224">
        <f>ROUND(I176*H176,2)</f>
        <v>0</v>
      </c>
      <c r="K176" s="220" t="s">
        <v>238</v>
      </c>
      <c r="L176" s="45"/>
      <c r="M176" s="225" t="s">
        <v>39</v>
      </c>
      <c r="N176" s="226" t="s">
        <v>53</v>
      </c>
      <c r="O176" s="8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AR176" s="18" t="s">
        <v>181</v>
      </c>
      <c r="AT176" s="18" t="s">
        <v>235</v>
      </c>
      <c r="AU176" s="18" t="s">
        <v>87</v>
      </c>
      <c r="AY176" s="18" t="s">
        <v>232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8" t="s">
        <v>181</v>
      </c>
      <c r="BK176" s="229">
        <f>ROUND(I176*H176,2)</f>
        <v>0</v>
      </c>
      <c r="BL176" s="18" t="s">
        <v>181</v>
      </c>
      <c r="BM176" s="18" t="s">
        <v>953</v>
      </c>
    </row>
    <row r="177" s="1" customFormat="1">
      <c r="B177" s="40"/>
      <c r="C177" s="41"/>
      <c r="D177" s="230" t="s">
        <v>240</v>
      </c>
      <c r="E177" s="41"/>
      <c r="F177" s="231" t="s">
        <v>384</v>
      </c>
      <c r="G177" s="41"/>
      <c r="H177" s="41"/>
      <c r="I177" s="145"/>
      <c r="J177" s="41"/>
      <c r="K177" s="41"/>
      <c r="L177" s="45"/>
      <c r="M177" s="232"/>
      <c r="N177" s="81"/>
      <c r="O177" s="81"/>
      <c r="P177" s="81"/>
      <c r="Q177" s="81"/>
      <c r="R177" s="81"/>
      <c r="S177" s="81"/>
      <c r="T177" s="82"/>
      <c r="AT177" s="18" t="s">
        <v>240</v>
      </c>
      <c r="AU177" s="18" t="s">
        <v>87</v>
      </c>
    </row>
    <row r="178" s="12" customFormat="1">
      <c r="B178" s="233"/>
      <c r="C178" s="234"/>
      <c r="D178" s="230" t="s">
        <v>242</v>
      </c>
      <c r="E178" s="235" t="s">
        <v>39</v>
      </c>
      <c r="F178" s="236" t="s">
        <v>1075</v>
      </c>
      <c r="G178" s="234"/>
      <c r="H178" s="237">
        <v>39.058999999999998</v>
      </c>
      <c r="I178" s="238"/>
      <c r="J178" s="234"/>
      <c r="K178" s="234"/>
      <c r="L178" s="239"/>
      <c r="M178" s="289"/>
      <c r="N178" s="290"/>
      <c r="O178" s="290"/>
      <c r="P178" s="290"/>
      <c r="Q178" s="290"/>
      <c r="R178" s="290"/>
      <c r="S178" s="290"/>
      <c r="T178" s="291"/>
      <c r="AT178" s="243" t="s">
        <v>242</v>
      </c>
      <c r="AU178" s="243" t="s">
        <v>87</v>
      </c>
      <c r="AV178" s="12" t="s">
        <v>89</v>
      </c>
      <c r="AW178" s="12" t="s">
        <v>41</v>
      </c>
      <c r="AX178" s="12" t="s">
        <v>87</v>
      </c>
      <c r="AY178" s="243" t="s">
        <v>232</v>
      </c>
    </row>
    <row r="179" s="1" customFormat="1" ht="6.96" customHeight="1">
      <c r="B179" s="59"/>
      <c r="C179" s="60"/>
      <c r="D179" s="60"/>
      <c r="E179" s="60"/>
      <c r="F179" s="60"/>
      <c r="G179" s="60"/>
      <c r="H179" s="60"/>
      <c r="I179" s="169"/>
      <c r="J179" s="60"/>
      <c r="K179" s="60"/>
      <c r="L179" s="45"/>
    </row>
  </sheetData>
  <sheetProtection sheet="1" autoFilter="0" formatColumns="0" formatRows="0" objects="1" scenarios="1" spinCount="100000" saltValue="cENOVQrVfed91jcU/XOjhpFuj4e9Cz5cwbnyHT4wCqBkA/EqJe4/KzyFRgjiaqaMp5zNzC1gi9oeY25vXqKpIw==" hashValue="/2qrJ17V5sXSvHej2HlCzmlQK0nCN2hvf1n2ssmJo+nkl/5oASh8vhqU7y2SZEky3aBPpfDclzTQUHnOMcoDxg==" algorithmName="SHA-512" password="CC35"/>
  <autoFilter ref="C87:K17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145</v>
      </c>
      <c r="AZ2" s="138" t="s">
        <v>1154</v>
      </c>
      <c r="BA2" s="138" t="s">
        <v>1030</v>
      </c>
      <c r="BB2" s="138" t="s">
        <v>180</v>
      </c>
      <c r="BC2" s="138" t="s">
        <v>1155</v>
      </c>
      <c r="BD2" s="138" t="s">
        <v>89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89</v>
      </c>
      <c r="AZ3" s="138" t="s">
        <v>954</v>
      </c>
      <c r="BA3" s="138" t="s">
        <v>190</v>
      </c>
      <c r="BB3" s="138" t="s">
        <v>191</v>
      </c>
      <c r="BC3" s="138" t="s">
        <v>1156</v>
      </c>
      <c r="BD3" s="138" t="s">
        <v>89</v>
      </c>
    </row>
    <row r="4" ht="24.96" customHeight="1">
      <c r="B4" s="21"/>
      <c r="D4" s="142" t="s">
        <v>182</v>
      </c>
      <c r="L4" s="21"/>
      <c r="M4" s="25" t="s">
        <v>10</v>
      </c>
      <c r="AT4" s="18" t="s">
        <v>41</v>
      </c>
      <c r="AZ4" s="138" t="s">
        <v>1033</v>
      </c>
      <c r="BA4" s="138" t="s">
        <v>394</v>
      </c>
      <c r="BB4" s="138" t="s">
        <v>280</v>
      </c>
      <c r="BC4" s="138" t="s">
        <v>1157</v>
      </c>
      <c r="BD4" s="138" t="s">
        <v>89</v>
      </c>
    </row>
    <row r="5" ht="6.96" customHeight="1">
      <c r="B5" s="21"/>
      <c r="L5" s="21"/>
    </row>
    <row r="6" ht="12" customHeight="1">
      <c r="B6" s="21"/>
      <c r="D6" s="143" t="s">
        <v>16</v>
      </c>
      <c r="L6" s="21"/>
    </row>
    <row r="7" ht="16.5" customHeight="1">
      <c r="B7" s="21"/>
      <c r="E7" s="144" t="str">
        <f>'Rekapitulace stavby'!K6</f>
        <v>Výměna kolejnic v obvodu ST Most</v>
      </c>
      <c r="F7" s="143"/>
      <c r="G7" s="143"/>
      <c r="H7" s="143"/>
      <c r="L7" s="21"/>
    </row>
    <row r="8" ht="12" customHeight="1">
      <c r="B8" s="21"/>
      <c r="D8" s="143" t="s">
        <v>197</v>
      </c>
      <c r="L8" s="21"/>
    </row>
    <row r="9" s="1" customFormat="1" ht="16.5" customHeight="1">
      <c r="B9" s="45"/>
      <c r="E9" s="144" t="s">
        <v>1035</v>
      </c>
      <c r="F9" s="1"/>
      <c r="G9" s="1"/>
      <c r="H9" s="1"/>
      <c r="I9" s="145"/>
      <c r="L9" s="45"/>
    </row>
    <row r="10" s="1" customFormat="1" ht="12" customHeight="1">
      <c r="B10" s="45"/>
      <c r="D10" s="143" t="s">
        <v>206</v>
      </c>
      <c r="I10" s="145"/>
      <c r="L10" s="45"/>
    </row>
    <row r="11" s="1" customFormat="1" ht="36.96" customHeight="1">
      <c r="B11" s="45"/>
      <c r="E11" s="146" t="s">
        <v>1158</v>
      </c>
      <c r="F11" s="1"/>
      <c r="G11" s="1"/>
      <c r="H11" s="1"/>
      <c r="I11" s="145"/>
      <c r="L11" s="45"/>
    </row>
    <row r="12" s="1" customFormat="1">
      <c r="B12" s="45"/>
      <c r="I12" s="145"/>
      <c r="L12" s="45"/>
    </row>
    <row r="13" s="1" customFormat="1" ht="12" customHeight="1">
      <c r="B13" s="45"/>
      <c r="D13" s="143" t="s">
        <v>18</v>
      </c>
      <c r="F13" s="18" t="s">
        <v>19</v>
      </c>
      <c r="I13" s="147" t="s">
        <v>20</v>
      </c>
      <c r="J13" s="18" t="s">
        <v>39</v>
      </c>
      <c r="L13" s="45"/>
    </row>
    <row r="14" s="1" customFormat="1" ht="12" customHeight="1">
      <c r="B14" s="45"/>
      <c r="D14" s="143" t="s">
        <v>22</v>
      </c>
      <c r="F14" s="18" t="s">
        <v>23</v>
      </c>
      <c r="I14" s="147" t="s">
        <v>24</v>
      </c>
      <c r="J14" s="148" t="str">
        <f>'Rekapitulace stavby'!AN8</f>
        <v>13. 2. 2019</v>
      </c>
      <c r="L14" s="45"/>
    </row>
    <row r="15" s="1" customFormat="1" ht="10.8" customHeight="1">
      <c r="B15" s="45"/>
      <c r="I15" s="145"/>
      <c r="L15" s="45"/>
    </row>
    <row r="16" s="1" customFormat="1" ht="12" customHeight="1">
      <c r="B16" s="45"/>
      <c r="D16" s="143" t="s">
        <v>30</v>
      </c>
      <c r="I16" s="147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7" t="s">
        <v>34</v>
      </c>
      <c r="J17" s="18" t="s">
        <v>35</v>
      </c>
      <c r="L17" s="45"/>
    </row>
    <row r="18" s="1" customFormat="1" ht="6.96" customHeight="1">
      <c r="B18" s="45"/>
      <c r="I18" s="145"/>
      <c r="L18" s="45"/>
    </row>
    <row r="19" s="1" customFormat="1" ht="12" customHeight="1">
      <c r="B19" s="45"/>
      <c r="D19" s="143" t="s">
        <v>36</v>
      </c>
      <c r="I19" s="147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7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5"/>
      <c r="L21" s="45"/>
    </row>
    <row r="22" s="1" customFormat="1" ht="12" customHeight="1">
      <c r="B22" s="45"/>
      <c r="D22" s="143" t="s">
        <v>38</v>
      </c>
      <c r="I22" s="147" t="s">
        <v>31</v>
      </c>
      <c r="J22" s="18" t="s">
        <v>39</v>
      </c>
      <c r="L22" s="45"/>
    </row>
    <row r="23" s="1" customFormat="1" ht="18" customHeight="1">
      <c r="B23" s="45"/>
      <c r="E23" s="18" t="s">
        <v>40</v>
      </c>
      <c r="I23" s="147" t="s">
        <v>34</v>
      </c>
      <c r="J23" s="18" t="s">
        <v>39</v>
      </c>
      <c r="L23" s="45"/>
    </row>
    <row r="24" s="1" customFormat="1" ht="6.96" customHeight="1">
      <c r="B24" s="45"/>
      <c r="I24" s="145"/>
      <c r="L24" s="45"/>
    </row>
    <row r="25" s="1" customFormat="1" ht="12" customHeight="1">
      <c r="B25" s="45"/>
      <c r="D25" s="143" t="s">
        <v>42</v>
      </c>
      <c r="I25" s="147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7" t="s">
        <v>34</v>
      </c>
      <c r="J26" s="18" t="s">
        <v>39</v>
      </c>
      <c r="L26" s="45"/>
    </row>
    <row r="27" s="1" customFormat="1" ht="6.96" customHeight="1">
      <c r="B27" s="45"/>
      <c r="I27" s="145"/>
      <c r="L27" s="45"/>
    </row>
    <row r="28" s="1" customFormat="1" ht="12" customHeight="1">
      <c r="B28" s="45"/>
      <c r="D28" s="143" t="s">
        <v>44</v>
      </c>
      <c r="I28" s="145"/>
      <c r="L28" s="45"/>
    </row>
    <row r="29" s="7" customFormat="1" ht="45" customHeight="1">
      <c r="B29" s="149"/>
      <c r="E29" s="150" t="s">
        <v>45</v>
      </c>
      <c r="F29" s="150"/>
      <c r="G29" s="150"/>
      <c r="H29" s="150"/>
      <c r="I29" s="151"/>
      <c r="L29" s="149"/>
    </row>
    <row r="30" s="1" customFormat="1" ht="6.96" customHeight="1">
      <c r="B30" s="45"/>
      <c r="I30" s="145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2"/>
      <c r="J31" s="73"/>
      <c r="K31" s="73"/>
      <c r="L31" s="45"/>
    </row>
    <row r="32" s="1" customFormat="1" ht="25.44" customHeight="1">
      <c r="B32" s="45"/>
      <c r="D32" s="153" t="s">
        <v>46</v>
      </c>
      <c r="I32" s="145"/>
      <c r="J32" s="154">
        <f>ROUND(J89,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2"/>
      <c r="J33" s="73"/>
      <c r="K33" s="73"/>
      <c r="L33" s="45"/>
    </row>
    <row r="34" s="1" customFormat="1" ht="14.4" customHeight="1">
      <c r="B34" s="45"/>
      <c r="F34" s="155" t="s">
        <v>48</v>
      </c>
      <c r="I34" s="156" t="s">
        <v>47</v>
      </c>
      <c r="J34" s="155" t="s">
        <v>49</v>
      </c>
      <c r="L34" s="45"/>
    </row>
    <row r="35" hidden="1" s="1" customFormat="1" ht="14.4" customHeight="1">
      <c r="B35" s="45"/>
      <c r="D35" s="143" t="s">
        <v>50</v>
      </c>
      <c r="E35" s="143" t="s">
        <v>51</v>
      </c>
      <c r="F35" s="157">
        <f>ROUND((SUM(BE89:BE152)),  2)</f>
        <v>0</v>
      </c>
      <c r="I35" s="158">
        <v>0.20999999999999999</v>
      </c>
      <c r="J35" s="157">
        <f>ROUND(((SUM(BE89:BE152))*I35),  2)</f>
        <v>0</v>
      </c>
      <c r="L35" s="45"/>
    </row>
    <row r="36" hidden="1" s="1" customFormat="1" ht="14.4" customHeight="1">
      <c r="B36" s="45"/>
      <c r="E36" s="143" t="s">
        <v>52</v>
      </c>
      <c r="F36" s="157">
        <f>ROUND((SUM(BF89:BF152)),  2)</f>
        <v>0</v>
      </c>
      <c r="I36" s="158">
        <v>0.14999999999999999</v>
      </c>
      <c r="J36" s="157">
        <f>ROUND(((SUM(BF89:BF152))*I36),  2)</f>
        <v>0</v>
      </c>
      <c r="L36" s="45"/>
    </row>
    <row r="37" s="1" customFormat="1" ht="14.4" customHeight="1">
      <c r="B37" s="45"/>
      <c r="D37" s="143" t="s">
        <v>50</v>
      </c>
      <c r="E37" s="143" t="s">
        <v>53</v>
      </c>
      <c r="F37" s="157">
        <f>ROUND((SUM(BG89:BG152)),  2)</f>
        <v>0</v>
      </c>
      <c r="I37" s="158">
        <v>0.20999999999999999</v>
      </c>
      <c r="J37" s="157">
        <f>0</f>
        <v>0</v>
      </c>
      <c r="L37" s="45"/>
    </row>
    <row r="38" s="1" customFormat="1" ht="14.4" customHeight="1">
      <c r="B38" s="45"/>
      <c r="E38" s="143" t="s">
        <v>54</v>
      </c>
      <c r="F38" s="157">
        <f>ROUND((SUM(BH89:BH152)),  2)</f>
        <v>0</v>
      </c>
      <c r="I38" s="158">
        <v>0.14999999999999999</v>
      </c>
      <c r="J38" s="157">
        <f>0</f>
        <v>0</v>
      </c>
      <c r="L38" s="45"/>
    </row>
    <row r="39" hidden="1" s="1" customFormat="1" ht="14.4" customHeight="1">
      <c r="B39" s="45"/>
      <c r="E39" s="143" t="s">
        <v>55</v>
      </c>
      <c r="F39" s="157">
        <f>ROUND((SUM(BI89:BI152)),  2)</f>
        <v>0</v>
      </c>
      <c r="I39" s="158">
        <v>0</v>
      </c>
      <c r="J39" s="157">
        <f>0</f>
        <v>0</v>
      </c>
      <c r="L39" s="45"/>
    </row>
    <row r="40" s="1" customFormat="1" ht="6.96" customHeight="1">
      <c r="B40" s="45"/>
      <c r="I40" s="145"/>
      <c r="L40" s="45"/>
    </row>
    <row r="41" s="1" customFormat="1" ht="25.44" customHeight="1">
      <c r="B41" s="45"/>
      <c r="C41" s="159"/>
      <c r="D41" s="160" t="s">
        <v>56</v>
      </c>
      <c r="E41" s="161"/>
      <c r="F41" s="161"/>
      <c r="G41" s="162" t="s">
        <v>57</v>
      </c>
      <c r="H41" s="163" t="s">
        <v>58</v>
      </c>
      <c r="I41" s="164"/>
      <c r="J41" s="165">
        <f>SUM(J32:J39)</f>
        <v>0</v>
      </c>
      <c r="K41" s="166"/>
      <c r="L41" s="45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5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5"/>
    </row>
    <row r="47" s="1" customFormat="1" ht="24.96" customHeight="1">
      <c r="B47" s="40"/>
      <c r="C47" s="24" t="s">
        <v>208</v>
      </c>
      <c r="D47" s="41"/>
      <c r="E47" s="41"/>
      <c r="F47" s="41"/>
      <c r="G47" s="41"/>
      <c r="H47" s="41"/>
      <c r="I47" s="145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5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5"/>
      <c r="J49" s="41"/>
      <c r="K49" s="41"/>
      <c r="L49" s="45"/>
    </row>
    <row r="50" s="1" customFormat="1" ht="16.5" customHeight="1">
      <c r="B50" s="40"/>
      <c r="C50" s="41"/>
      <c r="D50" s="41"/>
      <c r="E50" s="173" t="str">
        <f>E7</f>
        <v>Výměna kolejnic v obvodu ST Most</v>
      </c>
      <c r="F50" s="33"/>
      <c r="G50" s="33"/>
      <c r="H50" s="33"/>
      <c r="I50" s="145"/>
      <c r="J50" s="41"/>
      <c r="K50" s="41"/>
      <c r="L50" s="45"/>
    </row>
    <row r="51" ht="12" customHeight="1">
      <c r="B51" s="22"/>
      <c r="C51" s="33" t="s">
        <v>197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3" t="s">
        <v>1035</v>
      </c>
      <c r="F52" s="41"/>
      <c r="G52" s="41"/>
      <c r="H52" s="41"/>
      <c r="I52" s="145"/>
      <c r="J52" s="41"/>
      <c r="K52" s="41"/>
      <c r="L52" s="45"/>
    </row>
    <row r="53" s="1" customFormat="1" ht="12" customHeight="1">
      <c r="B53" s="40"/>
      <c r="C53" s="33" t="s">
        <v>206</v>
      </c>
      <c r="D53" s="41"/>
      <c r="E53" s="41"/>
      <c r="F53" s="41"/>
      <c r="G53" s="41"/>
      <c r="H53" s="41"/>
      <c r="I53" s="145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Č43 - TK Obrnice-Most</v>
      </c>
      <c r="F54" s="41"/>
      <c r="G54" s="41"/>
      <c r="H54" s="41"/>
      <c r="I54" s="145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5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obvod správy tratí v Mostě</v>
      </c>
      <c r="G56" s="41"/>
      <c r="H56" s="41"/>
      <c r="I56" s="147" t="s">
        <v>24</v>
      </c>
      <c r="J56" s="69" t="str">
        <f>IF(J14="","",J14)</f>
        <v>13. 2. 2019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5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7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7" t="s">
        <v>42</v>
      </c>
      <c r="J59" s="38" t="str">
        <f>E26</f>
        <v>Ing. Horák Jiří, horak@szdc.cz, +420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5"/>
      <c r="J60" s="41"/>
      <c r="K60" s="41"/>
      <c r="L60" s="45"/>
    </row>
    <row r="61" s="1" customFormat="1" ht="29.28" customHeight="1">
      <c r="B61" s="40"/>
      <c r="C61" s="174" t="s">
        <v>209</v>
      </c>
      <c r="D61" s="175"/>
      <c r="E61" s="175"/>
      <c r="F61" s="175"/>
      <c r="G61" s="175"/>
      <c r="H61" s="175"/>
      <c r="I61" s="176"/>
      <c r="J61" s="177" t="s">
        <v>210</v>
      </c>
      <c r="K61" s="175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5"/>
      <c r="J62" s="41"/>
      <c r="K62" s="41"/>
      <c r="L62" s="45"/>
    </row>
    <row r="63" s="1" customFormat="1" ht="22.8" customHeight="1">
      <c r="B63" s="40"/>
      <c r="C63" s="178" t="s">
        <v>78</v>
      </c>
      <c r="D63" s="41"/>
      <c r="E63" s="41"/>
      <c r="F63" s="41"/>
      <c r="G63" s="41"/>
      <c r="H63" s="41"/>
      <c r="I63" s="145"/>
      <c r="J63" s="99">
        <f>J89</f>
        <v>0</v>
      </c>
      <c r="K63" s="41"/>
      <c r="L63" s="45"/>
      <c r="AU63" s="18" t="s">
        <v>211</v>
      </c>
    </row>
    <row r="64" s="8" customFormat="1" ht="24.96" customHeight="1">
      <c r="B64" s="179"/>
      <c r="C64" s="180"/>
      <c r="D64" s="181" t="s">
        <v>212</v>
      </c>
      <c r="E64" s="182"/>
      <c r="F64" s="182"/>
      <c r="G64" s="182"/>
      <c r="H64" s="182"/>
      <c r="I64" s="183"/>
      <c r="J64" s="184">
        <f>J90</f>
        <v>0</v>
      </c>
      <c r="K64" s="180"/>
      <c r="L64" s="185"/>
    </row>
    <row r="65" s="9" customFormat="1" ht="19.92" customHeight="1">
      <c r="B65" s="186"/>
      <c r="C65" s="123"/>
      <c r="D65" s="187" t="s">
        <v>213</v>
      </c>
      <c r="E65" s="188"/>
      <c r="F65" s="188"/>
      <c r="G65" s="188"/>
      <c r="H65" s="188"/>
      <c r="I65" s="189"/>
      <c r="J65" s="190">
        <f>J91</f>
        <v>0</v>
      </c>
      <c r="K65" s="123"/>
      <c r="L65" s="191"/>
    </row>
    <row r="66" s="8" customFormat="1" ht="24.96" customHeight="1">
      <c r="B66" s="179"/>
      <c r="C66" s="180"/>
      <c r="D66" s="181" t="s">
        <v>214</v>
      </c>
      <c r="E66" s="182"/>
      <c r="F66" s="182"/>
      <c r="G66" s="182"/>
      <c r="H66" s="182"/>
      <c r="I66" s="183"/>
      <c r="J66" s="184">
        <f>J128</f>
        <v>0</v>
      </c>
      <c r="K66" s="180"/>
      <c r="L66" s="185"/>
    </row>
    <row r="67" s="8" customFormat="1" ht="24.96" customHeight="1">
      <c r="B67" s="179"/>
      <c r="C67" s="180"/>
      <c r="D67" s="181" t="s">
        <v>216</v>
      </c>
      <c r="E67" s="182"/>
      <c r="F67" s="182"/>
      <c r="G67" s="182"/>
      <c r="H67" s="182"/>
      <c r="I67" s="183"/>
      <c r="J67" s="184">
        <f>J138</f>
        <v>0</v>
      </c>
      <c r="K67" s="180"/>
      <c r="L67" s="185"/>
    </row>
    <row r="68" s="1" customFormat="1" ht="21.84" customHeight="1">
      <c r="B68" s="40"/>
      <c r="C68" s="41"/>
      <c r="D68" s="41"/>
      <c r="E68" s="41"/>
      <c r="F68" s="41"/>
      <c r="G68" s="41"/>
      <c r="H68" s="41"/>
      <c r="I68" s="145"/>
      <c r="J68" s="41"/>
      <c r="K68" s="41"/>
      <c r="L68" s="45"/>
    </row>
    <row r="69" s="1" customFormat="1" ht="6.96" customHeight="1">
      <c r="B69" s="59"/>
      <c r="C69" s="60"/>
      <c r="D69" s="60"/>
      <c r="E69" s="60"/>
      <c r="F69" s="60"/>
      <c r="G69" s="60"/>
      <c r="H69" s="60"/>
      <c r="I69" s="169"/>
      <c r="J69" s="60"/>
      <c r="K69" s="60"/>
      <c r="L69" s="45"/>
    </row>
    <row r="73" s="1" customFormat="1" ht="6.96" customHeight="1">
      <c r="B73" s="61"/>
      <c r="C73" s="62"/>
      <c r="D73" s="62"/>
      <c r="E73" s="62"/>
      <c r="F73" s="62"/>
      <c r="G73" s="62"/>
      <c r="H73" s="62"/>
      <c r="I73" s="172"/>
      <c r="J73" s="62"/>
      <c r="K73" s="62"/>
      <c r="L73" s="45"/>
    </row>
    <row r="74" s="1" customFormat="1" ht="24.96" customHeight="1">
      <c r="B74" s="40"/>
      <c r="C74" s="24" t="s">
        <v>217</v>
      </c>
      <c r="D74" s="41"/>
      <c r="E74" s="41"/>
      <c r="F74" s="41"/>
      <c r="G74" s="41"/>
      <c r="H74" s="41"/>
      <c r="I74" s="145"/>
      <c r="J74" s="41"/>
      <c r="K74" s="41"/>
      <c r="L74" s="45"/>
    </row>
    <row r="75" s="1" customFormat="1" ht="6.96" customHeight="1">
      <c r="B75" s="40"/>
      <c r="C75" s="41"/>
      <c r="D75" s="41"/>
      <c r="E75" s="41"/>
      <c r="F75" s="41"/>
      <c r="G75" s="41"/>
      <c r="H75" s="41"/>
      <c r="I75" s="145"/>
      <c r="J75" s="41"/>
      <c r="K75" s="41"/>
      <c r="L75" s="45"/>
    </row>
    <row r="76" s="1" customFormat="1" ht="12" customHeight="1">
      <c r="B76" s="40"/>
      <c r="C76" s="33" t="s">
        <v>16</v>
      </c>
      <c r="D76" s="41"/>
      <c r="E76" s="41"/>
      <c r="F76" s="41"/>
      <c r="G76" s="41"/>
      <c r="H76" s="41"/>
      <c r="I76" s="145"/>
      <c r="J76" s="41"/>
      <c r="K76" s="41"/>
      <c r="L76" s="45"/>
    </row>
    <row r="77" s="1" customFormat="1" ht="16.5" customHeight="1">
      <c r="B77" s="40"/>
      <c r="C77" s="41"/>
      <c r="D77" s="41"/>
      <c r="E77" s="173" t="str">
        <f>E7</f>
        <v>Výměna kolejnic v obvodu ST Most</v>
      </c>
      <c r="F77" s="33"/>
      <c r="G77" s="33"/>
      <c r="H77" s="33"/>
      <c r="I77" s="145"/>
      <c r="J77" s="41"/>
      <c r="K77" s="41"/>
      <c r="L77" s="45"/>
    </row>
    <row r="78" ht="12" customHeight="1">
      <c r="B78" s="22"/>
      <c r="C78" s="33" t="s">
        <v>197</v>
      </c>
      <c r="D78" s="23"/>
      <c r="E78" s="23"/>
      <c r="F78" s="23"/>
      <c r="G78" s="23"/>
      <c r="H78" s="23"/>
      <c r="I78" s="137"/>
      <c r="J78" s="23"/>
      <c r="K78" s="23"/>
      <c r="L78" s="21"/>
    </row>
    <row r="79" s="1" customFormat="1" ht="16.5" customHeight="1">
      <c r="B79" s="40"/>
      <c r="C79" s="41"/>
      <c r="D79" s="41"/>
      <c r="E79" s="173" t="s">
        <v>1035</v>
      </c>
      <c r="F79" s="41"/>
      <c r="G79" s="41"/>
      <c r="H79" s="41"/>
      <c r="I79" s="145"/>
      <c r="J79" s="41"/>
      <c r="K79" s="41"/>
      <c r="L79" s="45"/>
    </row>
    <row r="80" s="1" customFormat="1" ht="12" customHeight="1">
      <c r="B80" s="40"/>
      <c r="C80" s="33" t="s">
        <v>206</v>
      </c>
      <c r="D80" s="41"/>
      <c r="E80" s="41"/>
      <c r="F80" s="41"/>
      <c r="G80" s="41"/>
      <c r="H80" s="41"/>
      <c r="I80" s="145"/>
      <c r="J80" s="41"/>
      <c r="K80" s="41"/>
      <c r="L80" s="45"/>
    </row>
    <row r="81" s="1" customFormat="1" ht="16.5" customHeight="1">
      <c r="B81" s="40"/>
      <c r="C81" s="41"/>
      <c r="D81" s="41"/>
      <c r="E81" s="66" t="str">
        <f>E11</f>
        <v>Č43 - TK Obrnice-Most</v>
      </c>
      <c r="F81" s="41"/>
      <c r="G81" s="41"/>
      <c r="H81" s="41"/>
      <c r="I81" s="145"/>
      <c r="J81" s="41"/>
      <c r="K81" s="41"/>
      <c r="L81" s="45"/>
    </row>
    <row r="82" s="1" customFormat="1" ht="6.96" customHeight="1">
      <c r="B82" s="40"/>
      <c r="C82" s="41"/>
      <c r="D82" s="41"/>
      <c r="E82" s="41"/>
      <c r="F82" s="41"/>
      <c r="G82" s="41"/>
      <c r="H82" s="41"/>
      <c r="I82" s="145"/>
      <c r="J82" s="41"/>
      <c r="K82" s="41"/>
      <c r="L82" s="45"/>
    </row>
    <row r="83" s="1" customFormat="1" ht="12" customHeight="1">
      <c r="B83" s="40"/>
      <c r="C83" s="33" t="s">
        <v>22</v>
      </c>
      <c r="D83" s="41"/>
      <c r="E83" s="41"/>
      <c r="F83" s="28" t="str">
        <f>F14</f>
        <v>obvod správy tratí v Mostě</v>
      </c>
      <c r="G83" s="41"/>
      <c r="H83" s="41"/>
      <c r="I83" s="147" t="s">
        <v>24</v>
      </c>
      <c r="J83" s="69" t="str">
        <f>IF(J14="","",J14)</f>
        <v>13. 2. 2019</v>
      </c>
      <c r="K83" s="41"/>
      <c r="L83" s="45"/>
    </row>
    <row r="84" s="1" customFormat="1" ht="6.96" customHeight="1">
      <c r="B84" s="40"/>
      <c r="C84" s="41"/>
      <c r="D84" s="41"/>
      <c r="E84" s="41"/>
      <c r="F84" s="41"/>
      <c r="G84" s="41"/>
      <c r="H84" s="41"/>
      <c r="I84" s="145"/>
      <c r="J84" s="41"/>
      <c r="K84" s="41"/>
      <c r="L84" s="45"/>
    </row>
    <row r="85" s="1" customFormat="1" ht="13.65" customHeight="1">
      <c r="B85" s="40"/>
      <c r="C85" s="33" t="s">
        <v>30</v>
      </c>
      <c r="D85" s="41"/>
      <c r="E85" s="41"/>
      <c r="F85" s="28" t="str">
        <f>E17</f>
        <v>SŽDC s.o., OŘ UNL, ST Most</v>
      </c>
      <c r="G85" s="41"/>
      <c r="H85" s="41"/>
      <c r="I85" s="147" t="s">
        <v>38</v>
      </c>
      <c r="J85" s="38" t="str">
        <f>E23</f>
        <v xml:space="preserve"> </v>
      </c>
      <c r="K85" s="41"/>
      <c r="L85" s="45"/>
    </row>
    <row r="86" s="1" customFormat="1" ht="38.55" customHeight="1">
      <c r="B86" s="40"/>
      <c r="C86" s="33" t="s">
        <v>36</v>
      </c>
      <c r="D86" s="41"/>
      <c r="E86" s="41"/>
      <c r="F86" s="28" t="str">
        <f>IF(E20="","",E20)</f>
        <v>Vyplň údaj</v>
      </c>
      <c r="G86" s="41"/>
      <c r="H86" s="41"/>
      <c r="I86" s="147" t="s">
        <v>42</v>
      </c>
      <c r="J86" s="38" t="str">
        <f>E26</f>
        <v>Ing. Horák Jiří, horak@szdc.cz, +420 602155923</v>
      </c>
      <c r="K86" s="41"/>
      <c r="L86" s="45"/>
    </row>
    <row r="87" s="1" customFormat="1" ht="10.32" customHeight="1">
      <c r="B87" s="40"/>
      <c r="C87" s="41"/>
      <c r="D87" s="41"/>
      <c r="E87" s="41"/>
      <c r="F87" s="41"/>
      <c r="G87" s="41"/>
      <c r="H87" s="41"/>
      <c r="I87" s="145"/>
      <c r="J87" s="41"/>
      <c r="K87" s="41"/>
      <c r="L87" s="45"/>
    </row>
    <row r="88" s="10" customFormat="1" ht="29.28" customHeight="1">
      <c r="B88" s="192"/>
      <c r="C88" s="193" t="s">
        <v>218</v>
      </c>
      <c r="D88" s="194" t="s">
        <v>65</v>
      </c>
      <c r="E88" s="194" t="s">
        <v>61</v>
      </c>
      <c r="F88" s="194" t="s">
        <v>62</v>
      </c>
      <c r="G88" s="194" t="s">
        <v>219</v>
      </c>
      <c r="H88" s="194" t="s">
        <v>220</v>
      </c>
      <c r="I88" s="195" t="s">
        <v>221</v>
      </c>
      <c r="J88" s="194" t="s">
        <v>210</v>
      </c>
      <c r="K88" s="196" t="s">
        <v>222</v>
      </c>
      <c r="L88" s="197"/>
      <c r="M88" s="89" t="s">
        <v>39</v>
      </c>
      <c r="N88" s="90" t="s">
        <v>50</v>
      </c>
      <c r="O88" s="90" t="s">
        <v>223</v>
      </c>
      <c r="P88" s="90" t="s">
        <v>224</v>
      </c>
      <c r="Q88" s="90" t="s">
        <v>225</v>
      </c>
      <c r="R88" s="90" t="s">
        <v>226</v>
      </c>
      <c r="S88" s="90" t="s">
        <v>227</v>
      </c>
      <c r="T88" s="91" t="s">
        <v>228</v>
      </c>
    </row>
    <row r="89" s="1" customFormat="1" ht="22.8" customHeight="1">
      <c r="B89" s="40"/>
      <c r="C89" s="96" t="s">
        <v>229</v>
      </c>
      <c r="D89" s="41"/>
      <c r="E89" s="41"/>
      <c r="F89" s="41"/>
      <c r="G89" s="41"/>
      <c r="H89" s="41"/>
      <c r="I89" s="145"/>
      <c r="J89" s="198">
        <f>BK89</f>
        <v>0</v>
      </c>
      <c r="K89" s="41"/>
      <c r="L89" s="45"/>
      <c r="M89" s="92"/>
      <c r="N89" s="93"/>
      <c r="O89" s="93"/>
      <c r="P89" s="199">
        <f>P90+P128+P138</f>
        <v>0</v>
      </c>
      <c r="Q89" s="93"/>
      <c r="R89" s="199">
        <f>R90+R128+R138</f>
        <v>0.28290000000000004</v>
      </c>
      <c r="S89" s="93"/>
      <c r="T89" s="200">
        <f>T90+T128+T138</f>
        <v>0</v>
      </c>
      <c r="AT89" s="18" t="s">
        <v>79</v>
      </c>
      <c r="AU89" s="18" t="s">
        <v>211</v>
      </c>
      <c r="BK89" s="201">
        <f>BK90+BK128+BK138</f>
        <v>0</v>
      </c>
    </row>
    <row r="90" s="11" customFormat="1" ht="25.92" customHeight="1">
      <c r="B90" s="202"/>
      <c r="C90" s="203"/>
      <c r="D90" s="204" t="s">
        <v>79</v>
      </c>
      <c r="E90" s="205" t="s">
        <v>230</v>
      </c>
      <c r="F90" s="205" t="s">
        <v>231</v>
      </c>
      <c r="G90" s="203"/>
      <c r="H90" s="203"/>
      <c r="I90" s="206"/>
      <c r="J90" s="207">
        <f>BK90</f>
        <v>0</v>
      </c>
      <c r="K90" s="203"/>
      <c r="L90" s="208"/>
      <c r="M90" s="209"/>
      <c r="N90" s="210"/>
      <c r="O90" s="210"/>
      <c r="P90" s="211">
        <f>P91</f>
        <v>0</v>
      </c>
      <c r="Q90" s="210"/>
      <c r="R90" s="211">
        <f>R91</f>
        <v>0.28290000000000004</v>
      </c>
      <c r="S90" s="210"/>
      <c r="T90" s="212">
        <f>T91</f>
        <v>0</v>
      </c>
      <c r="AR90" s="213" t="s">
        <v>87</v>
      </c>
      <c r="AT90" s="214" t="s">
        <v>79</v>
      </c>
      <c r="AU90" s="214" t="s">
        <v>80</v>
      </c>
      <c r="AY90" s="213" t="s">
        <v>232</v>
      </c>
      <c r="BK90" s="215">
        <f>BK91</f>
        <v>0</v>
      </c>
    </row>
    <row r="91" s="11" customFormat="1" ht="22.8" customHeight="1">
      <c r="B91" s="202"/>
      <c r="C91" s="203"/>
      <c r="D91" s="204" t="s">
        <v>79</v>
      </c>
      <c r="E91" s="216" t="s">
        <v>233</v>
      </c>
      <c r="F91" s="216" t="s">
        <v>234</v>
      </c>
      <c r="G91" s="203"/>
      <c r="H91" s="203"/>
      <c r="I91" s="206"/>
      <c r="J91" s="217">
        <f>BK91</f>
        <v>0</v>
      </c>
      <c r="K91" s="203"/>
      <c r="L91" s="208"/>
      <c r="M91" s="209"/>
      <c r="N91" s="210"/>
      <c r="O91" s="210"/>
      <c r="P91" s="211">
        <f>SUM(P92:P127)</f>
        <v>0</v>
      </c>
      <c r="Q91" s="210"/>
      <c r="R91" s="211">
        <f>SUM(R92:R127)</f>
        <v>0.28290000000000004</v>
      </c>
      <c r="S91" s="210"/>
      <c r="T91" s="212">
        <f>SUM(T92:T127)</f>
        <v>0</v>
      </c>
      <c r="AR91" s="213" t="s">
        <v>87</v>
      </c>
      <c r="AT91" s="214" t="s">
        <v>79</v>
      </c>
      <c r="AU91" s="214" t="s">
        <v>87</v>
      </c>
      <c r="AY91" s="213" t="s">
        <v>232</v>
      </c>
      <c r="BK91" s="215">
        <f>SUM(BK92:BK127)</f>
        <v>0</v>
      </c>
    </row>
    <row r="92" s="1" customFormat="1" ht="45" customHeight="1">
      <c r="B92" s="40"/>
      <c r="C92" s="218" t="s">
        <v>87</v>
      </c>
      <c r="D92" s="218" t="s">
        <v>235</v>
      </c>
      <c r="E92" s="219" t="s">
        <v>680</v>
      </c>
      <c r="F92" s="220" t="s">
        <v>681</v>
      </c>
      <c r="G92" s="221" t="s">
        <v>180</v>
      </c>
      <c r="H92" s="222">
        <v>350</v>
      </c>
      <c r="I92" s="223"/>
      <c r="J92" s="224">
        <f>ROUND(I92*H92,2)</f>
        <v>0</v>
      </c>
      <c r="K92" s="220" t="s">
        <v>238</v>
      </c>
      <c r="L92" s="45"/>
      <c r="M92" s="225" t="s">
        <v>39</v>
      </c>
      <c r="N92" s="226" t="s">
        <v>53</v>
      </c>
      <c r="O92" s="81"/>
      <c r="P92" s="227">
        <f>O92*H92</f>
        <v>0</v>
      </c>
      <c r="Q92" s="227">
        <v>0</v>
      </c>
      <c r="R92" s="227">
        <f>Q92*H92</f>
        <v>0</v>
      </c>
      <c r="S92" s="227">
        <v>0</v>
      </c>
      <c r="T92" s="228">
        <f>S92*H92</f>
        <v>0</v>
      </c>
      <c r="AR92" s="18" t="s">
        <v>181</v>
      </c>
      <c r="AT92" s="18" t="s">
        <v>235</v>
      </c>
      <c r="AU92" s="18" t="s">
        <v>89</v>
      </c>
      <c r="AY92" s="18" t="s">
        <v>232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18" t="s">
        <v>181</v>
      </c>
      <c r="BK92" s="229">
        <f>ROUND(I92*H92,2)</f>
        <v>0</v>
      </c>
      <c r="BL92" s="18" t="s">
        <v>181</v>
      </c>
      <c r="BM92" s="18" t="s">
        <v>1037</v>
      </c>
    </row>
    <row r="93" s="1" customFormat="1">
      <c r="B93" s="40"/>
      <c r="C93" s="41"/>
      <c r="D93" s="230" t="s">
        <v>240</v>
      </c>
      <c r="E93" s="41"/>
      <c r="F93" s="231" t="s">
        <v>267</v>
      </c>
      <c r="G93" s="41"/>
      <c r="H93" s="41"/>
      <c r="I93" s="145"/>
      <c r="J93" s="41"/>
      <c r="K93" s="41"/>
      <c r="L93" s="45"/>
      <c r="M93" s="232"/>
      <c r="N93" s="81"/>
      <c r="O93" s="81"/>
      <c r="P93" s="81"/>
      <c r="Q93" s="81"/>
      <c r="R93" s="81"/>
      <c r="S93" s="81"/>
      <c r="T93" s="82"/>
      <c r="AT93" s="18" t="s">
        <v>240</v>
      </c>
      <c r="AU93" s="18" t="s">
        <v>89</v>
      </c>
    </row>
    <row r="94" s="12" customFormat="1">
      <c r="B94" s="233"/>
      <c r="C94" s="234"/>
      <c r="D94" s="230" t="s">
        <v>242</v>
      </c>
      <c r="E94" s="235" t="s">
        <v>39</v>
      </c>
      <c r="F94" s="236" t="s">
        <v>1159</v>
      </c>
      <c r="G94" s="234"/>
      <c r="H94" s="237">
        <v>350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AT94" s="243" t="s">
        <v>242</v>
      </c>
      <c r="AU94" s="243" t="s">
        <v>89</v>
      </c>
      <c r="AV94" s="12" t="s">
        <v>89</v>
      </c>
      <c r="AW94" s="12" t="s">
        <v>41</v>
      </c>
      <c r="AX94" s="12" t="s">
        <v>80</v>
      </c>
      <c r="AY94" s="243" t="s">
        <v>232</v>
      </c>
    </row>
    <row r="95" s="13" customFormat="1">
      <c r="B95" s="254"/>
      <c r="C95" s="255"/>
      <c r="D95" s="230" t="s">
        <v>242</v>
      </c>
      <c r="E95" s="256" t="s">
        <v>1154</v>
      </c>
      <c r="F95" s="257" t="s">
        <v>263</v>
      </c>
      <c r="G95" s="255"/>
      <c r="H95" s="258">
        <v>350</v>
      </c>
      <c r="I95" s="259"/>
      <c r="J95" s="255"/>
      <c r="K95" s="255"/>
      <c r="L95" s="260"/>
      <c r="M95" s="261"/>
      <c r="N95" s="262"/>
      <c r="O95" s="262"/>
      <c r="P95" s="262"/>
      <c r="Q95" s="262"/>
      <c r="R95" s="262"/>
      <c r="S95" s="262"/>
      <c r="T95" s="263"/>
      <c r="AT95" s="264" t="s">
        <v>242</v>
      </c>
      <c r="AU95" s="264" t="s">
        <v>89</v>
      </c>
      <c r="AV95" s="13" t="s">
        <v>181</v>
      </c>
      <c r="AW95" s="13" t="s">
        <v>41</v>
      </c>
      <c r="AX95" s="13" t="s">
        <v>87</v>
      </c>
      <c r="AY95" s="264" t="s">
        <v>232</v>
      </c>
    </row>
    <row r="96" s="1" customFormat="1" ht="22.5" customHeight="1">
      <c r="B96" s="40"/>
      <c r="C96" s="218" t="s">
        <v>89</v>
      </c>
      <c r="D96" s="218" t="s">
        <v>235</v>
      </c>
      <c r="E96" s="219" t="s">
        <v>290</v>
      </c>
      <c r="F96" s="220" t="s">
        <v>291</v>
      </c>
      <c r="G96" s="221" t="s">
        <v>280</v>
      </c>
      <c r="H96" s="222">
        <v>60</v>
      </c>
      <c r="I96" s="223"/>
      <c r="J96" s="224">
        <f>ROUND(I96*H96,2)</f>
        <v>0</v>
      </c>
      <c r="K96" s="220" t="s">
        <v>238</v>
      </c>
      <c r="L96" s="45"/>
      <c r="M96" s="225" t="s">
        <v>39</v>
      </c>
      <c r="N96" s="226" t="s">
        <v>53</v>
      </c>
      <c r="O96" s="81"/>
      <c r="P96" s="227">
        <f>O96*H96</f>
        <v>0</v>
      </c>
      <c r="Q96" s="227">
        <v>0</v>
      </c>
      <c r="R96" s="227">
        <f>Q96*H96</f>
        <v>0</v>
      </c>
      <c r="S96" s="227">
        <v>0</v>
      </c>
      <c r="T96" s="228">
        <f>S96*H96</f>
        <v>0</v>
      </c>
      <c r="AR96" s="18" t="s">
        <v>181</v>
      </c>
      <c r="AT96" s="18" t="s">
        <v>235</v>
      </c>
      <c r="AU96" s="18" t="s">
        <v>89</v>
      </c>
      <c r="AY96" s="18" t="s">
        <v>232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18" t="s">
        <v>181</v>
      </c>
      <c r="BK96" s="229">
        <f>ROUND(I96*H96,2)</f>
        <v>0</v>
      </c>
      <c r="BL96" s="18" t="s">
        <v>181</v>
      </c>
      <c r="BM96" s="18" t="s">
        <v>1040</v>
      </c>
    </row>
    <row r="97" s="1" customFormat="1">
      <c r="B97" s="40"/>
      <c r="C97" s="41"/>
      <c r="D97" s="230" t="s">
        <v>240</v>
      </c>
      <c r="E97" s="41"/>
      <c r="F97" s="231" t="s">
        <v>293</v>
      </c>
      <c r="G97" s="41"/>
      <c r="H97" s="41"/>
      <c r="I97" s="145"/>
      <c r="J97" s="41"/>
      <c r="K97" s="41"/>
      <c r="L97" s="45"/>
      <c r="M97" s="232"/>
      <c r="N97" s="81"/>
      <c r="O97" s="81"/>
      <c r="P97" s="81"/>
      <c r="Q97" s="81"/>
      <c r="R97" s="81"/>
      <c r="S97" s="81"/>
      <c r="T97" s="82"/>
      <c r="AT97" s="18" t="s">
        <v>240</v>
      </c>
      <c r="AU97" s="18" t="s">
        <v>89</v>
      </c>
    </row>
    <row r="98" s="12" customFormat="1">
      <c r="B98" s="233"/>
      <c r="C98" s="234"/>
      <c r="D98" s="230" t="s">
        <v>242</v>
      </c>
      <c r="E98" s="235" t="s">
        <v>39</v>
      </c>
      <c r="F98" s="236" t="s">
        <v>1160</v>
      </c>
      <c r="G98" s="234"/>
      <c r="H98" s="237">
        <v>60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AT98" s="243" t="s">
        <v>242</v>
      </c>
      <c r="AU98" s="243" t="s">
        <v>89</v>
      </c>
      <c r="AV98" s="12" t="s">
        <v>89</v>
      </c>
      <c r="AW98" s="12" t="s">
        <v>41</v>
      </c>
      <c r="AX98" s="12" t="s">
        <v>80</v>
      </c>
      <c r="AY98" s="243" t="s">
        <v>232</v>
      </c>
    </row>
    <row r="99" s="13" customFormat="1">
      <c r="B99" s="254"/>
      <c r="C99" s="255"/>
      <c r="D99" s="230" t="s">
        <v>242</v>
      </c>
      <c r="E99" s="256" t="s">
        <v>39</v>
      </c>
      <c r="F99" s="257" t="s">
        <v>263</v>
      </c>
      <c r="G99" s="255"/>
      <c r="H99" s="258">
        <v>60</v>
      </c>
      <c r="I99" s="259"/>
      <c r="J99" s="255"/>
      <c r="K99" s="255"/>
      <c r="L99" s="260"/>
      <c r="M99" s="261"/>
      <c r="N99" s="262"/>
      <c r="O99" s="262"/>
      <c r="P99" s="262"/>
      <c r="Q99" s="262"/>
      <c r="R99" s="262"/>
      <c r="S99" s="262"/>
      <c r="T99" s="263"/>
      <c r="AT99" s="264" t="s">
        <v>242</v>
      </c>
      <c r="AU99" s="264" t="s">
        <v>89</v>
      </c>
      <c r="AV99" s="13" t="s">
        <v>181</v>
      </c>
      <c r="AW99" s="13" t="s">
        <v>41</v>
      </c>
      <c r="AX99" s="13" t="s">
        <v>87</v>
      </c>
      <c r="AY99" s="264" t="s">
        <v>232</v>
      </c>
    </row>
    <row r="100" s="1" customFormat="1" ht="33.75" customHeight="1">
      <c r="B100" s="40"/>
      <c r="C100" s="218" t="s">
        <v>249</v>
      </c>
      <c r="D100" s="218" t="s">
        <v>235</v>
      </c>
      <c r="E100" s="219" t="s">
        <v>1042</v>
      </c>
      <c r="F100" s="220" t="s">
        <v>1043</v>
      </c>
      <c r="G100" s="221" t="s">
        <v>1044</v>
      </c>
      <c r="H100" s="222">
        <v>25</v>
      </c>
      <c r="I100" s="223"/>
      <c r="J100" s="224">
        <f>ROUND(I100*H100,2)</f>
        <v>0</v>
      </c>
      <c r="K100" s="220" t="s">
        <v>238</v>
      </c>
      <c r="L100" s="45"/>
      <c r="M100" s="225" t="s">
        <v>39</v>
      </c>
      <c r="N100" s="226" t="s">
        <v>53</v>
      </c>
      <c r="O100" s="81"/>
      <c r="P100" s="227">
        <f>O100*H100</f>
        <v>0</v>
      </c>
      <c r="Q100" s="227">
        <v>0</v>
      </c>
      <c r="R100" s="227">
        <f>Q100*H100</f>
        <v>0</v>
      </c>
      <c r="S100" s="227">
        <v>0</v>
      </c>
      <c r="T100" s="228">
        <f>S100*H100</f>
        <v>0</v>
      </c>
      <c r="AR100" s="18" t="s">
        <v>181</v>
      </c>
      <c r="AT100" s="18" t="s">
        <v>235</v>
      </c>
      <c r="AU100" s="18" t="s">
        <v>89</v>
      </c>
      <c r="AY100" s="18" t="s">
        <v>232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18" t="s">
        <v>181</v>
      </c>
      <c r="BK100" s="229">
        <f>ROUND(I100*H100,2)</f>
        <v>0</v>
      </c>
      <c r="BL100" s="18" t="s">
        <v>181</v>
      </c>
      <c r="BM100" s="18" t="s">
        <v>1045</v>
      </c>
    </row>
    <row r="101" s="1" customFormat="1">
      <c r="B101" s="40"/>
      <c r="C101" s="41"/>
      <c r="D101" s="230" t="s">
        <v>240</v>
      </c>
      <c r="E101" s="41"/>
      <c r="F101" s="231" t="s">
        <v>1046</v>
      </c>
      <c r="G101" s="41"/>
      <c r="H101" s="41"/>
      <c r="I101" s="145"/>
      <c r="J101" s="41"/>
      <c r="K101" s="41"/>
      <c r="L101" s="45"/>
      <c r="M101" s="232"/>
      <c r="N101" s="81"/>
      <c r="O101" s="81"/>
      <c r="P101" s="81"/>
      <c r="Q101" s="81"/>
      <c r="R101" s="81"/>
      <c r="S101" s="81"/>
      <c r="T101" s="82"/>
      <c r="AT101" s="18" t="s">
        <v>240</v>
      </c>
      <c r="AU101" s="18" t="s">
        <v>89</v>
      </c>
    </row>
    <row r="102" s="12" customFormat="1">
      <c r="B102" s="233"/>
      <c r="C102" s="234"/>
      <c r="D102" s="230" t="s">
        <v>242</v>
      </c>
      <c r="E102" s="235" t="s">
        <v>39</v>
      </c>
      <c r="F102" s="236" t="s">
        <v>1047</v>
      </c>
      <c r="G102" s="234"/>
      <c r="H102" s="237">
        <v>25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AT102" s="243" t="s">
        <v>242</v>
      </c>
      <c r="AU102" s="243" t="s">
        <v>89</v>
      </c>
      <c r="AV102" s="12" t="s">
        <v>89</v>
      </c>
      <c r="AW102" s="12" t="s">
        <v>41</v>
      </c>
      <c r="AX102" s="12" t="s">
        <v>80</v>
      </c>
      <c r="AY102" s="243" t="s">
        <v>232</v>
      </c>
    </row>
    <row r="103" s="13" customFormat="1">
      <c r="B103" s="254"/>
      <c r="C103" s="255"/>
      <c r="D103" s="230" t="s">
        <v>242</v>
      </c>
      <c r="E103" s="256" t="s">
        <v>39</v>
      </c>
      <c r="F103" s="257" t="s">
        <v>263</v>
      </c>
      <c r="G103" s="255"/>
      <c r="H103" s="258">
        <v>25</v>
      </c>
      <c r="I103" s="259"/>
      <c r="J103" s="255"/>
      <c r="K103" s="255"/>
      <c r="L103" s="260"/>
      <c r="M103" s="261"/>
      <c r="N103" s="262"/>
      <c r="O103" s="262"/>
      <c r="P103" s="262"/>
      <c r="Q103" s="262"/>
      <c r="R103" s="262"/>
      <c r="S103" s="262"/>
      <c r="T103" s="263"/>
      <c r="AT103" s="264" t="s">
        <v>242</v>
      </c>
      <c r="AU103" s="264" t="s">
        <v>89</v>
      </c>
      <c r="AV103" s="13" t="s">
        <v>181</v>
      </c>
      <c r="AW103" s="13" t="s">
        <v>41</v>
      </c>
      <c r="AX103" s="13" t="s">
        <v>87</v>
      </c>
      <c r="AY103" s="264" t="s">
        <v>232</v>
      </c>
    </row>
    <row r="104" s="1" customFormat="1" ht="56.25" customHeight="1">
      <c r="B104" s="40"/>
      <c r="C104" s="218" t="s">
        <v>181</v>
      </c>
      <c r="D104" s="218" t="s">
        <v>235</v>
      </c>
      <c r="E104" s="219" t="s">
        <v>309</v>
      </c>
      <c r="F104" s="220" t="s">
        <v>310</v>
      </c>
      <c r="G104" s="221" t="s">
        <v>180</v>
      </c>
      <c r="H104" s="222">
        <v>350</v>
      </c>
      <c r="I104" s="223"/>
      <c r="J104" s="224">
        <f>ROUND(I104*H104,2)</f>
        <v>0</v>
      </c>
      <c r="K104" s="220" t="s">
        <v>238</v>
      </c>
      <c r="L104" s="45"/>
      <c r="M104" s="225" t="s">
        <v>39</v>
      </c>
      <c r="N104" s="226" t="s">
        <v>53</v>
      </c>
      <c r="O104" s="81"/>
      <c r="P104" s="227">
        <f>O104*H104</f>
        <v>0</v>
      </c>
      <c r="Q104" s="227">
        <v>0</v>
      </c>
      <c r="R104" s="227">
        <f>Q104*H104</f>
        <v>0</v>
      </c>
      <c r="S104" s="227">
        <v>0</v>
      </c>
      <c r="T104" s="228">
        <f>S104*H104</f>
        <v>0</v>
      </c>
      <c r="AR104" s="18" t="s">
        <v>181</v>
      </c>
      <c r="AT104" s="18" t="s">
        <v>235</v>
      </c>
      <c r="AU104" s="18" t="s">
        <v>89</v>
      </c>
      <c r="AY104" s="18" t="s">
        <v>232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18" t="s">
        <v>181</v>
      </c>
      <c r="BK104" s="229">
        <f>ROUND(I104*H104,2)</f>
        <v>0</v>
      </c>
      <c r="BL104" s="18" t="s">
        <v>181</v>
      </c>
      <c r="BM104" s="18" t="s">
        <v>1048</v>
      </c>
    </row>
    <row r="105" s="1" customFormat="1">
      <c r="B105" s="40"/>
      <c r="C105" s="41"/>
      <c r="D105" s="230" t="s">
        <v>240</v>
      </c>
      <c r="E105" s="41"/>
      <c r="F105" s="231" t="s">
        <v>312</v>
      </c>
      <c r="G105" s="41"/>
      <c r="H105" s="41"/>
      <c r="I105" s="145"/>
      <c r="J105" s="41"/>
      <c r="K105" s="41"/>
      <c r="L105" s="45"/>
      <c r="M105" s="232"/>
      <c r="N105" s="81"/>
      <c r="O105" s="81"/>
      <c r="P105" s="81"/>
      <c r="Q105" s="81"/>
      <c r="R105" s="81"/>
      <c r="S105" s="81"/>
      <c r="T105" s="82"/>
      <c r="AT105" s="18" t="s">
        <v>240</v>
      </c>
      <c r="AU105" s="18" t="s">
        <v>89</v>
      </c>
    </row>
    <row r="106" s="12" customFormat="1">
      <c r="B106" s="233"/>
      <c r="C106" s="234"/>
      <c r="D106" s="230" t="s">
        <v>242</v>
      </c>
      <c r="E106" s="235" t="s">
        <v>39</v>
      </c>
      <c r="F106" s="236" t="s">
        <v>1154</v>
      </c>
      <c r="G106" s="234"/>
      <c r="H106" s="237">
        <v>350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AT106" s="243" t="s">
        <v>242</v>
      </c>
      <c r="AU106" s="243" t="s">
        <v>89</v>
      </c>
      <c r="AV106" s="12" t="s">
        <v>89</v>
      </c>
      <c r="AW106" s="12" t="s">
        <v>41</v>
      </c>
      <c r="AX106" s="12" t="s">
        <v>87</v>
      </c>
      <c r="AY106" s="243" t="s">
        <v>232</v>
      </c>
    </row>
    <row r="107" s="1" customFormat="1" ht="45" customHeight="1">
      <c r="B107" s="40"/>
      <c r="C107" s="218" t="s">
        <v>233</v>
      </c>
      <c r="D107" s="218" t="s">
        <v>235</v>
      </c>
      <c r="E107" s="219" t="s">
        <v>324</v>
      </c>
      <c r="F107" s="220" t="s">
        <v>325</v>
      </c>
      <c r="G107" s="221" t="s">
        <v>317</v>
      </c>
      <c r="H107" s="222">
        <v>6</v>
      </c>
      <c r="I107" s="223"/>
      <c r="J107" s="224">
        <f>ROUND(I107*H107,2)</f>
        <v>0</v>
      </c>
      <c r="K107" s="220" t="s">
        <v>238</v>
      </c>
      <c r="L107" s="45"/>
      <c r="M107" s="225" t="s">
        <v>39</v>
      </c>
      <c r="N107" s="226" t="s">
        <v>53</v>
      </c>
      <c r="O107" s="81"/>
      <c r="P107" s="227">
        <f>O107*H107</f>
        <v>0</v>
      </c>
      <c r="Q107" s="227">
        <v>0</v>
      </c>
      <c r="R107" s="227">
        <f>Q107*H107</f>
        <v>0</v>
      </c>
      <c r="S107" s="227">
        <v>0</v>
      </c>
      <c r="T107" s="228">
        <f>S107*H107</f>
        <v>0</v>
      </c>
      <c r="AR107" s="18" t="s">
        <v>181</v>
      </c>
      <c r="AT107" s="18" t="s">
        <v>235</v>
      </c>
      <c r="AU107" s="18" t="s">
        <v>89</v>
      </c>
      <c r="AY107" s="18" t="s">
        <v>232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18" t="s">
        <v>181</v>
      </c>
      <c r="BK107" s="229">
        <f>ROUND(I107*H107,2)</f>
        <v>0</v>
      </c>
      <c r="BL107" s="18" t="s">
        <v>181</v>
      </c>
      <c r="BM107" s="18" t="s">
        <v>1049</v>
      </c>
    </row>
    <row r="108" s="1" customFormat="1">
      <c r="B108" s="40"/>
      <c r="C108" s="41"/>
      <c r="D108" s="230" t="s">
        <v>240</v>
      </c>
      <c r="E108" s="41"/>
      <c r="F108" s="231" t="s">
        <v>319</v>
      </c>
      <c r="G108" s="41"/>
      <c r="H108" s="41"/>
      <c r="I108" s="145"/>
      <c r="J108" s="41"/>
      <c r="K108" s="41"/>
      <c r="L108" s="45"/>
      <c r="M108" s="232"/>
      <c r="N108" s="81"/>
      <c r="O108" s="81"/>
      <c r="P108" s="81"/>
      <c r="Q108" s="81"/>
      <c r="R108" s="81"/>
      <c r="S108" s="81"/>
      <c r="T108" s="82"/>
      <c r="AT108" s="18" t="s">
        <v>240</v>
      </c>
      <c r="AU108" s="18" t="s">
        <v>89</v>
      </c>
    </row>
    <row r="109" s="12" customFormat="1">
      <c r="B109" s="233"/>
      <c r="C109" s="234"/>
      <c r="D109" s="230" t="s">
        <v>242</v>
      </c>
      <c r="E109" s="235" t="s">
        <v>39</v>
      </c>
      <c r="F109" s="236" t="s">
        <v>1161</v>
      </c>
      <c r="G109" s="234"/>
      <c r="H109" s="237">
        <v>6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AT109" s="243" t="s">
        <v>242</v>
      </c>
      <c r="AU109" s="243" t="s">
        <v>89</v>
      </c>
      <c r="AV109" s="12" t="s">
        <v>89</v>
      </c>
      <c r="AW109" s="12" t="s">
        <v>41</v>
      </c>
      <c r="AX109" s="12" t="s">
        <v>80</v>
      </c>
      <c r="AY109" s="243" t="s">
        <v>232</v>
      </c>
    </row>
    <row r="110" s="13" customFormat="1">
      <c r="B110" s="254"/>
      <c r="C110" s="255"/>
      <c r="D110" s="230" t="s">
        <v>242</v>
      </c>
      <c r="E110" s="256" t="s">
        <v>39</v>
      </c>
      <c r="F110" s="257" t="s">
        <v>263</v>
      </c>
      <c r="G110" s="255"/>
      <c r="H110" s="258">
        <v>6</v>
      </c>
      <c r="I110" s="259"/>
      <c r="J110" s="255"/>
      <c r="K110" s="255"/>
      <c r="L110" s="260"/>
      <c r="M110" s="261"/>
      <c r="N110" s="262"/>
      <c r="O110" s="262"/>
      <c r="P110" s="262"/>
      <c r="Q110" s="262"/>
      <c r="R110" s="262"/>
      <c r="S110" s="262"/>
      <c r="T110" s="263"/>
      <c r="AT110" s="264" t="s">
        <v>242</v>
      </c>
      <c r="AU110" s="264" t="s">
        <v>89</v>
      </c>
      <c r="AV110" s="13" t="s">
        <v>181</v>
      </c>
      <c r="AW110" s="13" t="s">
        <v>41</v>
      </c>
      <c r="AX110" s="13" t="s">
        <v>87</v>
      </c>
      <c r="AY110" s="264" t="s">
        <v>232</v>
      </c>
    </row>
    <row r="111" s="1" customFormat="1" ht="33.75" customHeight="1">
      <c r="B111" s="40"/>
      <c r="C111" s="218" t="s">
        <v>269</v>
      </c>
      <c r="D111" s="218" t="s">
        <v>235</v>
      </c>
      <c r="E111" s="219" t="s">
        <v>329</v>
      </c>
      <c r="F111" s="220" t="s">
        <v>330</v>
      </c>
      <c r="G111" s="221" t="s">
        <v>317</v>
      </c>
      <c r="H111" s="222">
        <v>2</v>
      </c>
      <c r="I111" s="223"/>
      <c r="J111" s="224">
        <f>ROUND(I111*H111,2)</f>
        <v>0</v>
      </c>
      <c r="K111" s="220" t="s">
        <v>238</v>
      </c>
      <c r="L111" s="45"/>
      <c r="M111" s="225" t="s">
        <v>39</v>
      </c>
      <c r="N111" s="226" t="s">
        <v>53</v>
      </c>
      <c r="O111" s="81"/>
      <c r="P111" s="227">
        <f>O111*H111</f>
        <v>0</v>
      </c>
      <c r="Q111" s="227">
        <v>0</v>
      </c>
      <c r="R111" s="227">
        <f>Q111*H111</f>
        <v>0</v>
      </c>
      <c r="S111" s="227">
        <v>0</v>
      </c>
      <c r="T111" s="228">
        <f>S111*H111</f>
        <v>0</v>
      </c>
      <c r="AR111" s="18" t="s">
        <v>181</v>
      </c>
      <c r="AT111" s="18" t="s">
        <v>235</v>
      </c>
      <c r="AU111" s="18" t="s">
        <v>89</v>
      </c>
      <c r="AY111" s="18" t="s">
        <v>232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18" t="s">
        <v>181</v>
      </c>
      <c r="BK111" s="229">
        <f>ROUND(I111*H111,2)</f>
        <v>0</v>
      </c>
      <c r="BL111" s="18" t="s">
        <v>181</v>
      </c>
      <c r="BM111" s="18" t="s">
        <v>1051</v>
      </c>
    </row>
    <row r="112" s="1" customFormat="1">
      <c r="B112" s="40"/>
      <c r="C112" s="41"/>
      <c r="D112" s="230" t="s">
        <v>240</v>
      </c>
      <c r="E112" s="41"/>
      <c r="F112" s="231" t="s">
        <v>332</v>
      </c>
      <c r="G112" s="41"/>
      <c r="H112" s="41"/>
      <c r="I112" s="145"/>
      <c r="J112" s="41"/>
      <c r="K112" s="41"/>
      <c r="L112" s="45"/>
      <c r="M112" s="232"/>
      <c r="N112" s="81"/>
      <c r="O112" s="81"/>
      <c r="P112" s="81"/>
      <c r="Q112" s="81"/>
      <c r="R112" s="81"/>
      <c r="S112" s="81"/>
      <c r="T112" s="82"/>
      <c r="AT112" s="18" t="s">
        <v>240</v>
      </c>
      <c r="AU112" s="18" t="s">
        <v>89</v>
      </c>
    </row>
    <row r="113" s="12" customFormat="1">
      <c r="B113" s="233"/>
      <c r="C113" s="234"/>
      <c r="D113" s="230" t="s">
        <v>242</v>
      </c>
      <c r="E113" s="235" t="s">
        <v>39</v>
      </c>
      <c r="F113" s="236" t="s">
        <v>89</v>
      </c>
      <c r="G113" s="234"/>
      <c r="H113" s="237">
        <v>2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AT113" s="243" t="s">
        <v>242</v>
      </c>
      <c r="AU113" s="243" t="s">
        <v>89</v>
      </c>
      <c r="AV113" s="12" t="s">
        <v>89</v>
      </c>
      <c r="AW113" s="12" t="s">
        <v>41</v>
      </c>
      <c r="AX113" s="12" t="s">
        <v>87</v>
      </c>
      <c r="AY113" s="243" t="s">
        <v>232</v>
      </c>
    </row>
    <row r="114" s="1" customFormat="1" ht="45" customHeight="1">
      <c r="B114" s="40"/>
      <c r="C114" s="218" t="s">
        <v>277</v>
      </c>
      <c r="D114" s="218" t="s">
        <v>235</v>
      </c>
      <c r="E114" s="219" t="s">
        <v>335</v>
      </c>
      <c r="F114" s="220" t="s">
        <v>336</v>
      </c>
      <c r="G114" s="221" t="s">
        <v>180</v>
      </c>
      <c r="H114" s="222">
        <v>450</v>
      </c>
      <c r="I114" s="223"/>
      <c r="J114" s="224">
        <f>ROUND(I114*H114,2)</f>
        <v>0</v>
      </c>
      <c r="K114" s="220" t="s">
        <v>238</v>
      </c>
      <c r="L114" s="45"/>
      <c r="M114" s="225" t="s">
        <v>39</v>
      </c>
      <c r="N114" s="226" t="s">
        <v>53</v>
      </c>
      <c r="O114" s="81"/>
      <c r="P114" s="227">
        <f>O114*H114</f>
        <v>0</v>
      </c>
      <c r="Q114" s="227">
        <v>0</v>
      </c>
      <c r="R114" s="227">
        <f>Q114*H114</f>
        <v>0</v>
      </c>
      <c r="S114" s="227">
        <v>0</v>
      </c>
      <c r="T114" s="228">
        <f>S114*H114</f>
        <v>0</v>
      </c>
      <c r="AR114" s="18" t="s">
        <v>181</v>
      </c>
      <c r="AT114" s="18" t="s">
        <v>235</v>
      </c>
      <c r="AU114" s="18" t="s">
        <v>89</v>
      </c>
      <c r="AY114" s="18" t="s">
        <v>232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18" t="s">
        <v>181</v>
      </c>
      <c r="BK114" s="229">
        <f>ROUND(I114*H114,2)</f>
        <v>0</v>
      </c>
      <c r="BL114" s="18" t="s">
        <v>181</v>
      </c>
      <c r="BM114" s="18" t="s">
        <v>1052</v>
      </c>
    </row>
    <row r="115" s="1" customFormat="1">
      <c r="B115" s="40"/>
      <c r="C115" s="41"/>
      <c r="D115" s="230" t="s">
        <v>240</v>
      </c>
      <c r="E115" s="41"/>
      <c r="F115" s="231" t="s">
        <v>338</v>
      </c>
      <c r="G115" s="41"/>
      <c r="H115" s="41"/>
      <c r="I115" s="145"/>
      <c r="J115" s="41"/>
      <c r="K115" s="41"/>
      <c r="L115" s="45"/>
      <c r="M115" s="232"/>
      <c r="N115" s="81"/>
      <c r="O115" s="81"/>
      <c r="P115" s="81"/>
      <c r="Q115" s="81"/>
      <c r="R115" s="81"/>
      <c r="S115" s="81"/>
      <c r="T115" s="82"/>
      <c r="AT115" s="18" t="s">
        <v>240</v>
      </c>
      <c r="AU115" s="18" t="s">
        <v>89</v>
      </c>
    </row>
    <row r="116" s="12" customFormat="1">
      <c r="B116" s="233"/>
      <c r="C116" s="234"/>
      <c r="D116" s="230" t="s">
        <v>242</v>
      </c>
      <c r="E116" s="235" t="s">
        <v>39</v>
      </c>
      <c r="F116" s="236" t="s">
        <v>1162</v>
      </c>
      <c r="G116" s="234"/>
      <c r="H116" s="237">
        <v>450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AT116" s="243" t="s">
        <v>242</v>
      </c>
      <c r="AU116" s="243" t="s">
        <v>89</v>
      </c>
      <c r="AV116" s="12" t="s">
        <v>89</v>
      </c>
      <c r="AW116" s="12" t="s">
        <v>41</v>
      </c>
      <c r="AX116" s="12" t="s">
        <v>80</v>
      </c>
      <c r="AY116" s="243" t="s">
        <v>232</v>
      </c>
    </row>
    <row r="117" s="13" customFormat="1">
      <c r="B117" s="254"/>
      <c r="C117" s="255"/>
      <c r="D117" s="230" t="s">
        <v>242</v>
      </c>
      <c r="E117" s="256" t="s">
        <v>1163</v>
      </c>
      <c r="F117" s="257" t="s">
        <v>263</v>
      </c>
      <c r="G117" s="255"/>
      <c r="H117" s="258">
        <v>450</v>
      </c>
      <c r="I117" s="259"/>
      <c r="J117" s="255"/>
      <c r="K117" s="255"/>
      <c r="L117" s="260"/>
      <c r="M117" s="261"/>
      <c r="N117" s="262"/>
      <c r="O117" s="262"/>
      <c r="P117" s="262"/>
      <c r="Q117" s="262"/>
      <c r="R117" s="262"/>
      <c r="S117" s="262"/>
      <c r="T117" s="263"/>
      <c r="AT117" s="264" t="s">
        <v>242</v>
      </c>
      <c r="AU117" s="264" t="s">
        <v>89</v>
      </c>
      <c r="AV117" s="13" t="s">
        <v>181</v>
      </c>
      <c r="AW117" s="13" t="s">
        <v>41</v>
      </c>
      <c r="AX117" s="13" t="s">
        <v>87</v>
      </c>
      <c r="AY117" s="264" t="s">
        <v>232</v>
      </c>
    </row>
    <row r="118" s="1" customFormat="1" ht="22.5" customHeight="1">
      <c r="B118" s="40"/>
      <c r="C118" s="244" t="s">
        <v>253</v>
      </c>
      <c r="D118" s="244" t="s">
        <v>250</v>
      </c>
      <c r="E118" s="245" t="s">
        <v>278</v>
      </c>
      <c r="F118" s="246" t="s">
        <v>279</v>
      </c>
      <c r="G118" s="247" t="s">
        <v>280</v>
      </c>
      <c r="H118" s="248">
        <v>574</v>
      </c>
      <c r="I118" s="249"/>
      <c r="J118" s="250">
        <f>ROUND(I118*H118,2)</f>
        <v>0</v>
      </c>
      <c r="K118" s="246" t="s">
        <v>238</v>
      </c>
      <c r="L118" s="251"/>
      <c r="M118" s="252" t="s">
        <v>39</v>
      </c>
      <c r="N118" s="253" t="s">
        <v>53</v>
      </c>
      <c r="O118" s="81"/>
      <c r="P118" s="227">
        <f>O118*H118</f>
        <v>0</v>
      </c>
      <c r="Q118" s="227">
        <v>0.00018000000000000001</v>
      </c>
      <c r="R118" s="227">
        <f>Q118*H118</f>
        <v>0.10332000000000001</v>
      </c>
      <c r="S118" s="227">
        <v>0</v>
      </c>
      <c r="T118" s="228">
        <f>S118*H118</f>
        <v>0</v>
      </c>
      <c r="AR118" s="18" t="s">
        <v>253</v>
      </c>
      <c r="AT118" s="18" t="s">
        <v>250</v>
      </c>
      <c r="AU118" s="18" t="s">
        <v>89</v>
      </c>
      <c r="AY118" s="18" t="s">
        <v>232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18" t="s">
        <v>181</v>
      </c>
      <c r="BK118" s="229">
        <f>ROUND(I118*H118,2)</f>
        <v>0</v>
      </c>
      <c r="BL118" s="18" t="s">
        <v>181</v>
      </c>
      <c r="BM118" s="18" t="s">
        <v>1055</v>
      </c>
    </row>
    <row r="119" s="15" customFormat="1">
      <c r="B119" s="276"/>
      <c r="C119" s="277"/>
      <c r="D119" s="230" t="s">
        <v>242</v>
      </c>
      <c r="E119" s="278" t="s">
        <v>39</v>
      </c>
      <c r="F119" s="279" t="s">
        <v>1056</v>
      </c>
      <c r="G119" s="277"/>
      <c r="H119" s="278" t="s">
        <v>39</v>
      </c>
      <c r="I119" s="280"/>
      <c r="J119" s="277"/>
      <c r="K119" s="277"/>
      <c r="L119" s="281"/>
      <c r="M119" s="282"/>
      <c r="N119" s="283"/>
      <c r="O119" s="283"/>
      <c r="P119" s="283"/>
      <c r="Q119" s="283"/>
      <c r="R119" s="283"/>
      <c r="S119" s="283"/>
      <c r="T119" s="284"/>
      <c r="AT119" s="285" t="s">
        <v>242</v>
      </c>
      <c r="AU119" s="285" t="s">
        <v>89</v>
      </c>
      <c r="AV119" s="15" t="s">
        <v>87</v>
      </c>
      <c r="AW119" s="15" t="s">
        <v>41</v>
      </c>
      <c r="AX119" s="15" t="s">
        <v>80</v>
      </c>
      <c r="AY119" s="285" t="s">
        <v>232</v>
      </c>
    </row>
    <row r="120" s="12" customFormat="1">
      <c r="B120" s="233"/>
      <c r="C120" s="234"/>
      <c r="D120" s="230" t="s">
        <v>242</v>
      </c>
      <c r="E120" s="235" t="s">
        <v>1033</v>
      </c>
      <c r="F120" s="236" t="s">
        <v>1164</v>
      </c>
      <c r="G120" s="234"/>
      <c r="H120" s="237">
        <v>574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AT120" s="243" t="s">
        <v>242</v>
      </c>
      <c r="AU120" s="243" t="s">
        <v>89</v>
      </c>
      <c r="AV120" s="12" t="s">
        <v>89</v>
      </c>
      <c r="AW120" s="12" t="s">
        <v>41</v>
      </c>
      <c r="AX120" s="12" t="s">
        <v>80</v>
      </c>
      <c r="AY120" s="243" t="s">
        <v>232</v>
      </c>
    </row>
    <row r="121" s="13" customFormat="1">
      <c r="B121" s="254"/>
      <c r="C121" s="255"/>
      <c r="D121" s="230" t="s">
        <v>242</v>
      </c>
      <c r="E121" s="256" t="s">
        <v>39</v>
      </c>
      <c r="F121" s="257" t="s">
        <v>263</v>
      </c>
      <c r="G121" s="255"/>
      <c r="H121" s="258">
        <v>574</v>
      </c>
      <c r="I121" s="259"/>
      <c r="J121" s="255"/>
      <c r="K121" s="255"/>
      <c r="L121" s="260"/>
      <c r="M121" s="261"/>
      <c r="N121" s="262"/>
      <c r="O121" s="262"/>
      <c r="P121" s="262"/>
      <c r="Q121" s="262"/>
      <c r="R121" s="262"/>
      <c r="S121" s="262"/>
      <c r="T121" s="263"/>
      <c r="AT121" s="264" t="s">
        <v>242</v>
      </c>
      <c r="AU121" s="264" t="s">
        <v>89</v>
      </c>
      <c r="AV121" s="13" t="s">
        <v>181</v>
      </c>
      <c r="AW121" s="13" t="s">
        <v>41</v>
      </c>
      <c r="AX121" s="13" t="s">
        <v>87</v>
      </c>
      <c r="AY121" s="264" t="s">
        <v>232</v>
      </c>
    </row>
    <row r="122" s="1" customFormat="1" ht="22.5" customHeight="1">
      <c r="B122" s="40"/>
      <c r="C122" s="244" t="s">
        <v>289</v>
      </c>
      <c r="D122" s="244" t="s">
        <v>250</v>
      </c>
      <c r="E122" s="245" t="s">
        <v>285</v>
      </c>
      <c r="F122" s="246" t="s">
        <v>286</v>
      </c>
      <c r="G122" s="247" t="s">
        <v>280</v>
      </c>
      <c r="H122" s="248">
        <v>50</v>
      </c>
      <c r="I122" s="249"/>
      <c r="J122" s="250">
        <f>ROUND(I122*H122,2)</f>
        <v>0</v>
      </c>
      <c r="K122" s="246" t="s">
        <v>238</v>
      </c>
      <c r="L122" s="251"/>
      <c r="M122" s="252" t="s">
        <v>39</v>
      </c>
      <c r="N122" s="253" t="s">
        <v>53</v>
      </c>
      <c r="O122" s="81"/>
      <c r="P122" s="227">
        <f>O122*H122</f>
        <v>0</v>
      </c>
      <c r="Q122" s="227">
        <v>0.00123</v>
      </c>
      <c r="R122" s="227">
        <f>Q122*H122</f>
        <v>0.061499999999999999</v>
      </c>
      <c r="S122" s="227">
        <v>0</v>
      </c>
      <c r="T122" s="228">
        <f>S122*H122</f>
        <v>0</v>
      </c>
      <c r="AR122" s="18" t="s">
        <v>253</v>
      </c>
      <c r="AT122" s="18" t="s">
        <v>250</v>
      </c>
      <c r="AU122" s="18" t="s">
        <v>89</v>
      </c>
      <c r="AY122" s="18" t="s">
        <v>232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8" t="s">
        <v>181</v>
      </c>
      <c r="BK122" s="229">
        <f>ROUND(I122*H122,2)</f>
        <v>0</v>
      </c>
      <c r="BL122" s="18" t="s">
        <v>181</v>
      </c>
      <c r="BM122" s="18" t="s">
        <v>1058</v>
      </c>
    </row>
    <row r="123" s="12" customFormat="1">
      <c r="B123" s="233"/>
      <c r="C123" s="234"/>
      <c r="D123" s="230" t="s">
        <v>242</v>
      </c>
      <c r="E123" s="235" t="s">
        <v>39</v>
      </c>
      <c r="F123" s="236" t="s">
        <v>446</v>
      </c>
      <c r="G123" s="234"/>
      <c r="H123" s="237">
        <v>50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AT123" s="243" t="s">
        <v>242</v>
      </c>
      <c r="AU123" s="243" t="s">
        <v>89</v>
      </c>
      <c r="AV123" s="12" t="s">
        <v>89</v>
      </c>
      <c r="AW123" s="12" t="s">
        <v>41</v>
      </c>
      <c r="AX123" s="12" t="s">
        <v>80</v>
      </c>
      <c r="AY123" s="243" t="s">
        <v>232</v>
      </c>
    </row>
    <row r="124" s="13" customFormat="1">
      <c r="B124" s="254"/>
      <c r="C124" s="255"/>
      <c r="D124" s="230" t="s">
        <v>242</v>
      </c>
      <c r="E124" s="256" t="s">
        <v>39</v>
      </c>
      <c r="F124" s="257" t="s">
        <v>263</v>
      </c>
      <c r="G124" s="255"/>
      <c r="H124" s="258">
        <v>50</v>
      </c>
      <c r="I124" s="259"/>
      <c r="J124" s="255"/>
      <c r="K124" s="255"/>
      <c r="L124" s="260"/>
      <c r="M124" s="261"/>
      <c r="N124" s="262"/>
      <c r="O124" s="262"/>
      <c r="P124" s="262"/>
      <c r="Q124" s="262"/>
      <c r="R124" s="262"/>
      <c r="S124" s="262"/>
      <c r="T124" s="263"/>
      <c r="AT124" s="264" t="s">
        <v>242</v>
      </c>
      <c r="AU124" s="264" t="s">
        <v>89</v>
      </c>
      <c r="AV124" s="13" t="s">
        <v>181</v>
      </c>
      <c r="AW124" s="13" t="s">
        <v>41</v>
      </c>
      <c r="AX124" s="13" t="s">
        <v>87</v>
      </c>
      <c r="AY124" s="264" t="s">
        <v>232</v>
      </c>
    </row>
    <row r="125" s="1" customFormat="1" ht="22.5" customHeight="1">
      <c r="B125" s="40"/>
      <c r="C125" s="244" t="s">
        <v>295</v>
      </c>
      <c r="D125" s="244" t="s">
        <v>250</v>
      </c>
      <c r="E125" s="245" t="s">
        <v>1121</v>
      </c>
      <c r="F125" s="246" t="s">
        <v>1122</v>
      </c>
      <c r="G125" s="247" t="s">
        <v>280</v>
      </c>
      <c r="H125" s="248">
        <v>96</v>
      </c>
      <c r="I125" s="249"/>
      <c r="J125" s="250">
        <f>ROUND(I125*H125,2)</f>
        <v>0</v>
      </c>
      <c r="K125" s="246" t="s">
        <v>238</v>
      </c>
      <c r="L125" s="251"/>
      <c r="M125" s="252" t="s">
        <v>39</v>
      </c>
      <c r="N125" s="253" t="s">
        <v>53</v>
      </c>
      <c r="O125" s="81"/>
      <c r="P125" s="227">
        <f>O125*H125</f>
        <v>0</v>
      </c>
      <c r="Q125" s="227">
        <v>0.00123</v>
      </c>
      <c r="R125" s="227">
        <f>Q125*H125</f>
        <v>0.11807999999999999</v>
      </c>
      <c r="S125" s="227">
        <v>0</v>
      </c>
      <c r="T125" s="228">
        <f>S125*H125</f>
        <v>0</v>
      </c>
      <c r="AR125" s="18" t="s">
        <v>253</v>
      </c>
      <c r="AT125" s="18" t="s">
        <v>250</v>
      </c>
      <c r="AU125" s="18" t="s">
        <v>89</v>
      </c>
      <c r="AY125" s="18" t="s">
        <v>232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8" t="s">
        <v>181</v>
      </c>
      <c r="BK125" s="229">
        <f>ROUND(I125*H125,2)</f>
        <v>0</v>
      </c>
      <c r="BL125" s="18" t="s">
        <v>181</v>
      </c>
      <c r="BM125" s="18" t="s">
        <v>1165</v>
      </c>
    </row>
    <row r="126" s="12" customFormat="1">
      <c r="B126" s="233"/>
      <c r="C126" s="234"/>
      <c r="D126" s="230" t="s">
        <v>242</v>
      </c>
      <c r="E126" s="235" t="s">
        <v>39</v>
      </c>
      <c r="F126" s="236" t="s">
        <v>1166</v>
      </c>
      <c r="G126" s="234"/>
      <c r="H126" s="237">
        <v>96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AT126" s="243" t="s">
        <v>242</v>
      </c>
      <c r="AU126" s="243" t="s">
        <v>89</v>
      </c>
      <c r="AV126" s="12" t="s">
        <v>89</v>
      </c>
      <c r="AW126" s="12" t="s">
        <v>41</v>
      </c>
      <c r="AX126" s="12" t="s">
        <v>80</v>
      </c>
      <c r="AY126" s="243" t="s">
        <v>232</v>
      </c>
    </row>
    <row r="127" s="13" customFormat="1">
      <c r="B127" s="254"/>
      <c r="C127" s="255"/>
      <c r="D127" s="230" t="s">
        <v>242</v>
      </c>
      <c r="E127" s="256" t="s">
        <v>39</v>
      </c>
      <c r="F127" s="257" t="s">
        <v>263</v>
      </c>
      <c r="G127" s="255"/>
      <c r="H127" s="258">
        <v>96</v>
      </c>
      <c r="I127" s="259"/>
      <c r="J127" s="255"/>
      <c r="K127" s="255"/>
      <c r="L127" s="260"/>
      <c r="M127" s="261"/>
      <c r="N127" s="262"/>
      <c r="O127" s="262"/>
      <c r="P127" s="262"/>
      <c r="Q127" s="262"/>
      <c r="R127" s="262"/>
      <c r="S127" s="262"/>
      <c r="T127" s="263"/>
      <c r="AT127" s="264" t="s">
        <v>242</v>
      </c>
      <c r="AU127" s="264" t="s">
        <v>89</v>
      </c>
      <c r="AV127" s="13" t="s">
        <v>181</v>
      </c>
      <c r="AW127" s="13" t="s">
        <v>41</v>
      </c>
      <c r="AX127" s="13" t="s">
        <v>87</v>
      </c>
      <c r="AY127" s="264" t="s">
        <v>232</v>
      </c>
    </row>
    <row r="128" s="11" customFormat="1" ht="25.92" customHeight="1">
      <c r="B128" s="202"/>
      <c r="C128" s="203"/>
      <c r="D128" s="204" t="s">
        <v>79</v>
      </c>
      <c r="E128" s="205" t="s">
        <v>343</v>
      </c>
      <c r="F128" s="205" t="s">
        <v>344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SUM(P129:P137)</f>
        <v>0</v>
      </c>
      <c r="Q128" s="210"/>
      <c r="R128" s="211">
        <f>SUM(R129:R137)</f>
        <v>0</v>
      </c>
      <c r="S128" s="210"/>
      <c r="T128" s="212">
        <f>SUM(T129:T137)</f>
        <v>0</v>
      </c>
      <c r="AR128" s="213" t="s">
        <v>181</v>
      </c>
      <c r="AT128" s="214" t="s">
        <v>79</v>
      </c>
      <c r="AU128" s="214" t="s">
        <v>80</v>
      </c>
      <c r="AY128" s="213" t="s">
        <v>232</v>
      </c>
      <c r="BK128" s="215">
        <f>SUM(BK129:BK137)</f>
        <v>0</v>
      </c>
    </row>
    <row r="129" s="1" customFormat="1" ht="22.5" customHeight="1">
      <c r="B129" s="40"/>
      <c r="C129" s="218" t="s">
        <v>303</v>
      </c>
      <c r="D129" s="218" t="s">
        <v>235</v>
      </c>
      <c r="E129" s="219" t="s">
        <v>346</v>
      </c>
      <c r="F129" s="220" t="s">
        <v>347</v>
      </c>
      <c r="G129" s="221" t="s">
        <v>280</v>
      </c>
      <c r="H129" s="222">
        <v>14</v>
      </c>
      <c r="I129" s="223"/>
      <c r="J129" s="224">
        <f>ROUND(I129*H129,2)</f>
        <v>0</v>
      </c>
      <c r="K129" s="220" t="s">
        <v>238</v>
      </c>
      <c r="L129" s="45"/>
      <c r="M129" s="225" t="s">
        <v>39</v>
      </c>
      <c r="N129" s="226" t="s">
        <v>53</v>
      </c>
      <c r="O129" s="8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AR129" s="18" t="s">
        <v>348</v>
      </c>
      <c r="AT129" s="18" t="s">
        <v>235</v>
      </c>
      <c r="AU129" s="18" t="s">
        <v>87</v>
      </c>
      <c r="AY129" s="18" t="s">
        <v>232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8" t="s">
        <v>181</v>
      </c>
      <c r="BK129" s="229">
        <f>ROUND(I129*H129,2)</f>
        <v>0</v>
      </c>
      <c r="BL129" s="18" t="s">
        <v>348</v>
      </c>
      <c r="BM129" s="18" t="s">
        <v>1059</v>
      </c>
    </row>
    <row r="130" s="12" customFormat="1">
      <c r="B130" s="233"/>
      <c r="C130" s="234"/>
      <c r="D130" s="230" t="s">
        <v>242</v>
      </c>
      <c r="E130" s="235" t="s">
        <v>39</v>
      </c>
      <c r="F130" s="236" t="s">
        <v>323</v>
      </c>
      <c r="G130" s="234"/>
      <c r="H130" s="237">
        <v>14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AT130" s="243" t="s">
        <v>242</v>
      </c>
      <c r="AU130" s="243" t="s">
        <v>87</v>
      </c>
      <c r="AV130" s="12" t="s">
        <v>89</v>
      </c>
      <c r="AW130" s="12" t="s">
        <v>41</v>
      </c>
      <c r="AX130" s="12" t="s">
        <v>80</v>
      </c>
      <c r="AY130" s="243" t="s">
        <v>232</v>
      </c>
    </row>
    <row r="131" s="13" customFormat="1">
      <c r="B131" s="254"/>
      <c r="C131" s="255"/>
      <c r="D131" s="230" t="s">
        <v>242</v>
      </c>
      <c r="E131" s="256" t="s">
        <v>39</v>
      </c>
      <c r="F131" s="257" t="s">
        <v>263</v>
      </c>
      <c r="G131" s="255"/>
      <c r="H131" s="258">
        <v>14</v>
      </c>
      <c r="I131" s="259"/>
      <c r="J131" s="255"/>
      <c r="K131" s="255"/>
      <c r="L131" s="260"/>
      <c r="M131" s="261"/>
      <c r="N131" s="262"/>
      <c r="O131" s="262"/>
      <c r="P131" s="262"/>
      <c r="Q131" s="262"/>
      <c r="R131" s="262"/>
      <c r="S131" s="262"/>
      <c r="T131" s="263"/>
      <c r="AT131" s="264" t="s">
        <v>242</v>
      </c>
      <c r="AU131" s="264" t="s">
        <v>87</v>
      </c>
      <c r="AV131" s="13" t="s">
        <v>181</v>
      </c>
      <c r="AW131" s="13" t="s">
        <v>41</v>
      </c>
      <c r="AX131" s="13" t="s">
        <v>87</v>
      </c>
      <c r="AY131" s="264" t="s">
        <v>232</v>
      </c>
    </row>
    <row r="132" s="1" customFormat="1" ht="22.5" customHeight="1">
      <c r="B132" s="40"/>
      <c r="C132" s="218" t="s">
        <v>308</v>
      </c>
      <c r="D132" s="218" t="s">
        <v>235</v>
      </c>
      <c r="E132" s="219" t="s">
        <v>352</v>
      </c>
      <c r="F132" s="220" t="s">
        <v>353</v>
      </c>
      <c r="G132" s="221" t="s">
        <v>280</v>
      </c>
      <c r="H132" s="222">
        <v>14</v>
      </c>
      <c r="I132" s="223"/>
      <c r="J132" s="224">
        <f>ROUND(I132*H132,2)</f>
        <v>0</v>
      </c>
      <c r="K132" s="220" t="s">
        <v>238</v>
      </c>
      <c r="L132" s="45"/>
      <c r="M132" s="225" t="s">
        <v>39</v>
      </c>
      <c r="N132" s="226" t="s">
        <v>53</v>
      </c>
      <c r="O132" s="8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AR132" s="18" t="s">
        <v>348</v>
      </c>
      <c r="AT132" s="18" t="s">
        <v>235</v>
      </c>
      <c r="AU132" s="18" t="s">
        <v>87</v>
      </c>
      <c r="AY132" s="18" t="s">
        <v>232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8" t="s">
        <v>181</v>
      </c>
      <c r="BK132" s="229">
        <f>ROUND(I132*H132,2)</f>
        <v>0</v>
      </c>
      <c r="BL132" s="18" t="s">
        <v>348</v>
      </c>
      <c r="BM132" s="18" t="s">
        <v>1060</v>
      </c>
    </row>
    <row r="133" s="12" customFormat="1">
      <c r="B133" s="233"/>
      <c r="C133" s="234"/>
      <c r="D133" s="230" t="s">
        <v>242</v>
      </c>
      <c r="E133" s="235" t="s">
        <v>39</v>
      </c>
      <c r="F133" s="236" t="s">
        <v>323</v>
      </c>
      <c r="G133" s="234"/>
      <c r="H133" s="237">
        <v>14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242</v>
      </c>
      <c r="AU133" s="243" t="s">
        <v>87</v>
      </c>
      <c r="AV133" s="12" t="s">
        <v>89</v>
      </c>
      <c r="AW133" s="12" t="s">
        <v>41</v>
      </c>
      <c r="AX133" s="12" t="s">
        <v>80</v>
      </c>
      <c r="AY133" s="243" t="s">
        <v>232</v>
      </c>
    </row>
    <row r="134" s="13" customFormat="1">
      <c r="B134" s="254"/>
      <c r="C134" s="255"/>
      <c r="D134" s="230" t="s">
        <v>242</v>
      </c>
      <c r="E134" s="256" t="s">
        <v>39</v>
      </c>
      <c r="F134" s="257" t="s">
        <v>263</v>
      </c>
      <c r="G134" s="255"/>
      <c r="H134" s="258">
        <v>14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AT134" s="264" t="s">
        <v>242</v>
      </c>
      <c r="AU134" s="264" t="s">
        <v>87</v>
      </c>
      <c r="AV134" s="13" t="s">
        <v>181</v>
      </c>
      <c r="AW134" s="13" t="s">
        <v>41</v>
      </c>
      <c r="AX134" s="13" t="s">
        <v>87</v>
      </c>
      <c r="AY134" s="264" t="s">
        <v>232</v>
      </c>
    </row>
    <row r="135" s="1" customFormat="1" ht="78.75" customHeight="1">
      <c r="B135" s="40"/>
      <c r="C135" s="218" t="s">
        <v>314</v>
      </c>
      <c r="D135" s="218" t="s">
        <v>235</v>
      </c>
      <c r="E135" s="219" t="s">
        <v>356</v>
      </c>
      <c r="F135" s="220" t="s">
        <v>357</v>
      </c>
      <c r="G135" s="221" t="s">
        <v>191</v>
      </c>
      <c r="H135" s="222">
        <v>17.286999999999999</v>
      </c>
      <c r="I135" s="223"/>
      <c r="J135" s="224">
        <f>ROUND(I135*H135,2)</f>
        <v>0</v>
      </c>
      <c r="K135" s="220" t="s">
        <v>238</v>
      </c>
      <c r="L135" s="45"/>
      <c r="M135" s="225" t="s">
        <v>39</v>
      </c>
      <c r="N135" s="226" t="s">
        <v>53</v>
      </c>
      <c r="O135" s="8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AR135" s="18" t="s">
        <v>348</v>
      </c>
      <c r="AT135" s="18" t="s">
        <v>235</v>
      </c>
      <c r="AU135" s="18" t="s">
        <v>87</v>
      </c>
      <c r="AY135" s="18" t="s">
        <v>232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8" t="s">
        <v>181</v>
      </c>
      <c r="BK135" s="229">
        <f>ROUND(I135*H135,2)</f>
        <v>0</v>
      </c>
      <c r="BL135" s="18" t="s">
        <v>348</v>
      </c>
      <c r="BM135" s="18" t="s">
        <v>1167</v>
      </c>
    </row>
    <row r="136" s="1" customFormat="1">
      <c r="B136" s="40"/>
      <c r="C136" s="41"/>
      <c r="D136" s="230" t="s">
        <v>240</v>
      </c>
      <c r="E136" s="41"/>
      <c r="F136" s="231" t="s">
        <v>359</v>
      </c>
      <c r="G136" s="41"/>
      <c r="H136" s="41"/>
      <c r="I136" s="145"/>
      <c r="J136" s="41"/>
      <c r="K136" s="41"/>
      <c r="L136" s="45"/>
      <c r="M136" s="232"/>
      <c r="N136" s="81"/>
      <c r="O136" s="81"/>
      <c r="P136" s="81"/>
      <c r="Q136" s="81"/>
      <c r="R136" s="81"/>
      <c r="S136" s="81"/>
      <c r="T136" s="82"/>
      <c r="AT136" s="18" t="s">
        <v>240</v>
      </c>
      <c r="AU136" s="18" t="s">
        <v>87</v>
      </c>
    </row>
    <row r="137" s="12" customFormat="1">
      <c r="B137" s="233"/>
      <c r="C137" s="234"/>
      <c r="D137" s="230" t="s">
        <v>242</v>
      </c>
      <c r="E137" s="235" t="s">
        <v>39</v>
      </c>
      <c r="F137" s="236" t="s">
        <v>982</v>
      </c>
      <c r="G137" s="234"/>
      <c r="H137" s="237">
        <v>17.286999999999999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242</v>
      </c>
      <c r="AU137" s="243" t="s">
        <v>87</v>
      </c>
      <c r="AV137" s="12" t="s">
        <v>89</v>
      </c>
      <c r="AW137" s="12" t="s">
        <v>41</v>
      </c>
      <c r="AX137" s="12" t="s">
        <v>87</v>
      </c>
      <c r="AY137" s="243" t="s">
        <v>232</v>
      </c>
    </row>
    <row r="138" s="11" customFormat="1" ht="25.92" customHeight="1">
      <c r="B138" s="202"/>
      <c r="C138" s="203"/>
      <c r="D138" s="204" t="s">
        <v>79</v>
      </c>
      <c r="E138" s="205" t="s">
        <v>172</v>
      </c>
      <c r="F138" s="205" t="s">
        <v>168</v>
      </c>
      <c r="G138" s="203"/>
      <c r="H138" s="203"/>
      <c r="I138" s="206"/>
      <c r="J138" s="207">
        <f>BK138</f>
        <v>0</v>
      </c>
      <c r="K138" s="203"/>
      <c r="L138" s="208"/>
      <c r="M138" s="209"/>
      <c r="N138" s="210"/>
      <c r="O138" s="210"/>
      <c r="P138" s="211">
        <f>SUM(P139:P152)</f>
        <v>0</v>
      </c>
      <c r="Q138" s="210"/>
      <c r="R138" s="211">
        <f>SUM(R139:R152)</f>
        <v>0</v>
      </c>
      <c r="S138" s="210"/>
      <c r="T138" s="212">
        <f>SUM(T139:T152)</f>
        <v>0</v>
      </c>
      <c r="AR138" s="213" t="s">
        <v>233</v>
      </c>
      <c r="AT138" s="214" t="s">
        <v>79</v>
      </c>
      <c r="AU138" s="214" t="s">
        <v>80</v>
      </c>
      <c r="AY138" s="213" t="s">
        <v>232</v>
      </c>
      <c r="BK138" s="215">
        <f>SUM(BK139:BK152)</f>
        <v>0</v>
      </c>
    </row>
    <row r="139" s="1" customFormat="1" ht="78.75" customHeight="1">
      <c r="B139" s="40"/>
      <c r="C139" s="218" t="s">
        <v>323</v>
      </c>
      <c r="D139" s="218" t="s">
        <v>235</v>
      </c>
      <c r="E139" s="219" t="s">
        <v>1062</v>
      </c>
      <c r="F139" s="220" t="s">
        <v>1063</v>
      </c>
      <c r="G139" s="221" t="s">
        <v>280</v>
      </c>
      <c r="H139" s="222">
        <v>1</v>
      </c>
      <c r="I139" s="223"/>
      <c r="J139" s="224">
        <f>ROUND(I139*H139,2)</f>
        <v>0</v>
      </c>
      <c r="K139" s="220" t="s">
        <v>238</v>
      </c>
      <c r="L139" s="45"/>
      <c r="M139" s="225" t="s">
        <v>39</v>
      </c>
      <c r="N139" s="226" t="s">
        <v>53</v>
      </c>
      <c r="O139" s="8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AR139" s="18" t="s">
        <v>348</v>
      </c>
      <c r="AT139" s="18" t="s">
        <v>235</v>
      </c>
      <c r="AU139" s="18" t="s">
        <v>87</v>
      </c>
      <c r="AY139" s="18" t="s">
        <v>232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8" t="s">
        <v>181</v>
      </c>
      <c r="BK139" s="229">
        <f>ROUND(I139*H139,2)</f>
        <v>0</v>
      </c>
      <c r="BL139" s="18" t="s">
        <v>348</v>
      </c>
      <c r="BM139" s="18" t="s">
        <v>1064</v>
      </c>
    </row>
    <row r="140" s="1" customFormat="1">
      <c r="B140" s="40"/>
      <c r="C140" s="41"/>
      <c r="D140" s="230" t="s">
        <v>240</v>
      </c>
      <c r="E140" s="41"/>
      <c r="F140" s="231" t="s">
        <v>359</v>
      </c>
      <c r="G140" s="41"/>
      <c r="H140" s="41"/>
      <c r="I140" s="145"/>
      <c r="J140" s="41"/>
      <c r="K140" s="41"/>
      <c r="L140" s="45"/>
      <c r="M140" s="232"/>
      <c r="N140" s="81"/>
      <c r="O140" s="81"/>
      <c r="P140" s="81"/>
      <c r="Q140" s="81"/>
      <c r="R140" s="81"/>
      <c r="S140" s="81"/>
      <c r="T140" s="82"/>
      <c r="AT140" s="18" t="s">
        <v>240</v>
      </c>
      <c r="AU140" s="18" t="s">
        <v>87</v>
      </c>
    </row>
    <row r="141" s="1" customFormat="1">
      <c r="B141" s="40"/>
      <c r="C141" s="41"/>
      <c r="D141" s="230" t="s">
        <v>255</v>
      </c>
      <c r="E141" s="41"/>
      <c r="F141" s="231" t="s">
        <v>366</v>
      </c>
      <c r="G141" s="41"/>
      <c r="H141" s="41"/>
      <c r="I141" s="145"/>
      <c r="J141" s="41"/>
      <c r="K141" s="41"/>
      <c r="L141" s="45"/>
      <c r="M141" s="232"/>
      <c r="N141" s="81"/>
      <c r="O141" s="81"/>
      <c r="P141" s="81"/>
      <c r="Q141" s="81"/>
      <c r="R141" s="81"/>
      <c r="S141" s="81"/>
      <c r="T141" s="82"/>
      <c r="AT141" s="18" t="s">
        <v>255</v>
      </c>
      <c r="AU141" s="18" t="s">
        <v>87</v>
      </c>
    </row>
    <row r="142" s="12" customFormat="1">
      <c r="B142" s="233"/>
      <c r="C142" s="234"/>
      <c r="D142" s="230" t="s">
        <v>242</v>
      </c>
      <c r="E142" s="235" t="s">
        <v>39</v>
      </c>
      <c r="F142" s="236" t="s">
        <v>1065</v>
      </c>
      <c r="G142" s="234"/>
      <c r="H142" s="237">
        <v>1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AT142" s="243" t="s">
        <v>242</v>
      </c>
      <c r="AU142" s="243" t="s">
        <v>87</v>
      </c>
      <c r="AV142" s="12" t="s">
        <v>89</v>
      </c>
      <c r="AW142" s="12" t="s">
        <v>41</v>
      </c>
      <c r="AX142" s="12" t="s">
        <v>80</v>
      </c>
      <c r="AY142" s="243" t="s">
        <v>232</v>
      </c>
    </row>
    <row r="143" s="13" customFormat="1">
      <c r="B143" s="254"/>
      <c r="C143" s="255"/>
      <c r="D143" s="230" t="s">
        <v>242</v>
      </c>
      <c r="E143" s="256" t="s">
        <v>39</v>
      </c>
      <c r="F143" s="257" t="s">
        <v>263</v>
      </c>
      <c r="G143" s="255"/>
      <c r="H143" s="258">
        <v>1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AT143" s="264" t="s">
        <v>242</v>
      </c>
      <c r="AU143" s="264" t="s">
        <v>87</v>
      </c>
      <c r="AV143" s="13" t="s">
        <v>181</v>
      </c>
      <c r="AW143" s="13" t="s">
        <v>41</v>
      </c>
      <c r="AX143" s="13" t="s">
        <v>87</v>
      </c>
      <c r="AY143" s="264" t="s">
        <v>232</v>
      </c>
    </row>
    <row r="144" s="1" customFormat="1" ht="33.75" customHeight="1">
      <c r="B144" s="40"/>
      <c r="C144" s="218" t="s">
        <v>8</v>
      </c>
      <c r="D144" s="218" t="s">
        <v>235</v>
      </c>
      <c r="E144" s="219" t="s">
        <v>374</v>
      </c>
      <c r="F144" s="220" t="s">
        <v>375</v>
      </c>
      <c r="G144" s="221" t="s">
        <v>191</v>
      </c>
      <c r="H144" s="222">
        <v>51.860999999999997</v>
      </c>
      <c r="I144" s="223"/>
      <c r="J144" s="224">
        <f>ROUND(I144*H144,2)</f>
        <v>0</v>
      </c>
      <c r="K144" s="220" t="s">
        <v>238</v>
      </c>
      <c r="L144" s="45"/>
      <c r="M144" s="225" t="s">
        <v>39</v>
      </c>
      <c r="N144" s="226" t="s">
        <v>53</v>
      </c>
      <c r="O144" s="8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AR144" s="18" t="s">
        <v>348</v>
      </c>
      <c r="AT144" s="18" t="s">
        <v>235</v>
      </c>
      <c r="AU144" s="18" t="s">
        <v>87</v>
      </c>
      <c r="AY144" s="18" t="s">
        <v>232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8" t="s">
        <v>181</v>
      </c>
      <c r="BK144" s="229">
        <f>ROUND(I144*H144,2)</f>
        <v>0</v>
      </c>
      <c r="BL144" s="18" t="s">
        <v>348</v>
      </c>
      <c r="BM144" s="18" t="s">
        <v>1068</v>
      </c>
    </row>
    <row r="145" s="1" customFormat="1">
      <c r="B145" s="40"/>
      <c r="C145" s="41"/>
      <c r="D145" s="230" t="s">
        <v>240</v>
      </c>
      <c r="E145" s="41"/>
      <c r="F145" s="231" t="s">
        <v>377</v>
      </c>
      <c r="G145" s="41"/>
      <c r="H145" s="41"/>
      <c r="I145" s="145"/>
      <c r="J145" s="41"/>
      <c r="K145" s="41"/>
      <c r="L145" s="45"/>
      <c r="M145" s="232"/>
      <c r="N145" s="81"/>
      <c r="O145" s="81"/>
      <c r="P145" s="81"/>
      <c r="Q145" s="81"/>
      <c r="R145" s="81"/>
      <c r="S145" s="81"/>
      <c r="T145" s="82"/>
      <c r="AT145" s="18" t="s">
        <v>240</v>
      </c>
      <c r="AU145" s="18" t="s">
        <v>87</v>
      </c>
    </row>
    <row r="146" s="1" customFormat="1">
      <c r="B146" s="40"/>
      <c r="C146" s="41"/>
      <c r="D146" s="230" t="s">
        <v>255</v>
      </c>
      <c r="E146" s="41"/>
      <c r="F146" s="231" t="s">
        <v>378</v>
      </c>
      <c r="G146" s="41"/>
      <c r="H146" s="41"/>
      <c r="I146" s="145"/>
      <c r="J146" s="41"/>
      <c r="K146" s="41"/>
      <c r="L146" s="45"/>
      <c r="M146" s="232"/>
      <c r="N146" s="81"/>
      <c r="O146" s="81"/>
      <c r="P146" s="81"/>
      <c r="Q146" s="81"/>
      <c r="R146" s="81"/>
      <c r="S146" s="81"/>
      <c r="T146" s="82"/>
      <c r="AT146" s="18" t="s">
        <v>255</v>
      </c>
      <c r="AU146" s="18" t="s">
        <v>87</v>
      </c>
    </row>
    <row r="147" s="12" customFormat="1">
      <c r="B147" s="233"/>
      <c r="C147" s="234"/>
      <c r="D147" s="230" t="s">
        <v>242</v>
      </c>
      <c r="E147" s="235" t="s">
        <v>39</v>
      </c>
      <c r="F147" s="236" t="s">
        <v>992</v>
      </c>
      <c r="G147" s="234"/>
      <c r="H147" s="237">
        <v>51.860999999999997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AT147" s="243" t="s">
        <v>242</v>
      </c>
      <c r="AU147" s="243" t="s">
        <v>87</v>
      </c>
      <c r="AV147" s="12" t="s">
        <v>89</v>
      </c>
      <c r="AW147" s="12" t="s">
        <v>41</v>
      </c>
      <c r="AX147" s="12" t="s">
        <v>80</v>
      </c>
      <c r="AY147" s="243" t="s">
        <v>232</v>
      </c>
    </row>
    <row r="148" s="13" customFormat="1">
      <c r="B148" s="254"/>
      <c r="C148" s="255"/>
      <c r="D148" s="230" t="s">
        <v>242</v>
      </c>
      <c r="E148" s="256" t="s">
        <v>39</v>
      </c>
      <c r="F148" s="257" t="s">
        <v>263</v>
      </c>
      <c r="G148" s="255"/>
      <c r="H148" s="258">
        <v>51.860999999999997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AT148" s="264" t="s">
        <v>242</v>
      </c>
      <c r="AU148" s="264" t="s">
        <v>87</v>
      </c>
      <c r="AV148" s="13" t="s">
        <v>181</v>
      </c>
      <c r="AW148" s="13" t="s">
        <v>41</v>
      </c>
      <c r="AX148" s="13" t="s">
        <v>87</v>
      </c>
      <c r="AY148" s="264" t="s">
        <v>232</v>
      </c>
    </row>
    <row r="149" s="1" customFormat="1" ht="33.75" customHeight="1">
      <c r="B149" s="40"/>
      <c r="C149" s="218" t="s">
        <v>334</v>
      </c>
      <c r="D149" s="218" t="s">
        <v>235</v>
      </c>
      <c r="E149" s="219" t="s">
        <v>381</v>
      </c>
      <c r="F149" s="220" t="s">
        <v>382</v>
      </c>
      <c r="G149" s="221" t="s">
        <v>191</v>
      </c>
      <c r="H149" s="222">
        <v>0.10299999999999999</v>
      </c>
      <c r="I149" s="223"/>
      <c r="J149" s="224">
        <f>ROUND(I149*H149,2)</f>
        <v>0</v>
      </c>
      <c r="K149" s="220" t="s">
        <v>238</v>
      </c>
      <c r="L149" s="45"/>
      <c r="M149" s="225" t="s">
        <v>39</v>
      </c>
      <c r="N149" s="226" t="s">
        <v>53</v>
      </c>
      <c r="O149" s="8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AR149" s="18" t="s">
        <v>348</v>
      </c>
      <c r="AT149" s="18" t="s">
        <v>235</v>
      </c>
      <c r="AU149" s="18" t="s">
        <v>87</v>
      </c>
      <c r="AY149" s="18" t="s">
        <v>232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8" t="s">
        <v>181</v>
      </c>
      <c r="BK149" s="229">
        <f>ROUND(I149*H149,2)</f>
        <v>0</v>
      </c>
      <c r="BL149" s="18" t="s">
        <v>348</v>
      </c>
      <c r="BM149" s="18" t="s">
        <v>1069</v>
      </c>
    </row>
    <row r="150" s="1" customFormat="1">
      <c r="B150" s="40"/>
      <c r="C150" s="41"/>
      <c r="D150" s="230" t="s">
        <v>240</v>
      </c>
      <c r="E150" s="41"/>
      <c r="F150" s="231" t="s">
        <v>384</v>
      </c>
      <c r="G150" s="41"/>
      <c r="H150" s="41"/>
      <c r="I150" s="145"/>
      <c r="J150" s="41"/>
      <c r="K150" s="41"/>
      <c r="L150" s="45"/>
      <c r="M150" s="232"/>
      <c r="N150" s="81"/>
      <c r="O150" s="81"/>
      <c r="P150" s="81"/>
      <c r="Q150" s="81"/>
      <c r="R150" s="81"/>
      <c r="S150" s="81"/>
      <c r="T150" s="82"/>
      <c r="AT150" s="18" t="s">
        <v>240</v>
      </c>
      <c r="AU150" s="18" t="s">
        <v>87</v>
      </c>
    </row>
    <row r="151" s="12" customFormat="1">
      <c r="B151" s="233"/>
      <c r="C151" s="234"/>
      <c r="D151" s="230" t="s">
        <v>242</v>
      </c>
      <c r="E151" s="235" t="s">
        <v>39</v>
      </c>
      <c r="F151" s="236" t="s">
        <v>1070</v>
      </c>
      <c r="G151" s="234"/>
      <c r="H151" s="237">
        <v>0.10299999999999999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AT151" s="243" t="s">
        <v>242</v>
      </c>
      <c r="AU151" s="243" t="s">
        <v>87</v>
      </c>
      <c r="AV151" s="12" t="s">
        <v>89</v>
      </c>
      <c r="AW151" s="12" t="s">
        <v>41</v>
      </c>
      <c r="AX151" s="12" t="s">
        <v>80</v>
      </c>
      <c r="AY151" s="243" t="s">
        <v>232</v>
      </c>
    </row>
    <row r="152" s="13" customFormat="1">
      <c r="B152" s="254"/>
      <c r="C152" s="255"/>
      <c r="D152" s="230" t="s">
        <v>242</v>
      </c>
      <c r="E152" s="256" t="s">
        <v>39</v>
      </c>
      <c r="F152" s="257" t="s">
        <v>263</v>
      </c>
      <c r="G152" s="255"/>
      <c r="H152" s="258">
        <v>0.10299999999999999</v>
      </c>
      <c r="I152" s="259"/>
      <c r="J152" s="255"/>
      <c r="K152" s="255"/>
      <c r="L152" s="260"/>
      <c r="M152" s="286"/>
      <c r="N152" s="287"/>
      <c r="O152" s="287"/>
      <c r="P152" s="287"/>
      <c r="Q152" s="287"/>
      <c r="R152" s="287"/>
      <c r="S152" s="287"/>
      <c r="T152" s="288"/>
      <c r="AT152" s="264" t="s">
        <v>242</v>
      </c>
      <c r="AU152" s="264" t="s">
        <v>87</v>
      </c>
      <c r="AV152" s="13" t="s">
        <v>181</v>
      </c>
      <c r="AW152" s="13" t="s">
        <v>41</v>
      </c>
      <c r="AX152" s="13" t="s">
        <v>87</v>
      </c>
      <c r="AY152" s="264" t="s">
        <v>232</v>
      </c>
    </row>
    <row r="153" s="1" customFormat="1" ht="6.96" customHeight="1">
      <c r="B153" s="59"/>
      <c r="C153" s="60"/>
      <c r="D153" s="60"/>
      <c r="E153" s="60"/>
      <c r="F153" s="60"/>
      <c r="G153" s="60"/>
      <c r="H153" s="60"/>
      <c r="I153" s="169"/>
      <c r="J153" s="60"/>
      <c r="K153" s="60"/>
      <c r="L153" s="45"/>
    </row>
  </sheetData>
  <sheetProtection sheet="1" autoFilter="0" formatColumns="0" formatRows="0" objects="1" scenarios="1" spinCount="100000" saltValue="oGANL38qdoP6Xdwirqx8+hu1FE6OvNrnXyJK+fM6Lo7B3P+oycGz0kHCqw4HEiDaFWoW/UNJvY2ApMloA7Wjmw==" hashValue="Lbu+9Fmtg4lRUsekO500I1AECDGAcsSm22CYAujOar/zpwkbLQWEoDchx/RPJXSIUibda4cOPySwKz8CtNolCQ==" algorithmName="SHA-512" password="CC35"/>
  <autoFilter ref="C88:K15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148</v>
      </c>
      <c r="AZ2" s="138" t="s">
        <v>1168</v>
      </c>
      <c r="BA2" s="138" t="s">
        <v>862</v>
      </c>
      <c r="BB2" s="138" t="s">
        <v>863</v>
      </c>
      <c r="BC2" s="138" t="s">
        <v>1169</v>
      </c>
      <c r="BD2" s="138" t="s">
        <v>89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89</v>
      </c>
      <c r="AZ3" s="138" t="s">
        <v>1170</v>
      </c>
      <c r="BA3" s="138" t="s">
        <v>866</v>
      </c>
      <c r="BB3" s="138" t="s">
        <v>863</v>
      </c>
      <c r="BC3" s="138" t="s">
        <v>1171</v>
      </c>
      <c r="BD3" s="138" t="s">
        <v>89</v>
      </c>
    </row>
    <row r="4" ht="24.96" customHeight="1">
      <c r="B4" s="21"/>
      <c r="D4" s="142" t="s">
        <v>182</v>
      </c>
      <c r="L4" s="21"/>
      <c r="M4" s="25" t="s">
        <v>10</v>
      </c>
      <c r="AT4" s="18" t="s">
        <v>41</v>
      </c>
      <c r="AZ4" s="138" t="s">
        <v>1172</v>
      </c>
      <c r="BA4" s="138" t="s">
        <v>1173</v>
      </c>
      <c r="BB4" s="138" t="s">
        <v>191</v>
      </c>
      <c r="BC4" s="138" t="s">
        <v>1174</v>
      </c>
      <c r="BD4" s="138" t="s">
        <v>89</v>
      </c>
    </row>
    <row r="5" ht="6.96" customHeight="1">
      <c r="B5" s="21"/>
      <c r="L5" s="21"/>
      <c r="AZ5" s="138" t="s">
        <v>1175</v>
      </c>
      <c r="BA5" s="138" t="s">
        <v>871</v>
      </c>
      <c r="BB5" s="138" t="s">
        <v>180</v>
      </c>
      <c r="BC5" s="138" t="s">
        <v>1176</v>
      </c>
      <c r="BD5" s="138" t="s">
        <v>89</v>
      </c>
    </row>
    <row r="6" ht="12" customHeight="1">
      <c r="B6" s="21"/>
      <c r="D6" s="143" t="s">
        <v>16</v>
      </c>
      <c r="L6" s="21"/>
      <c r="AZ6" s="138" t="s">
        <v>1177</v>
      </c>
      <c r="BA6" s="138" t="s">
        <v>873</v>
      </c>
      <c r="BB6" s="138" t="s">
        <v>180</v>
      </c>
      <c r="BC6" s="138" t="s">
        <v>1178</v>
      </c>
      <c r="BD6" s="138" t="s">
        <v>89</v>
      </c>
    </row>
    <row r="7" ht="16.5" customHeight="1">
      <c r="B7" s="21"/>
      <c r="E7" s="144" t="str">
        <f>'Rekapitulace stavby'!K6</f>
        <v>Výměna kolejnic v obvodu ST Most</v>
      </c>
      <c r="F7" s="143"/>
      <c r="G7" s="143"/>
      <c r="H7" s="143"/>
      <c r="L7" s="21"/>
      <c r="AZ7" s="138" t="s">
        <v>1179</v>
      </c>
      <c r="BA7" s="138" t="s">
        <v>876</v>
      </c>
      <c r="BB7" s="138" t="s">
        <v>200</v>
      </c>
      <c r="BC7" s="138" t="s">
        <v>1180</v>
      </c>
      <c r="BD7" s="138" t="s">
        <v>89</v>
      </c>
    </row>
    <row r="8" ht="12" customHeight="1">
      <c r="B8" s="21"/>
      <c r="D8" s="143" t="s">
        <v>197</v>
      </c>
      <c r="L8" s="21"/>
      <c r="AZ8" s="138" t="s">
        <v>1181</v>
      </c>
      <c r="BA8" s="138" t="s">
        <v>400</v>
      </c>
      <c r="BB8" s="138" t="s">
        <v>191</v>
      </c>
      <c r="BC8" s="138" t="s">
        <v>1085</v>
      </c>
      <c r="BD8" s="138" t="s">
        <v>89</v>
      </c>
    </row>
    <row r="9" s="1" customFormat="1" ht="16.5" customHeight="1">
      <c r="B9" s="45"/>
      <c r="E9" s="144" t="s">
        <v>1035</v>
      </c>
      <c r="F9" s="1"/>
      <c r="G9" s="1"/>
      <c r="H9" s="1"/>
      <c r="I9" s="145"/>
      <c r="L9" s="45"/>
      <c r="AZ9" s="138" t="s">
        <v>1182</v>
      </c>
      <c r="BA9" s="138" t="s">
        <v>879</v>
      </c>
      <c r="BB9" s="138" t="s">
        <v>191</v>
      </c>
      <c r="BC9" s="138" t="s">
        <v>1183</v>
      </c>
      <c r="BD9" s="138" t="s">
        <v>89</v>
      </c>
    </row>
    <row r="10" s="1" customFormat="1" ht="12" customHeight="1">
      <c r="B10" s="45"/>
      <c r="D10" s="143" t="s">
        <v>206</v>
      </c>
      <c r="I10" s="145"/>
      <c r="L10" s="45"/>
      <c r="AZ10" s="138" t="s">
        <v>1184</v>
      </c>
      <c r="BA10" s="138" t="s">
        <v>882</v>
      </c>
      <c r="BB10" s="138" t="s">
        <v>191</v>
      </c>
      <c r="BC10" s="138" t="s">
        <v>1185</v>
      </c>
      <c r="BD10" s="138" t="s">
        <v>89</v>
      </c>
    </row>
    <row r="11" s="1" customFormat="1" ht="36.96" customHeight="1">
      <c r="B11" s="45"/>
      <c r="E11" s="146" t="s">
        <v>1186</v>
      </c>
      <c r="F11" s="1"/>
      <c r="G11" s="1"/>
      <c r="H11" s="1"/>
      <c r="I11" s="145"/>
      <c r="L11" s="45"/>
      <c r="AZ11" s="138" t="s">
        <v>1187</v>
      </c>
      <c r="BA11" s="138" t="s">
        <v>1092</v>
      </c>
      <c r="BB11" s="138" t="s">
        <v>176</v>
      </c>
      <c r="BC11" s="138" t="s">
        <v>1188</v>
      </c>
      <c r="BD11" s="138" t="s">
        <v>89</v>
      </c>
    </row>
    <row r="12" s="1" customFormat="1">
      <c r="B12" s="45"/>
      <c r="I12" s="145"/>
      <c r="L12" s="45"/>
    </row>
    <row r="13" s="1" customFormat="1" ht="12" customHeight="1">
      <c r="B13" s="45"/>
      <c r="D13" s="143" t="s">
        <v>18</v>
      </c>
      <c r="F13" s="18" t="s">
        <v>19</v>
      </c>
      <c r="I13" s="147" t="s">
        <v>20</v>
      </c>
      <c r="J13" s="18" t="s">
        <v>39</v>
      </c>
      <c r="L13" s="45"/>
    </row>
    <row r="14" s="1" customFormat="1" ht="12" customHeight="1">
      <c r="B14" s="45"/>
      <c r="D14" s="143" t="s">
        <v>22</v>
      </c>
      <c r="F14" s="18" t="s">
        <v>23</v>
      </c>
      <c r="I14" s="147" t="s">
        <v>24</v>
      </c>
      <c r="J14" s="148" t="str">
        <f>'Rekapitulace stavby'!AN8</f>
        <v>13. 2. 2019</v>
      </c>
      <c r="L14" s="45"/>
    </row>
    <row r="15" s="1" customFormat="1" ht="10.8" customHeight="1">
      <c r="B15" s="45"/>
      <c r="I15" s="145"/>
      <c r="L15" s="45"/>
    </row>
    <row r="16" s="1" customFormat="1" ht="12" customHeight="1">
      <c r="B16" s="45"/>
      <c r="D16" s="143" t="s">
        <v>30</v>
      </c>
      <c r="I16" s="147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7" t="s">
        <v>34</v>
      </c>
      <c r="J17" s="18" t="s">
        <v>35</v>
      </c>
      <c r="L17" s="45"/>
    </row>
    <row r="18" s="1" customFormat="1" ht="6.96" customHeight="1">
      <c r="B18" s="45"/>
      <c r="I18" s="145"/>
      <c r="L18" s="45"/>
    </row>
    <row r="19" s="1" customFormat="1" ht="12" customHeight="1">
      <c r="B19" s="45"/>
      <c r="D19" s="143" t="s">
        <v>36</v>
      </c>
      <c r="I19" s="147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7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5"/>
      <c r="L21" s="45"/>
    </row>
    <row r="22" s="1" customFormat="1" ht="12" customHeight="1">
      <c r="B22" s="45"/>
      <c r="D22" s="143" t="s">
        <v>38</v>
      </c>
      <c r="I22" s="147" t="s">
        <v>31</v>
      </c>
      <c r="J22" s="18" t="s">
        <v>39</v>
      </c>
      <c r="L22" s="45"/>
    </row>
    <row r="23" s="1" customFormat="1" ht="18" customHeight="1">
      <c r="B23" s="45"/>
      <c r="E23" s="18" t="s">
        <v>40</v>
      </c>
      <c r="I23" s="147" t="s">
        <v>34</v>
      </c>
      <c r="J23" s="18" t="s">
        <v>39</v>
      </c>
      <c r="L23" s="45"/>
    </row>
    <row r="24" s="1" customFormat="1" ht="6.96" customHeight="1">
      <c r="B24" s="45"/>
      <c r="I24" s="145"/>
      <c r="L24" s="45"/>
    </row>
    <row r="25" s="1" customFormat="1" ht="12" customHeight="1">
      <c r="B25" s="45"/>
      <c r="D25" s="143" t="s">
        <v>42</v>
      </c>
      <c r="I25" s="147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7" t="s">
        <v>34</v>
      </c>
      <c r="J26" s="18" t="s">
        <v>39</v>
      </c>
      <c r="L26" s="45"/>
    </row>
    <row r="27" s="1" customFormat="1" ht="6.96" customHeight="1">
      <c r="B27" s="45"/>
      <c r="I27" s="145"/>
      <c r="L27" s="45"/>
    </row>
    <row r="28" s="1" customFormat="1" ht="12" customHeight="1">
      <c r="B28" s="45"/>
      <c r="D28" s="143" t="s">
        <v>44</v>
      </c>
      <c r="I28" s="145"/>
      <c r="L28" s="45"/>
    </row>
    <row r="29" s="7" customFormat="1" ht="45" customHeight="1">
      <c r="B29" s="149"/>
      <c r="E29" s="150" t="s">
        <v>45</v>
      </c>
      <c r="F29" s="150"/>
      <c r="G29" s="150"/>
      <c r="H29" s="150"/>
      <c r="I29" s="151"/>
      <c r="L29" s="149"/>
    </row>
    <row r="30" s="1" customFormat="1" ht="6.96" customHeight="1">
      <c r="B30" s="45"/>
      <c r="I30" s="145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2"/>
      <c r="J31" s="73"/>
      <c r="K31" s="73"/>
      <c r="L31" s="45"/>
    </row>
    <row r="32" s="1" customFormat="1" ht="25.44" customHeight="1">
      <c r="B32" s="45"/>
      <c r="D32" s="153" t="s">
        <v>46</v>
      </c>
      <c r="I32" s="145"/>
      <c r="J32" s="154">
        <f>ROUND(J88,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2"/>
      <c r="J33" s="73"/>
      <c r="K33" s="73"/>
      <c r="L33" s="45"/>
    </row>
    <row r="34" s="1" customFormat="1" ht="14.4" customHeight="1">
      <c r="B34" s="45"/>
      <c r="F34" s="155" t="s">
        <v>48</v>
      </c>
      <c r="I34" s="156" t="s">
        <v>47</v>
      </c>
      <c r="J34" s="155" t="s">
        <v>49</v>
      </c>
      <c r="L34" s="45"/>
    </row>
    <row r="35" hidden="1" s="1" customFormat="1" ht="14.4" customHeight="1">
      <c r="B35" s="45"/>
      <c r="D35" s="143" t="s">
        <v>50</v>
      </c>
      <c r="E35" s="143" t="s">
        <v>51</v>
      </c>
      <c r="F35" s="157">
        <f>ROUND((SUM(BE88:BE178)),  2)</f>
        <v>0</v>
      </c>
      <c r="I35" s="158">
        <v>0.20999999999999999</v>
      </c>
      <c r="J35" s="157">
        <f>ROUND(((SUM(BE88:BE178))*I35),  2)</f>
        <v>0</v>
      </c>
      <c r="L35" s="45"/>
    </row>
    <row r="36" hidden="1" s="1" customFormat="1" ht="14.4" customHeight="1">
      <c r="B36" s="45"/>
      <c r="E36" s="143" t="s">
        <v>52</v>
      </c>
      <c r="F36" s="157">
        <f>ROUND((SUM(BF88:BF178)),  2)</f>
        <v>0</v>
      </c>
      <c r="I36" s="158">
        <v>0.14999999999999999</v>
      </c>
      <c r="J36" s="157">
        <f>ROUND(((SUM(BF88:BF178))*I36),  2)</f>
        <v>0</v>
      </c>
      <c r="L36" s="45"/>
    </row>
    <row r="37" s="1" customFormat="1" ht="14.4" customHeight="1">
      <c r="B37" s="45"/>
      <c r="D37" s="143" t="s">
        <v>50</v>
      </c>
      <c r="E37" s="143" t="s">
        <v>53</v>
      </c>
      <c r="F37" s="157">
        <f>ROUND((SUM(BG88:BG178)),  2)</f>
        <v>0</v>
      </c>
      <c r="I37" s="158">
        <v>0.20999999999999999</v>
      </c>
      <c r="J37" s="157">
        <f>0</f>
        <v>0</v>
      </c>
      <c r="L37" s="45"/>
    </row>
    <row r="38" s="1" customFormat="1" ht="14.4" customHeight="1">
      <c r="B38" s="45"/>
      <c r="E38" s="143" t="s">
        <v>54</v>
      </c>
      <c r="F38" s="157">
        <f>ROUND((SUM(BH88:BH178)),  2)</f>
        <v>0</v>
      </c>
      <c r="I38" s="158">
        <v>0.14999999999999999</v>
      </c>
      <c r="J38" s="157">
        <f>0</f>
        <v>0</v>
      </c>
      <c r="L38" s="45"/>
    </row>
    <row r="39" hidden="1" s="1" customFormat="1" ht="14.4" customHeight="1">
      <c r="B39" s="45"/>
      <c r="E39" s="143" t="s">
        <v>55</v>
      </c>
      <c r="F39" s="157">
        <f>ROUND((SUM(BI88:BI178)),  2)</f>
        <v>0</v>
      </c>
      <c r="I39" s="158">
        <v>0</v>
      </c>
      <c r="J39" s="157">
        <f>0</f>
        <v>0</v>
      </c>
      <c r="L39" s="45"/>
    </row>
    <row r="40" s="1" customFormat="1" ht="6.96" customHeight="1">
      <c r="B40" s="45"/>
      <c r="I40" s="145"/>
      <c r="L40" s="45"/>
    </row>
    <row r="41" s="1" customFormat="1" ht="25.44" customHeight="1">
      <c r="B41" s="45"/>
      <c r="C41" s="159"/>
      <c r="D41" s="160" t="s">
        <v>56</v>
      </c>
      <c r="E41" s="161"/>
      <c r="F41" s="161"/>
      <c r="G41" s="162" t="s">
        <v>57</v>
      </c>
      <c r="H41" s="163" t="s">
        <v>58</v>
      </c>
      <c r="I41" s="164"/>
      <c r="J41" s="165">
        <f>SUM(J32:J39)</f>
        <v>0</v>
      </c>
      <c r="K41" s="166"/>
      <c r="L41" s="45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5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5"/>
    </row>
    <row r="47" s="1" customFormat="1" ht="24.96" customHeight="1">
      <c r="B47" s="40"/>
      <c r="C47" s="24" t="s">
        <v>208</v>
      </c>
      <c r="D47" s="41"/>
      <c r="E47" s="41"/>
      <c r="F47" s="41"/>
      <c r="G47" s="41"/>
      <c r="H47" s="41"/>
      <c r="I47" s="145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5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5"/>
      <c r="J49" s="41"/>
      <c r="K49" s="41"/>
      <c r="L49" s="45"/>
    </row>
    <row r="50" s="1" customFormat="1" ht="16.5" customHeight="1">
      <c r="B50" s="40"/>
      <c r="C50" s="41"/>
      <c r="D50" s="41"/>
      <c r="E50" s="173" t="str">
        <f>E7</f>
        <v>Výměna kolejnic v obvodu ST Most</v>
      </c>
      <c r="F50" s="33"/>
      <c r="G50" s="33"/>
      <c r="H50" s="33"/>
      <c r="I50" s="145"/>
      <c r="J50" s="41"/>
      <c r="K50" s="41"/>
      <c r="L50" s="45"/>
    </row>
    <row r="51" ht="12" customHeight="1">
      <c r="B51" s="22"/>
      <c r="C51" s="33" t="s">
        <v>197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3" t="s">
        <v>1035</v>
      </c>
      <c r="F52" s="41"/>
      <c r="G52" s="41"/>
      <c r="H52" s="41"/>
      <c r="I52" s="145"/>
      <c r="J52" s="41"/>
      <c r="K52" s="41"/>
      <c r="L52" s="45"/>
    </row>
    <row r="53" s="1" customFormat="1" ht="12" customHeight="1">
      <c r="B53" s="40"/>
      <c r="C53" s="33" t="s">
        <v>206</v>
      </c>
      <c r="D53" s="41"/>
      <c r="E53" s="41"/>
      <c r="F53" s="41"/>
      <c r="G53" s="41"/>
      <c r="H53" s="41"/>
      <c r="I53" s="145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Č44 - Oprava přejezdu P2165 v km 119,096 Obrnice - Most</v>
      </c>
      <c r="F54" s="41"/>
      <c r="G54" s="41"/>
      <c r="H54" s="41"/>
      <c r="I54" s="145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5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obvod správy tratí v Mostě</v>
      </c>
      <c r="G56" s="41"/>
      <c r="H56" s="41"/>
      <c r="I56" s="147" t="s">
        <v>24</v>
      </c>
      <c r="J56" s="69" t="str">
        <f>IF(J14="","",J14)</f>
        <v>13. 2. 2019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5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7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7" t="s">
        <v>42</v>
      </c>
      <c r="J59" s="38" t="str">
        <f>E26</f>
        <v>Ing. Horák Jiří, horak@szdc.cz, +420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5"/>
      <c r="J60" s="41"/>
      <c r="K60" s="41"/>
      <c r="L60" s="45"/>
    </row>
    <row r="61" s="1" customFormat="1" ht="29.28" customHeight="1">
      <c r="B61" s="40"/>
      <c r="C61" s="174" t="s">
        <v>209</v>
      </c>
      <c r="D61" s="175"/>
      <c r="E61" s="175"/>
      <c r="F61" s="175"/>
      <c r="G61" s="175"/>
      <c r="H61" s="175"/>
      <c r="I61" s="176"/>
      <c r="J61" s="177" t="s">
        <v>210</v>
      </c>
      <c r="K61" s="175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5"/>
      <c r="J62" s="41"/>
      <c r="K62" s="41"/>
      <c r="L62" s="45"/>
    </row>
    <row r="63" s="1" customFormat="1" ht="22.8" customHeight="1">
      <c r="B63" s="40"/>
      <c r="C63" s="178" t="s">
        <v>78</v>
      </c>
      <c r="D63" s="41"/>
      <c r="E63" s="41"/>
      <c r="F63" s="41"/>
      <c r="G63" s="41"/>
      <c r="H63" s="41"/>
      <c r="I63" s="145"/>
      <c r="J63" s="99">
        <f>J88</f>
        <v>0</v>
      </c>
      <c r="K63" s="41"/>
      <c r="L63" s="45"/>
      <c r="AU63" s="18" t="s">
        <v>211</v>
      </c>
    </row>
    <row r="64" s="8" customFormat="1" ht="24.96" customHeight="1">
      <c r="B64" s="179"/>
      <c r="C64" s="180"/>
      <c r="D64" s="181" t="s">
        <v>212</v>
      </c>
      <c r="E64" s="182"/>
      <c r="F64" s="182"/>
      <c r="G64" s="182"/>
      <c r="H64" s="182"/>
      <c r="I64" s="183"/>
      <c r="J64" s="184">
        <f>J89</f>
        <v>0</v>
      </c>
      <c r="K64" s="180"/>
      <c r="L64" s="185"/>
    </row>
    <row r="65" s="9" customFormat="1" ht="19.92" customHeight="1">
      <c r="B65" s="186"/>
      <c r="C65" s="123"/>
      <c r="D65" s="187" t="s">
        <v>213</v>
      </c>
      <c r="E65" s="188"/>
      <c r="F65" s="188"/>
      <c r="G65" s="188"/>
      <c r="H65" s="188"/>
      <c r="I65" s="189"/>
      <c r="J65" s="190">
        <f>J90</f>
        <v>0</v>
      </c>
      <c r="K65" s="123"/>
      <c r="L65" s="191"/>
    </row>
    <row r="66" s="8" customFormat="1" ht="24.96" customHeight="1">
      <c r="B66" s="179"/>
      <c r="C66" s="180"/>
      <c r="D66" s="181" t="s">
        <v>216</v>
      </c>
      <c r="E66" s="182"/>
      <c r="F66" s="182"/>
      <c r="G66" s="182"/>
      <c r="H66" s="182"/>
      <c r="I66" s="183"/>
      <c r="J66" s="184">
        <f>J167</f>
        <v>0</v>
      </c>
      <c r="K66" s="180"/>
      <c r="L66" s="185"/>
    </row>
    <row r="67" s="1" customFormat="1" ht="21.84" customHeight="1">
      <c r="B67" s="40"/>
      <c r="C67" s="41"/>
      <c r="D67" s="41"/>
      <c r="E67" s="41"/>
      <c r="F67" s="41"/>
      <c r="G67" s="41"/>
      <c r="H67" s="41"/>
      <c r="I67" s="145"/>
      <c r="J67" s="41"/>
      <c r="K67" s="41"/>
      <c r="L67" s="45"/>
    </row>
    <row r="68" s="1" customFormat="1" ht="6.96" customHeight="1">
      <c r="B68" s="59"/>
      <c r="C68" s="60"/>
      <c r="D68" s="60"/>
      <c r="E68" s="60"/>
      <c r="F68" s="60"/>
      <c r="G68" s="60"/>
      <c r="H68" s="60"/>
      <c r="I68" s="169"/>
      <c r="J68" s="60"/>
      <c r="K68" s="60"/>
      <c r="L68" s="45"/>
    </row>
    <row r="72" s="1" customFormat="1" ht="6.96" customHeight="1">
      <c r="B72" s="61"/>
      <c r="C72" s="62"/>
      <c r="D72" s="62"/>
      <c r="E72" s="62"/>
      <c r="F72" s="62"/>
      <c r="G72" s="62"/>
      <c r="H72" s="62"/>
      <c r="I72" s="172"/>
      <c r="J72" s="62"/>
      <c r="K72" s="62"/>
      <c r="L72" s="45"/>
    </row>
    <row r="73" s="1" customFormat="1" ht="24.96" customHeight="1">
      <c r="B73" s="40"/>
      <c r="C73" s="24" t="s">
        <v>217</v>
      </c>
      <c r="D73" s="41"/>
      <c r="E73" s="41"/>
      <c r="F73" s="41"/>
      <c r="G73" s="41"/>
      <c r="H73" s="41"/>
      <c r="I73" s="145"/>
      <c r="J73" s="41"/>
      <c r="K73" s="41"/>
      <c r="L73" s="45"/>
    </row>
    <row r="74" s="1" customFormat="1" ht="6.96" customHeight="1">
      <c r="B74" s="40"/>
      <c r="C74" s="41"/>
      <c r="D74" s="41"/>
      <c r="E74" s="41"/>
      <c r="F74" s="41"/>
      <c r="G74" s="41"/>
      <c r="H74" s="41"/>
      <c r="I74" s="145"/>
      <c r="J74" s="41"/>
      <c r="K74" s="41"/>
      <c r="L74" s="45"/>
    </row>
    <row r="75" s="1" customFormat="1" ht="12" customHeight="1">
      <c r="B75" s="40"/>
      <c r="C75" s="33" t="s">
        <v>16</v>
      </c>
      <c r="D75" s="41"/>
      <c r="E75" s="41"/>
      <c r="F75" s="41"/>
      <c r="G75" s="41"/>
      <c r="H75" s="41"/>
      <c r="I75" s="145"/>
      <c r="J75" s="41"/>
      <c r="K75" s="41"/>
      <c r="L75" s="45"/>
    </row>
    <row r="76" s="1" customFormat="1" ht="16.5" customHeight="1">
      <c r="B76" s="40"/>
      <c r="C76" s="41"/>
      <c r="D76" s="41"/>
      <c r="E76" s="173" t="str">
        <f>E7</f>
        <v>Výměna kolejnic v obvodu ST Most</v>
      </c>
      <c r="F76" s="33"/>
      <c r="G76" s="33"/>
      <c r="H76" s="33"/>
      <c r="I76" s="145"/>
      <c r="J76" s="41"/>
      <c r="K76" s="41"/>
      <c r="L76" s="45"/>
    </row>
    <row r="77" ht="12" customHeight="1">
      <c r="B77" s="22"/>
      <c r="C77" s="33" t="s">
        <v>197</v>
      </c>
      <c r="D77" s="23"/>
      <c r="E77" s="23"/>
      <c r="F77" s="23"/>
      <c r="G77" s="23"/>
      <c r="H77" s="23"/>
      <c r="I77" s="137"/>
      <c r="J77" s="23"/>
      <c r="K77" s="23"/>
      <c r="L77" s="21"/>
    </row>
    <row r="78" s="1" customFormat="1" ht="16.5" customHeight="1">
      <c r="B78" s="40"/>
      <c r="C78" s="41"/>
      <c r="D78" s="41"/>
      <c r="E78" s="173" t="s">
        <v>1035</v>
      </c>
      <c r="F78" s="41"/>
      <c r="G78" s="41"/>
      <c r="H78" s="41"/>
      <c r="I78" s="145"/>
      <c r="J78" s="41"/>
      <c r="K78" s="41"/>
      <c r="L78" s="45"/>
    </row>
    <row r="79" s="1" customFormat="1" ht="12" customHeight="1">
      <c r="B79" s="40"/>
      <c r="C79" s="33" t="s">
        <v>206</v>
      </c>
      <c r="D79" s="41"/>
      <c r="E79" s="41"/>
      <c r="F79" s="41"/>
      <c r="G79" s="41"/>
      <c r="H79" s="41"/>
      <c r="I79" s="145"/>
      <c r="J79" s="41"/>
      <c r="K79" s="41"/>
      <c r="L79" s="45"/>
    </row>
    <row r="80" s="1" customFormat="1" ht="16.5" customHeight="1">
      <c r="B80" s="40"/>
      <c r="C80" s="41"/>
      <c r="D80" s="41"/>
      <c r="E80" s="66" t="str">
        <f>E11</f>
        <v>Č44 - Oprava přejezdu P2165 v km 119,096 Obrnice - Most</v>
      </c>
      <c r="F80" s="41"/>
      <c r="G80" s="41"/>
      <c r="H80" s="41"/>
      <c r="I80" s="145"/>
      <c r="J80" s="41"/>
      <c r="K80" s="41"/>
      <c r="L80" s="45"/>
    </row>
    <row r="81" s="1" customFormat="1" ht="6.96" customHeight="1">
      <c r="B81" s="40"/>
      <c r="C81" s="41"/>
      <c r="D81" s="41"/>
      <c r="E81" s="41"/>
      <c r="F81" s="41"/>
      <c r="G81" s="41"/>
      <c r="H81" s="41"/>
      <c r="I81" s="145"/>
      <c r="J81" s="41"/>
      <c r="K81" s="41"/>
      <c r="L81" s="45"/>
    </row>
    <row r="82" s="1" customFormat="1" ht="12" customHeight="1">
      <c r="B82" s="40"/>
      <c r="C82" s="33" t="s">
        <v>22</v>
      </c>
      <c r="D82" s="41"/>
      <c r="E82" s="41"/>
      <c r="F82" s="28" t="str">
        <f>F14</f>
        <v>obvod správy tratí v Mostě</v>
      </c>
      <c r="G82" s="41"/>
      <c r="H82" s="41"/>
      <c r="I82" s="147" t="s">
        <v>24</v>
      </c>
      <c r="J82" s="69" t="str">
        <f>IF(J14="","",J14)</f>
        <v>13. 2. 2019</v>
      </c>
      <c r="K82" s="41"/>
      <c r="L82" s="45"/>
    </row>
    <row r="83" s="1" customFormat="1" ht="6.96" customHeight="1"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45"/>
    </row>
    <row r="84" s="1" customFormat="1" ht="13.65" customHeight="1">
      <c r="B84" s="40"/>
      <c r="C84" s="33" t="s">
        <v>30</v>
      </c>
      <c r="D84" s="41"/>
      <c r="E84" s="41"/>
      <c r="F84" s="28" t="str">
        <f>E17</f>
        <v>SŽDC s.o., OŘ UNL, ST Most</v>
      </c>
      <c r="G84" s="41"/>
      <c r="H84" s="41"/>
      <c r="I84" s="147" t="s">
        <v>38</v>
      </c>
      <c r="J84" s="38" t="str">
        <f>E23</f>
        <v xml:space="preserve"> </v>
      </c>
      <c r="K84" s="41"/>
      <c r="L84" s="45"/>
    </row>
    <row r="85" s="1" customFormat="1" ht="38.55" customHeight="1">
      <c r="B85" s="40"/>
      <c r="C85" s="33" t="s">
        <v>36</v>
      </c>
      <c r="D85" s="41"/>
      <c r="E85" s="41"/>
      <c r="F85" s="28" t="str">
        <f>IF(E20="","",E20)</f>
        <v>Vyplň údaj</v>
      </c>
      <c r="G85" s="41"/>
      <c r="H85" s="41"/>
      <c r="I85" s="147" t="s">
        <v>42</v>
      </c>
      <c r="J85" s="38" t="str">
        <f>E26</f>
        <v>Ing. Horák Jiří, horak@szdc.cz, +420 602155923</v>
      </c>
      <c r="K85" s="41"/>
      <c r="L85" s="45"/>
    </row>
    <row r="86" s="1" customFormat="1" ht="10.32" customHeight="1">
      <c r="B86" s="40"/>
      <c r="C86" s="41"/>
      <c r="D86" s="41"/>
      <c r="E86" s="41"/>
      <c r="F86" s="41"/>
      <c r="G86" s="41"/>
      <c r="H86" s="41"/>
      <c r="I86" s="145"/>
      <c r="J86" s="41"/>
      <c r="K86" s="41"/>
      <c r="L86" s="45"/>
    </row>
    <row r="87" s="10" customFormat="1" ht="29.28" customHeight="1">
      <c r="B87" s="192"/>
      <c r="C87" s="193" t="s">
        <v>218</v>
      </c>
      <c r="D87" s="194" t="s">
        <v>65</v>
      </c>
      <c r="E87" s="194" t="s">
        <v>61</v>
      </c>
      <c r="F87" s="194" t="s">
        <v>62</v>
      </c>
      <c r="G87" s="194" t="s">
        <v>219</v>
      </c>
      <c r="H87" s="194" t="s">
        <v>220</v>
      </c>
      <c r="I87" s="195" t="s">
        <v>221</v>
      </c>
      <c r="J87" s="194" t="s">
        <v>210</v>
      </c>
      <c r="K87" s="196" t="s">
        <v>222</v>
      </c>
      <c r="L87" s="197"/>
      <c r="M87" s="89" t="s">
        <v>39</v>
      </c>
      <c r="N87" s="90" t="s">
        <v>50</v>
      </c>
      <c r="O87" s="90" t="s">
        <v>223</v>
      </c>
      <c r="P87" s="90" t="s">
        <v>224</v>
      </c>
      <c r="Q87" s="90" t="s">
        <v>225</v>
      </c>
      <c r="R87" s="90" t="s">
        <v>226</v>
      </c>
      <c r="S87" s="90" t="s">
        <v>227</v>
      </c>
      <c r="T87" s="91" t="s">
        <v>228</v>
      </c>
    </row>
    <row r="88" s="1" customFormat="1" ht="22.8" customHeight="1">
      <c r="B88" s="40"/>
      <c r="C88" s="96" t="s">
        <v>229</v>
      </c>
      <c r="D88" s="41"/>
      <c r="E88" s="41"/>
      <c r="F88" s="41"/>
      <c r="G88" s="41"/>
      <c r="H88" s="41"/>
      <c r="I88" s="145"/>
      <c r="J88" s="198">
        <f>BK88</f>
        <v>0</v>
      </c>
      <c r="K88" s="41"/>
      <c r="L88" s="45"/>
      <c r="M88" s="92"/>
      <c r="N88" s="93"/>
      <c r="O88" s="93"/>
      <c r="P88" s="199">
        <f>P89+P167</f>
        <v>0</v>
      </c>
      <c r="Q88" s="93"/>
      <c r="R88" s="199">
        <f>R89+R167</f>
        <v>127.64484</v>
      </c>
      <c r="S88" s="93"/>
      <c r="T88" s="200">
        <f>T89+T167</f>
        <v>0</v>
      </c>
      <c r="AT88" s="18" t="s">
        <v>79</v>
      </c>
      <c r="AU88" s="18" t="s">
        <v>211</v>
      </c>
      <c r="BK88" s="201">
        <f>BK89+BK167</f>
        <v>0</v>
      </c>
    </row>
    <row r="89" s="11" customFormat="1" ht="25.92" customHeight="1">
      <c r="B89" s="202"/>
      <c r="C89" s="203"/>
      <c r="D89" s="204" t="s">
        <v>79</v>
      </c>
      <c r="E89" s="205" t="s">
        <v>230</v>
      </c>
      <c r="F89" s="205" t="s">
        <v>231</v>
      </c>
      <c r="G89" s="203"/>
      <c r="H89" s="203"/>
      <c r="I89" s="206"/>
      <c r="J89" s="207">
        <f>BK89</f>
        <v>0</v>
      </c>
      <c r="K89" s="203"/>
      <c r="L89" s="208"/>
      <c r="M89" s="209"/>
      <c r="N89" s="210"/>
      <c r="O89" s="210"/>
      <c r="P89" s="211">
        <f>P90</f>
        <v>0</v>
      </c>
      <c r="Q89" s="210"/>
      <c r="R89" s="211">
        <f>R90</f>
        <v>127.64484</v>
      </c>
      <c r="S89" s="210"/>
      <c r="T89" s="212">
        <f>T90</f>
        <v>0</v>
      </c>
      <c r="AR89" s="213" t="s">
        <v>87</v>
      </c>
      <c r="AT89" s="214" t="s">
        <v>79</v>
      </c>
      <c r="AU89" s="214" t="s">
        <v>80</v>
      </c>
      <c r="AY89" s="213" t="s">
        <v>232</v>
      </c>
      <c r="BK89" s="215">
        <f>BK90</f>
        <v>0</v>
      </c>
    </row>
    <row r="90" s="11" customFormat="1" ht="22.8" customHeight="1">
      <c r="B90" s="202"/>
      <c r="C90" s="203"/>
      <c r="D90" s="204" t="s">
        <v>79</v>
      </c>
      <c r="E90" s="216" t="s">
        <v>233</v>
      </c>
      <c r="F90" s="216" t="s">
        <v>234</v>
      </c>
      <c r="G90" s="203"/>
      <c r="H90" s="203"/>
      <c r="I90" s="206"/>
      <c r="J90" s="217">
        <f>BK90</f>
        <v>0</v>
      </c>
      <c r="K90" s="203"/>
      <c r="L90" s="208"/>
      <c r="M90" s="209"/>
      <c r="N90" s="210"/>
      <c r="O90" s="210"/>
      <c r="P90" s="211">
        <f>SUM(P91:P166)</f>
        <v>0</v>
      </c>
      <c r="Q90" s="210"/>
      <c r="R90" s="211">
        <f>SUM(R91:R166)</f>
        <v>127.64484</v>
      </c>
      <c r="S90" s="210"/>
      <c r="T90" s="212">
        <f>SUM(T91:T166)</f>
        <v>0</v>
      </c>
      <c r="AR90" s="213" t="s">
        <v>87</v>
      </c>
      <c r="AT90" s="214" t="s">
        <v>79</v>
      </c>
      <c r="AU90" s="214" t="s">
        <v>87</v>
      </c>
      <c r="AY90" s="213" t="s">
        <v>232</v>
      </c>
      <c r="BK90" s="215">
        <f>SUM(BK91:BK166)</f>
        <v>0</v>
      </c>
    </row>
    <row r="91" s="1" customFormat="1" ht="33.75" customHeight="1">
      <c r="B91" s="40"/>
      <c r="C91" s="218" t="s">
        <v>87</v>
      </c>
      <c r="D91" s="218" t="s">
        <v>235</v>
      </c>
      <c r="E91" s="219" t="s">
        <v>1099</v>
      </c>
      <c r="F91" s="220" t="s">
        <v>1100</v>
      </c>
      <c r="G91" s="221" t="s">
        <v>200</v>
      </c>
      <c r="H91" s="222">
        <v>34.192</v>
      </c>
      <c r="I91" s="223"/>
      <c r="J91" s="224">
        <f>ROUND(I91*H91,2)</f>
        <v>0</v>
      </c>
      <c r="K91" s="220" t="s">
        <v>238</v>
      </c>
      <c r="L91" s="45"/>
      <c r="M91" s="225" t="s">
        <v>39</v>
      </c>
      <c r="N91" s="226" t="s">
        <v>53</v>
      </c>
      <c r="O91" s="81"/>
      <c r="P91" s="227">
        <f>O91*H91</f>
        <v>0</v>
      </c>
      <c r="Q91" s="227">
        <v>0</v>
      </c>
      <c r="R91" s="227">
        <f>Q91*H91</f>
        <v>0</v>
      </c>
      <c r="S91" s="227">
        <v>0</v>
      </c>
      <c r="T91" s="228">
        <f>S91*H91</f>
        <v>0</v>
      </c>
      <c r="AR91" s="18" t="s">
        <v>181</v>
      </c>
      <c r="AT91" s="18" t="s">
        <v>235</v>
      </c>
      <c r="AU91" s="18" t="s">
        <v>89</v>
      </c>
      <c r="AY91" s="18" t="s">
        <v>232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18" t="s">
        <v>181</v>
      </c>
      <c r="BK91" s="229">
        <f>ROUND(I91*H91,2)</f>
        <v>0</v>
      </c>
      <c r="BL91" s="18" t="s">
        <v>181</v>
      </c>
      <c r="BM91" s="18" t="s">
        <v>887</v>
      </c>
    </row>
    <row r="92" s="1" customFormat="1">
      <c r="B92" s="40"/>
      <c r="C92" s="41"/>
      <c r="D92" s="230" t="s">
        <v>240</v>
      </c>
      <c r="E92" s="41"/>
      <c r="F92" s="231" t="s">
        <v>1101</v>
      </c>
      <c r="G92" s="41"/>
      <c r="H92" s="41"/>
      <c r="I92" s="145"/>
      <c r="J92" s="41"/>
      <c r="K92" s="41"/>
      <c r="L92" s="45"/>
      <c r="M92" s="232"/>
      <c r="N92" s="81"/>
      <c r="O92" s="81"/>
      <c r="P92" s="81"/>
      <c r="Q92" s="81"/>
      <c r="R92" s="81"/>
      <c r="S92" s="81"/>
      <c r="T92" s="82"/>
      <c r="AT92" s="18" t="s">
        <v>240</v>
      </c>
      <c r="AU92" s="18" t="s">
        <v>89</v>
      </c>
    </row>
    <row r="93" s="12" customFormat="1">
      <c r="B93" s="233"/>
      <c r="C93" s="234"/>
      <c r="D93" s="230" t="s">
        <v>242</v>
      </c>
      <c r="E93" s="235" t="s">
        <v>1179</v>
      </c>
      <c r="F93" s="236" t="s">
        <v>1189</v>
      </c>
      <c r="G93" s="234"/>
      <c r="H93" s="237">
        <v>34.192</v>
      </c>
      <c r="I93" s="238"/>
      <c r="J93" s="234"/>
      <c r="K93" s="234"/>
      <c r="L93" s="239"/>
      <c r="M93" s="240"/>
      <c r="N93" s="241"/>
      <c r="O93" s="241"/>
      <c r="P93" s="241"/>
      <c r="Q93" s="241"/>
      <c r="R93" s="241"/>
      <c r="S93" s="241"/>
      <c r="T93" s="242"/>
      <c r="AT93" s="243" t="s">
        <v>242</v>
      </c>
      <c r="AU93" s="243" t="s">
        <v>89</v>
      </c>
      <c r="AV93" s="12" t="s">
        <v>89</v>
      </c>
      <c r="AW93" s="12" t="s">
        <v>41</v>
      </c>
      <c r="AX93" s="12" t="s">
        <v>87</v>
      </c>
      <c r="AY93" s="243" t="s">
        <v>232</v>
      </c>
    </row>
    <row r="94" s="1" customFormat="1" ht="45" customHeight="1">
      <c r="B94" s="40"/>
      <c r="C94" s="218" t="s">
        <v>89</v>
      </c>
      <c r="D94" s="218" t="s">
        <v>235</v>
      </c>
      <c r="E94" s="219" t="s">
        <v>1103</v>
      </c>
      <c r="F94" s="220" t="s">
        <v>1104</v>
      </c>
      <c r="G94" s="221" t="s">
        <v>200</v>
      </c>
      <c r="H94" s="222">
        <v>34.192</v>
      </c>
      <c r="I94" s="223"/>
      <c r="J94" s="224">
        <f>ROUND(I94*H94,2)</f>
        <v>0</v>
      </c>
      <c r="K94" s="220" t="s">
        <v>238</v>
      </c>
      <c r="L94" s="45"/>
      <c r="M94" s="225" t="s">
        <v>39</v>
      </c>
      <c r="N94" s="226" t="s">
        <v>53</v>
      </c>
      <c r="O94" s="81"/>
      <c r="P94" s="227">
        <f>O94*H94</f>
        <v>0</v>
      </c>
      <c r="Q94" s="227">
        <v>0</v>
      </c>
      <c r="R94" s="227">
        <f>Q94*H94</f>
        <v>0</v>
      </c>
      <c r="S94" s="227">
        <v>0</v>
      </c>
      <c r="T94" s="228">
        <f>S94*H94</f>
        <v>0</v>
      </c>
      <c r="AR94" s="18" t="s">
        <v>181</v>
      </c>
      <c r="AT94" s="18" t="s">
        <v>235</v>
      </c>
      <c r="AU94" s="18" t="s">
        <v>89</v>
      </c>
      <c r="AY94" s="18" t="s">
        <v>232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18" t="s">
        <v>181</v>
      </c>
      <c r="BK94" s="229">
        <f>ROUND(I94*H94,2)</f>
        <v>0</v>
      </c>
      <c r="BL94" s="18" t="s">
        <v>181</v>
      </c>
      <c r="BM94" s="18" t="s">
        <v>1105</v>
      </c>
    </row>
    <row r="95" s="1" customFormat="1">
      <c r="B95" s="40"/>
      <c r="C95" s="41"/>
      <c r="D95" s="230" t="s">
        <v>240</v>
      </c>
      <c r="E95" s="41"/>
      <c r="F95" s="231" t="s">
        <v>1106</v>
      </c>
      <c r="G95" s="41"/>
      <c r="H95" s="41"/>
      <c r="I95" s="145"/>
      <c r="J95" s="41"/>
      <c r="K95" s="41"/>
      <c r="L95" s="45"/>
      <c r="M95" s="232"/>
      <c r="N95" s="81"/>
      <c r="O95" s="81"/>
      <c r="P95" s="81"/>
      <c r="Q95" s="81"/>
      <c r="R95" s="81"/>
      <c r="S95" s="81"/>
      <c r="T95" s="82"/>
      <c r="AT95" s="18" t="s">
        <v>240</v>
      </c>
      <c r="AU95" s="18" t="s">
        <v>89</v>
      </c>
    </row>
    <row r="96" s="12" customFormat="1">
      <c r="B96" s="233"/>
      <c r="C96" s="234"/>
      <c r="D96" s="230" t="s">
        <v>242</v>
      </c>
      <c r="E96" s="235" t="s">
        <v>39</v>
      </c>
      <c r="F96" s="236" t="s">
        <v>1179</v>
      </c>
      <c r="G96" s="234"/>
      <c r="H96" s="237">
        <v>34.192</v>
      </c>
      <c r="I96" s="238"/>
      <c r="J96" s="234"/>
      <c r="K96" s="234"/>
      <c r="L96" s="239"/>
      <c r="M96" s="240"/>
      <c r="N96" s="241"/>
      <c r="O96" s="241"/>
      <c r="P96" s="241"/>
      <c r="Q96" s="241"/>
      <c r="R96" s="241"/>
      <c r="S96" s="241"/>
      <c r="T96" s="242"/>
      <c r="AT96" s="243" t="s">
        <v>242</v>
      </c>
      <c r="AU96" s="243" t="s">
        <v>89</v>
      </c>
      <c r="AV96" s="12" t="s">
        <v>89</v>
      </c>
      <c r="AW96" s="12" t="s">
        <v>41</v>
      </c>
      <c r="AX96" s="12" t="s">
        <v>80</v>
      </c>
      <c r="AY96" s="243" t="s">
        <v>232</v>
      </c>
    </row>
    <row r="97" s="13" customFormat="1">
      <c r="B97" s="254"/>
      <c r="C97" s="255"/>
      <c r="D97" s="230" t="s">
        <v>242</v>
      </c>
      <c r="E97" s="256" t="s">
        <v>39</v>
      </c>
      <c r="F97" s="257" t="s">
        <v>263</v>
      </c>
      <c r="G97" s="255"/>
      <c r="H97" s="258">
        <v>34.192</v>
      </c>
      <c r="I97" s="259"/>
      <c r="J97" s="255"/>
      <c r="K97" s="255"/>
      <c r="L97" s="260"/>
      <c r="M97" s="261"/>
      <c r="N97" s="262"/>
      <c r="O97" s="262"/>
      <c r="P97" s="262"/>
      <c r="Q97" s="262"/>
      <c r="R97" s="262"/>
      <c r="S97" s="262"/>
      <c r="T97" s="263"/>
      <c r="AT97" s="264" t="s">
        <v>242</v>
      </c>
      <c r="AU97" s="264" t="s">
        <v>89</v>
      </c>
      <c r="AV97" s="13" t="s">
        <v>181</v>
      </c>
      <c r="AW97" s="13" t="s">
        <v>41</v>
      </c>
      <c r="AX97" s="13" t="s">
        <v>87</v>
      </c>
      <c r="AY97" s="264" t="s">
        <v>232</v>
      </c>
    </row>
    <row r="98" s="1" customFormat="1" ht="33.75" customHeight="1">
      <c r="B98" s="40"/>
      <c r="C98" s="218" t="s">
        <v>249</v>
      </c>
      <c r="D98" s="218" t="s">
        <v>235</v>
      </c>
      <c r="E98" s="219" t="s">
        <v>236</v>
      </c>
      <c r="F98" s="220" t="s">
        <v>237</v>
      </c>
      <c r="G98" s="221" t="s">
        <v>200</v>
      </c>
      <c r="H98" s="222">
        <v>27.683</v>
      </c>
      <c r="I98" s="223"/>
      <c r="J98" s="224">
        <f>ROUND(I98*H98,2)</f>
        <v>0</v>
      </c>
      <c r="K98" s="220" t="s">
        <v>238</v>
      </c>
      <c r="L98" s="45"/>
      <c r="M98" s="225" t="s">
        <v>39</v>
      </c>
      <c r="N98" s="226" t="s">
        <v>53</v>
      </c>
      <c r="O98" s="81"/>
      <c r="P98" s="227">
        <f>O98*H98</f>
        <v>0</v>
      </c>
      <c r="Q98" s="227">
        <v>0</v>
      </c>
      <c r="R98" s="227">
        <f>Q98*H98</f>
        <v>0</v>
      </c>
      <c r="S98" s="227">
        <v>0</v>
      </c>
      <c r="T98" s="228">
        <f>S98*H98</f>
        <v>0</v>
      </c>
      <c r="AR98" s="18" t="s">
        <v>181</v>
      </c>
      <c r="AT98" s="18" t="s">
        <v>235</v>
      </c>
      <c r="AU98" s="18" t="s">
        <v>89</v>
      </c>
      <c r="AY98" s="18" t="s">
        <v>232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18" t="s">
        <v>181</v>
      </c>
      <c r="BK98" s="229">
        <f>ROUND(I98*H98,2)</f>
        <v>0</v>
      </c>
      <c r="BL98" s="18" t="s">
        <v>181</v>
      </c>
      <c r="BM98" s="18" t="s">
        <v>1107</v>
      </c>
    </row>
    <row r="99" s="1" customFormat="1">
      <c r="B99" s="40"/>
      <c r="C99" s="41"/>
      <c r="D99" s="230" t="s">
        <v>240</v>
      </c>
      <c r="E99" s="41"/>
      <c r="F99" s="231" t="s">
        <v>241</v>
      </c>
      <c r="G99" s="41"/>
      <c r="H99" s="41"/>
      <c r="I99" s="145"/>
      <c r="J99" s="41"/>
      <c r="K99" s="41"/>
      <c r="L99" s="45"/>
      <c r="M99" s="232"/>
      <c r="N99" s="81"/>
      <c r="O99" s="81"/>
      <c r="P99" s="81"/>
      <c r="Q99" s="81"/>
      <c r="R99" s="81"/>
      <c r="S99" s="81"/>
      <c r="T99" s="82"/>
      <c r="AT99" s="18" t="s">
        <v>240</v>
      </c>
      <c r="AU99" s="18" t="s">
        <v>89</v>
      </c>
    </row>
    <row r="100" s="12" customFormat="1">
      <c r="B100" s="233"/>
      <c r="C100" s="234"/>
      <c r="D100" s="230" t="s">
        <v>242</v>
      </c>
      <c r="E100" s="235" t="s">
        <v>39</v>
      </c>
      <c r="F100" s="236" t="s">
        <v>1190</v>
      </c>
      <c r="G100" s="234"/>
      <c r="H100" s="237">
        <v>27.683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AT100" s="243" t="s">
        <v>242</v>
      </c>
      <c r="AU100" s="243" t="s">
        <v>89</v>
      </c>
      <c r="AV100" s="12" t="s">
        <v>89</v>
      </c>
      <c r="AW100" s="12" t="s">
        <v>41</v>
      </c>
      <c r="AX100" s="12" t="s">
        <v>80</v>
      </c>
      <c r="AY100" s="243" t="s">
        <v>232</v>
      </c>
    </row>
    <row r="101" s="13" customFormat="1">
      <c r="B101" s="254"/>
      <c r="C101" s="255"/>
      <c r="D101" s="230" t="s">
        <v>242</v>
      </c>
      <c r="E101" s="256" t="s">
        <v>39</v>
      </c>
      <c r="F101" s="257" t="s">
        <v>263</v>
      </c>
      <c r="G101" s="255"/>
      <c r="H101" s="258">
        <v>27.683</v>
      </c>
      <c r="I101" s="259"/>
      <c r="J101" s="255"/>
      <c r="K101" s="255"/>
      <c r="L101" s="260"/>
      <c r="M101" s="261"/>
      <c r="N101" s="262"/>
      <c r="O101" s="262"/>
      <c r="P101" s="262"/>
      <c r="Q101" s="262"/>
      <c r="R101" s="262"/>
      <c r="S101" s="262"/>
      <c r="T101" s="263"/>
      <c r="AT101" s="264" t="s">
        <v>242</v>
      </c>
      <c r="AU101" s="264" t="s">
        <v>89</v>
      </c>
      <c r="AV101" s="13" t="s">
        <v>181</v>
      </c>
      <c r="AW101" s="13" t="s">
        <v>41</v>
      </c>
      <c r="AX101" s="13" t="s">
        <v>87</v>
      </c>
      <c r="AY101" s="264" t="s">
        <v>232</v>
      </c>
    </row>
    <row r="102" s="1" customFormat="1" ht="22.5" customHeight="1">
      <c r="B102" s="40"/>
      <c r="C102" s="218" t="s">
        <v>181</v>
      </c>
      <c r="D102" s="218" t="s">
        <v>235</v>
      </c>
      <c r="E102" s="219" t="s">
        <v>244</v>
      </c>
      <c r="F102" s="220" t="s">
        <v>245</v>
      </c>
      <c r="G102" s="221" t="s">
        <v>176</v>
      </c>
      <c r="H102" s="222">
        <v>0.40000000000000002</v>
      </c>
      <c r="I102" s="223"/>
      <c r="J102" s="224">
        <f>ROUND(I102*H102,2)</f>
        <v>0</v>
      </c>
      <c r="K102" s="220" t="s">
        <v>238</v>
      </c>
      <c r="L102" s="45"/>
      <c r="M102" s="225" t="s">
        <v>39</v>
      </c>
      <c r="N102" s="226" t="s">
        <v>53</v>
      </c>
      <c r="O102" s="81"/>
      <c r="P102" s="227">
        <f>O102*H102</f>
        <v>0</v>
      </c>
      <c r="Q102" s="227">
        <v>0</v>
      </c>
      <c r="R102" s="227">
        <f>Q102*H102</f>
        <v>0</v>
      </c>
      <c r="S102" s="227">
        <v>0</v>
      </c>
      <c r="T102" s="228">
        <f>S102*H102</f>
        <v>0</v>
      </c>
      <c r="AR102" s="18" t="s">
        <v>181</v>
      </c>
      <c r="AT102" s="18" t="s">
        <v>235</v>
      </c>
      <c r="AU102" s="18" t="s">
        <v>89</v>
      </c>
      <c r="AY102" s="18" t="s">
        <v>232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18" t="s">
        <v>181</v>
      </c>
      <c r="BK102" s="229">
        <f>ROUND(I102*H102,2)</f>
        <v>0</v>
      </c>
      <c r="BL102" s="18" t="s">
        <v>181</v>
      </c>
      <c r="BM102" s="18" t="s">
        <v>889</v>
      </c>
    </row>
    <row r="103" s="1" customFormat="1">
      <c r="B103" s="40"/>
      <c r="C103" s="41"/>
      <c r="D103" s="230" t="s">
        <v>240</v>
      </c>
      <c r="E103" s="41"/>
      <c r="F103" s="231" t="s">
        <v>247</v>
      </c>
      <c r="G103" s="41"/>
      <c r="H103" s="41"/>
      <c r="I103" s="145"/>
      <c r="J103" s="41"/>
      <c r="K103" s="41"/>
      <c r="L103" s="45"/>
      <c r="M103" s="232"/>
      <c r="N103" s="81"/>
      <c r="O103" s="81"/>
      <c r="P103" s="81"/>
      <c r="Q103" s="81"/>
      <c r="R103" s="81"/>
      <c r="S103" s="81"/>
      <c r="T103" s="82"/>
      <c r="AT103" s="18" t="s">
        <v>240</v>
      </c>
      <c r="AU103" s="18" t="s">
        <v>89</v>
      </c>
    </row>
    <row r="104" s="12" customFormat="1">
      <c r="B104" s="233"/>
      <c r="C104" s="234"/>
      <c r="D104" s="230" t="s">
        <v>242</v>
      </c>
      <c r="E104" s="235" t="s">
        <v>39</v>
      </c>
      <c r="F104" s="236" t="s">
        <v>1191</v>
      </c>
      <c r="G104" s="234"/>
      <c r="H104" s="237">
        <v>0.40000000000000002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AT104" s="243" t="s">
        <v>242</v>
      </c>
      <c r="AU104" s="243" t="s">
        <v>89</v>
      </c>
      <c r="AV104" s="12" t="s">
        <v>89</v>
      </c>
      <c r="AW104" s="12" t="s">
        <v>41</v>
      </c>
      <c r="AX104" s="12" t="s">
        <v>80</v>
      </c>
      <c r="AY104" s="243" t="s">
        <v>232</v>
      </c>
    </row>
    <row r="105" s="13" customFormat="1">
      <c r="B105" s="254"/>
      <c r="C105" s="255"/>
      <c r="D105" s="230" t="s">
        <v>242</v>
      </c>
      <c r="E105" s="256" t="s">
        <v>39</v>
      </c>
      <c r="F105" s="257" t="s">
        <v>263</v>
      </c>
      <c r="G105" s="255"/>
      <c r="H105" s="258">
        <v>0.40000000000000002</v>
      </c>
      <c r="I105" s="259"/>
      <c r="J105" s="255"/>
      <c r="K105" s="255"/>
      <c r="L105" s="260"/>
      <c r="M105" s="261"/>
      <c r="N105" s="262"/>
      <c r="O105" s="262"/>
      <c r="P105" s="262"/>
      <c r="Q105" s="262"/>
      <c r="R105" s="262"/>
      <c r="S105" s="262"/>
      <c r="T105" s="263"/>
      <c r="AT105" s="264" t="s">
        <v>242</v>
      </c>
      <c r="AU105" s="264" t="s">
        <v>89</v>
      </c>
      <c r="AV105" s="13" t="s">
        <v>181</v>
      </c>
      <c r="AW105" s="13" t="s">
        <v>41</v>
      </c>
      <c r="AX105" s="13" t="s">
        <v>87</v>
      </c>
      <c r="AY105" s="264" t="s">
        <v>232</v>
      </c>
    </row>
    <row r="106" s="1" customFormat="1" ht="22.5" customHeight="1">
      <c r="B106" s="40"/>
      <c r="C106" s="218" t="s">
        <v>233</v>
      </c>
      <c r="D106" s="218" t="s">
        <v>235</v>
      </c>
      <c r="E106" s="219" t="s">
        <v>1094</v>
      </c>
      <c r="F106" s="220" t="s">
        <v>1095</v>
      </c>
      <c r="G106" s="221" t="s">
        <v>180</v>
      </c>
      <c r="H106" s="222">
        <v>306</v>
      </c>
      <c r="I106" s="223"/>
      <c r="J106" s="224">
        <f>ROUND(I106*H106,2)</f>
        <v>0</v>
      </c>
      <c r="K106" s="220" t="s">
        <v>238</v>
      </c>
      <c r="L106" s="45"/>
      <c r="M106" s="225" t="s">
        <v>39</v>
      </c>
      <c r="N106" s="226" t="s">
        <v>53</v>
      </c>
      <c r="O106" s="81"/>
      <c r="P106" s="227">
        <f>O106*H106</f>
        <v>0</v>
      </c>
      <c r="Q106" s="227">
        <v>0</v>
      </c>
      <c r="R106" s="227">
        <f>Q106*H106</f>
        <v>0</v>
      </c>
      <c r="S106" s="227">
        <v>0</v>
      </c>
      <c r="T106" s="228">
        <f>S106*H106</f>
        <v>0</v>
      </c>
      <c r="AR106" s="18" t="s">
        <v>181</v>
      </c>
      <c r="AT106" s="18" t="s">
        <v>235</v>
      </c>
      <c r="AU106" s="18" t="s">
        <v>89</v>
      </c>
      <c r="AY106" s="18" t="s">
        <v>232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18" t="s">
        <v>181</v>
      </c>
      <c r="BK106" s="229">
        <f>ROUND(I106*H106,2)</f>
        <v>0</v>
      </c>
      <c r="BL106" s="18" t="s">
        <v>181</v>
      </c>
      <c r="BM106" s="18" t="s">
        <v>1096</v>
      </c>
    </row>
    <row r="107" s="1" customFormat="1">
      <c r="B107" s="40"/>
      <c r="C107" s="41"/>
      <c r="D107" s="230" t="s">
        <v>240</v>
      </c>
      <c r="E107" s="41"/>
      <c r="F107" s="231" t="s">
        <v>1097</v>
      </c>
      <c r="G107" s="41"/>
      <c r="H107" s="41"/>
      <c r="I107" s="145"/>
      <c r="J107" s="41"/>
      <c r="K107" s="41"/>
      <c r="L107" s="45"/>
      <c r="M107" s="232"/>
      <c r="N107" s="81"/>
      <c r="O107" s="81"/>
      <c r="P107" s="81"/>
      <c r="Q107" s="81"/>
      <c r="R107" s="81"/>
      <c r="S107" s="81"/>
      <c r="T107" s="82"/>
      <c r="AT107" s="18" t="s">
        <v>240</v>
      </c>
      <c r="AU107" s="18" t="s">
        <v>89</v>
      </c>
    </row>
    <row r="108" s="12" customFormat="1">
      <c r="B108" s="233"/>
      <c r="C108" s="234"/>
      <c r="D108" s="230" t="s">
        <v>242</v>
      </c>
      <c r="E108" s="235" t="s">
        <v>39</v>
      </c>
      <c r="F108" s="236" t="s">
        <v>1192</v>
      </c>
      <c r="G108" s="234"/>
      <c r="H108" s="237">
        <v>306</v>
      </c>
      <c r="I108" s="238"/>
      <c r="J108" s="234"/>
      <c r="K108" s="234"/>
      <c r="L108" s="239"/>
      <c r="M108" s="240"/>
      <c r="N108" s="241"/>
      <c r="O108" s="241"/>
      <c r="P108" s="241"/>
      <c r="Q108" s="241"/>
      <c r="R108" s="241"/>
      <c r="S108" s="241"/>
      <c r="T108" s="242"/>
      <c r="AT108" s="243" t="s">
        <v>242</v>
      </c>
      <c r="AU108" s="243" t="s">
        <v>89</v>
      </c>
      <c r="AV108" s="12" t="s">
        <v>89</v>
      </c>
      <c r="AW108" s="12" t="s">
        <v>41</v>
      </c>
      <c r="AX108" s="12" t="s">
        <v>87</v>
      </c>
      <c r="AY108" s="243" t="s">
        <v>232</v>
      </c>
    </row>
    <row r="109" s="1" customFormat="1" ht="33.75" customHeight="1">
      <c r="B109" s="40"/>
      <c r="C109" s="218" t="s">
        <v>269</v>
      </c>
      <c r="D109" s="218" t="s">
        <v>235</v>
      </c>
      <c r="E109" s="219" t="s">
        <v>891</v>
      </c>
      <c r="F109" s="220" t="s">
        <v>892</v>
      </c>
      <c r="G109" s="221" t="s">
        <v>176</v>
      </c>
      <c r="H109" s="222">
        <v>0.016</v>
      </c>
      <c r="I109" s="223"/>
      <c r="J109" s="224">
        <f>ROUND(I109*H109,2)</f>
        <v>0</v>
      </c>
      <c r="K109" s="220" t="s">
        <v>238</v>
      </c>
      <c r="L109" s="45"/>
      <c r="M109" s="225" t="s">
        <v>39</v>
      </c>
      <c r="N109" s="226" t="s">
        <v>53</v>
      </c>
      <c r="O109" s="81"/>
      <c r="P109" s="227">
        <f>O109*H109</f>
        <v>0</v>
      </c>
      <c r="Q109" s="227">
        <v>0</v>
      </c>
      <c r="R109" s="227">
        <f>Q109*H109</f>
        <v>0</v>
      </c>
      <c r="S109" s="227">
        <v>0</v>
      </c>
      <c r="T109" s="228">
        <f>S109*H109</f>
        <v>0</v>
      </c>
      <c r="AR109" s="18" t="s">
        <v>181</v>
      </c>
      <c r="AT109" s="18" t="s">
        <v>235</v>
      </c>
      <c r="AU109" s="18" t="s">
        <v>89</v>
      </c>
      <c r="AY109" s="18" t="s">
        <v>232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18" t="s">
        <v>181</v>
      </c>
      <c r="BK109" s="229">
        <f>ROUND(I109*H109,2)</f>
        <v>0</v>
      </c>
      <c r="BL109" s="18" t="s">
        <v>181</v>
      </c>
      <c r="BM109" s="18" t="s">
        <v>893</v>
      </c>
    </row>
    <row r="110" s="1" customFormat="1">
      <c r="B110" s="40"/>
      <c r="C110" s="41"/>
      <c r="D110" s="230" t="s">
        <v>240</v>
      </c>
      <c r="E110" s="41"/>
      <c r="F110" s="231" t="s">
        <v>894</v>
      </c>
      <c r="G110" s="41"/>
      <c r="H110" s="41"/>
      <c r="I110" s="145"/>
      <c r="J110" s="41"/>
      <c r="K110" s="41"/>
      <c r="L110" s="45"/>
      <c r="M110" s="232"/>
      <c r="N110" s="81"/>
      <c r="O110" s="81"/>
      <c r="P110" s="81"/>
      <c r="Q110" s="81"/>
      <c r="R110" s="81"/>
      <c r="S110" s="81"/>
      <c r="T110" s="82"/>
      <c r="AT110" s="18" t="s">
        <v>240</v>
      </c>
      <c r="AU110" s="18" t="s">
        <v>89</v>
      </c>
    </row>
    <row r="111" s="12" customFormat="1">
      <c r="B111" s="233"/>
      <c r="C111" s="234"/>
      <c r="D111" s="230" t="s">
        <v>242</v>
      </c>
      <c r="E111" s="235" t="s">
        <v>39</v>
      </c>
      <c r="F111" s="236" t="s">
        <v>1193</v>
      </c>
      <c r="G111" s="234"/>
      <c r="H111" s="237">
        <v>0.016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AT111" s="243" t="s">
        <v>242</v>
      </c>
      <c r="AU111" s="243" t="s">
        <v>89</v>
      </c>
      <c r="AV111" s="12" t="s">
        <v>89</v>
      </c>
      <c r="AW111" s="12" t="s">
        <v>41</v>
      </c>
      <c r="AX111" s="12" t="s">
        <v>80</v>
      </c>
      <c r="AY111" s="243" t="s">
        <v>232</v>
      </c>
    </row>
    <row r="112" s="13" customFormat="1">
      <c r="B112" s="254"/>
      <c r="C112" s="255"/>
      <c r="D112" s="230" t="s">
        <v>242</v>
      </c>
      <c r="E112" s="256" t="s">
        <v>39</v>
      </c>
      <c r="F112" s="257" t="s">
        <v>263</v>
      </c>
      <c r="G112" s="255"/>
      <c r="H112" s="258">
        <v>0.016</v>
      </c>
      <c r="I112" s="259"/>
      <c r="J112" s="255"/>
      <c r="K112" s="255"/>
      <c r="L112" s="260"/>
      <c r="M112" s="261"/>
      <c r="N112" s="262"/>
      <c r="O112" s="262"/>
      <c r="P112" s="262"/>
      <c r="Q112" s="262"/>
      <c r="R112" s="262"/>
      <c r="S112" s="262"/>
      <c r="T112" s="263"/>
      <c r="AT112" s="264" t="s">
        <v>242</v>
      </c>
      <c r="AU112" s="264" t="s">
        <v>89</v>
      </c>
      <c r="AV112" s="13" t="s">
        <v>181</v>
      </c>
      <c r="AW112" s="13" t="s">
        <v>41</v>
      </c>
      <c r="AX112" s="13" t="s">
        <v>87</v>
      </c>
      <c r="AY112" s="264" t="s">
        <v>232</v>
      </c>
    </row>
    <row r="113" s="1" customFormat="1" ht="33.75" customHeight="1">
      <c r="B113" s="40"/>
      <c r="C113" s="218" t="s">
        <v>277</v>
      </c>
      <c r="D113" s="218" t="s">
        <v>235</v>
      </c>
      <c r="E113" s="219" t="s">
        <v>1111</v>
      </c>
      <c r="F113" s="220" t="s">
        <v>1112</v>
      </c>
      <c r="G113" s="221" t="s">
        <v>176</v>
      </c>
      <c r="H113" s="222">
        <v>0.016</v>
      </c>
      <c r="I113" s="223"/>
      <c r="J113" s="224">
        <f>ROUND(I113*H113,2)</f>
        <v>0</v>
      </c>
      <c r="K113" s="220" t="s">
        <v>238</v>
      </c>
      <c r="L113" s="45"/>
      <c r="M113" s="225" t="s">
        <v>39</v>
      </c>
      <c r="N113" s="226" t="s">
        <v>53</v>
      </c>
      <c r="O113" s="81"/>
      <c r="P113" s="227">
        <f>O113*H113</f>
        <v>0</v>
      </c>
      <c r="Q113" s="227">
        <v>0</v>
      </c>
      <c r="R113" s="227">
        <f>Q113*H113</f>
        <v>0</v>
      </c>
      <c r="S113" s="227">
        <v>0</v>
      </c>
      <c r="T113" s="228">
        <f>S113*H113</f>
        <v>0</v>
      </c>
      <c r="AR113" s="18" t="s">
        <v>181</v>
      </c>
      <c r="AT113" s="18" t="s">
        <v>235</v>
      </c>
      <c r="AU113" s="18" t="s">
        <v>89</v>
      </c>
      <c r="AY113" s="18" t="s">
        <v>232</v>
      </c>
      <c r="BE113" s="229">
        <f>IF(N113="základní",J113,0)</f>
        <v>0</v>
      </c>
      <c r="BF113" s="229">
        <f>IF(N113="snížená",J113,0)</f>
        <v>0</v>
      </c>
      <c r="BG113" s="229">
        <f>IF(N113="zákl. přenesená",J113,0)</f>
        <v>0</v>
      </c>
      <c r="BH113" s="229">
        <f>IF(N113="sníž. přenesená",J113,0)</f>
        <v>0</v>
      </c>
      <c r="BI113" s="229">
        <f>IF(N113="nulová",J113,0)</f>
        <v>0</v>
      </c>
      <c r="BJ113" s="18" t="s">
        <v>181</v>
      </c>
      <c r="BK113" s="229">
        <f>ROUND(I113*H113,2)</f>
        <v>0</v>
      </c>
      <c r="BL113" s="18" t="s">
        <v>181</v>
      </c>
      <c r="BM113" s="18" t="s">
        <v>898</v>
      </c>
    </row>
    <row r="114" s="1" customFormat="1">
      <c r="B114" s="40"/>
      <c r="C114" s="41"/>
      <c r="D114" s="230" t="s">
        <v>240</v>
      </c>
      <c r="E114" s="41"/>
      <c r="F114" s="231" t="s">
        <v>899</v>
      </c>
      <c r="G114" s="41"/>
      <c r="H114" s="41"/>
      <c r="I114" s="145"/>
      <c r="J114" s="41"/>
      <c r="K114" s="41"/>
      <c r="L114" s="45"/>
      <c r="M114" s="232"/>
      <c r="N114" s="81"/>
      <c r="O114" s="81"/>
      <c r="P114" s="81"/>
      <c r="Q114" s="81"/>
      <c r="R114" s="81"/>
      <c r="S114" s="81"/>
      <c r="T114" s="82"/>
      <c r="AT114" s="18" t="s">
        <v>240</v>
      </c>
      <c r="AU114" s="18" t="s">
        <v>89</v>
      </c>
    </row>
    <row r="115" s="12" customFormat="1">
      <c r="B115" s="233"/>
      <c r="C115" s="234"/>
      <c r="D115" s="230" t="s">
        <v>242</v>
      </c>
      <c r="E115" s="235" t="s">
        <v>39</v>
      </c>
      <c r="F115" s="236" t="s">
        <v>1194</v>
      </c>
      <c r="G115" s="234"/>
      <c r="H115" s="237">
        <v>0.016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AT115" s="243" t="s">
        <v>242</v>
      </c>
      <c r="AU115" s="243" t="s">
        <v>89</v>
      </c>
      <c r="AV115" s="12" t="s">
        <v>89</v>
      </c>
      <c r="AW115" s="12" t="s">
        <v>41</v>
      </c>
      <c r="AX115" s="12" t="s">
        <v>80</v>
      </c>
      <c r="AY115" s="243" t="s">
        <v>232</v>
      </c>
    </row>
    <row r="116" s="13" customFormat="1">
      <c r="B116" s="254"/>
      <c r="C116" s="255"/>
      <c r="D116" s="230" t="s">
        <v>242</v>
      </c>
      <c r="E116" s="256" t="s">
        <v>1177</v>
      </c>
      <c r="F116" s="257" t="s">
        <v>263</v>
      </c>
      <c r="G116" s="255"/>
      <c r="H116" s="258">
        <v>0.016</v>
      </c>
      <c r="I116" s="259"/>
      <c r="J116" s="255"/>
      <c r="K116" s="255"/>
      <c r="L116" s="260"/>
      <c r="M116" s="261"/>
      <c r="N116" s="262"/>
      <c r="O116" s="262"/>
      <c r="P116" s="262"/>
      <c r="Q116" s="262"/>
      <c r="R116" s="262"/>
      <c r="S116" s="262"/>
      <c r="T116" s="263"/>
      <c r="AT116" s="264" t="s">
        <v>242</v>
      </c>
      <c r="AU116" s="264" t="s">
        <v>89</v>
      </c>
      <c r="AV116" s="13" t="s">
        <v>181</v>
      </c>
      <c r="AW116" s="13" t="s">
        <v>41</v>
      </c>
      <c r="AX116" s="13" t="s">
        <v>87</v>
      </c>
      <c r="AY116" s="264" t="s">
        <v>232</v>
      </c>
    </row>
    <row r="117" s="1" customFormat="1" ht="45" customHeight="1">
      <c r="B117" s="40"/>
      <c r="C117" s="218" t="s">
        <v>253</v>
      </c>
      <c r="D117" s="218" t="s">
        <v>235</v>
      </c>
      <c r="E117" s="219" t="s">
        <v>296</v>
      </c>
      <c r="F117" s="220" t="s">
        <v>297</v>
      </c>
      <c r="G117" s="221" t="s">
        <v>176</v>
      </c>
      <c r="H117" s="222">
        <v>0.20000000000000001</v>
      </c>
      <c r="I117" s="223"/>
      <c r="J117" s="224">
        <f>ROUND(I117*H117,2)</f>
        <v>0</v>
      </c>
      <c r="K117" s="220" t="s">
        <v>238</v>
      </c>
      <c r="L117" s="45"/>
      <c r="M117" s="225" t="s">
        <v>39</v>
      </c>
      <c r="N117" s="226" t="s">
        <v>53</v>
      </c>
      <c r="O117" s="81"/>
      <c r="P117" s="227">
        <f>O117*H117</f>
        <v>0</v>
      </c>
      <c r="Q117" s="227">
        <v>0</v>
      </c>
      <c r="R117" s="227">
        <f>Q117*H117</f>
        <v>0</v>
      </c>
      <c r="S117" s="227">
        <v>0</v>
      </c>
      <c r="T117" s="228">
        <f>S117*H117</f>
        <v>0</v>
      </c>
      <c r="AR117" s="18" t="s">
        <v>181</v>
      </c>
      <c r="AT117" s="18" t="s">
        <v>235</v>
      </c>
      <c r="AU117" s="18" t="s">
        <v>89</v>
      </c>
      <c r="AY117" s="18" t="s">
        <v>232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18" t="s">
        <v>181</v>
      </c>
      <c r="BK117" s="229">
        <f>ROUND(I117*H117,2)</f>
        <v>0</v>
      </c>
      <c r="BL117" s="18" t="s">
        <v>181</v>
      </c>
      <c r="BM117" s="18" t="s">
        <v>902</v>
      </c>
    </row>
    <row r="118" s="1" customFormat="1">
      <c r="B118" s="40"/>
      <c r="C118" s="41"/>
      <c r="D118" s="230" t="s">
        <v>240</v>
      </c>
      <c r="E118" s="41"/>
      <c r="F118" s="231" t="s">
        <v>299</v>
      </c>
      <c r="G118" s="41"/>
      <c r="H118" s="41"/>
      <c r="I118" s="145"/>
      <c r="J118" s="41"/>
      <c r="K118" s="41"/>
      <c r="L118" s="45"/>
      <c r="M118" s="232"/>
      <c r="N118" s="81"/>
      <c r="O118" s="81"/>
      <c r="P118" s="81"/>
      <c r="Q118" s="81"/>
      <c r="R118" s="81"/>
      <c r="S118" s="81"/>
      <c r="T118" s="82"/>
      <c r="AT118" s="18" t="s">
        <v>240</v>
      </c>
      <c r="AU118" s="18" t="s">
        <v>89</v>
      </c>
    </row>
    <row r="119" s="12" customFormat="1">
      <c r="B119" s="233"/>
      <c r="C119" s="234"/>
      <c r="D119" s="230" t="s">
        <v>242</v>
      </c>
      <c r="E119" s="235" t="s">
        <v>39</v>
      </c>
      <c r="F119" s="236" t="s">
        <v>1195</v>
      </c>
      <c r="G119" s="234"/>
      <c r="H119" s="237">
        <v>0.20000000000000001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AT119" s="243" t="s">
        <v>242</v>
      </c>
      <c r="AU119" s="243" t="s">
        <v>89</v>
      </c>
      <c r="AV119" s="12" t="s">
        <v>89</v>
      </c>
      <c r="AW119" s="12" t="s">
        <v>41</v>
      </c>
      <c r="AX119" s="12" t="s">
        <v>80</v>
      </c>
      <c r="AY119" s="243" t="s">
        <v>232</v>
      </c>
    </row>
    <row r="120" s="13" customFormat="1">
      <c r="B120" s="254"/>
      <c r="C120" s="255"/>
      <c r="D120" s="230" t="s">
        <v>242</v>
      </c>
      <c r="E120" s="256" t="s">
        <v>1187</v>
      </c>
      <c r="F120" s="257" t="s">
        <v>263</v>
      </c>
      <c r="G120" s="255"/>
      <c r="H120" s="258">
        <v>0.20000000000000001</v>
      </c>
      <c r="I120" s="259"/>
      <c r="J120" s="255"/>
      <c r="K120" s="255"/>
      <c r="L120" s="260"/>
      <c r="M120" s="261"/>
      <c r="N120" s="262"/>
      <c r="O120" s="262"/>
      <c r="P120" s="262"/>
      <c r="Q120" s="262"/>
      <c r="R120" s="262"/>
      <c r="S120" s="262"/>
      <c r="T120" s="263"/>
      <c r="AT120" s="264" t="s">
        <v>242</v>
      </c>
      <c r="AU120" s="264" t="s">
        <v>89</v>
      </c>
      <c r="AV120" s="13" t="s">
        <v>181</v>
      </c>
      <c r="AW120" s="13" t="s">
        <v>41</v>
      </c>
      <c r="AX120" s="13" t="s">
        <v>87</v>
      </c>
      <c r="AY120" s="264" t="s">
        <v>232</v>
      </c>
    </row>
    <row r="121" s="1" customFormat="1" ht="22.5" customHeight="1">
      <c r="B121" s="40"/>
      <c r="C121" s="218" t="s">
        <v>289</v>
      </c>
      <c r="D121" s="218" t="s">
        <v>235</v>
      </c>
      <c r="E121" s="219" t="s">
        <v>663</v>
      </c>
      <c r="F121" s="220" t="s">
        <v>664</v>
      </c>
      <c r="G121" s="221" t="s">
        <v>176</v>
      </c>
      <c r="H121" s="222">
        <v>0.20000000000000001</v>
      </c>
      <c r="I121" s="223"/>
      <c r="J121" s="224">
        <f>ROUND(I121*H121,2)</f>
        <v>0</v>
      </c>
      <c r="K121" s="220" t="s">
        <v>238</v>
      </c>
      <c r="L121" s="45"/>
      <c r="M121" s="225" t="s">
        <v>39</v>
      </c>
      <c r="N121" s="226" t="s">
        <v>53</v>
      </c>
      <c r="O121" s="8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AR121" s="18" t="s">
        <v>181</v>
      </c>
      <c r="AT121" s="18" t="s">
        <v>235</v>
      </c>
      <c r="AU121" s="18" t="s">
        <v>89</v>
      </c>
      <c r="AY121" s="18" t="s">
        <v>232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8" t="s">
        <v>181</v>
      </c>
      <c r="BK121" s="229">
        <f>ROUND(I121*H121,2)</f>
        <v>0</v>
      </c>
      <c r="BL121" s="18" t="s">
        <v>181</v>
      </c>
      <c r="BM121" s="18" t="s">
        <v>1196</v>
      </c>
    </row>
    <row r="122" s="1" customFormat="1">
      <c r="B122" s="40"/>
      <c r="C122" s="41"/>
      <c r="D122" s="230" t="s">
        <v>240</v>
      </c>
      <c r="E122" s="41"/>
      <c r="F122" s="231" t="s">
        <v>307</v>
      </c>
      <c r="G122" s="41"/>
      <c r="H122" s="41"/>
      <c r="I122" s="145"/>
      <c r="J122" s="41"/>
      <c r="K122" s="41"/>
      <c r="L122" s="45"/>
      <c r="M122" s="232"/>
      <c r="N122" s="81"/>
      <c r="O122" s="81"/>
      <c r="P122" s="81"/>
      <c r="Q122" s="81"/>
      <c r="R122" s="81"/>
      <c r="S122" s="81"/>
      <c r="T122" s="82"/>
      <c r="AT122" s="18" t="s">
        <v>240</v>
      </c>
      <c r="AU122" s="18" t="s">
        <v>89</v>
      </c>
    </row>
    <row r="123" s="12" customFormat="1">
      <c r="B123" s="233"/>
      <c r="C123" s="234"/>
      <c r="D123" s="230" t="s">
        <v>242</v>
      </c>
      <c r="E123" s="235" t="s">
        <v>39</v>
      </c>
      <c r="F123" s="236" t="s">
        <v>1187</v>
      </c>
      <c r="G123" s="234"/>
      <c r="H123" s="237">
        <v>0.20000000000000001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AT123" s="243" t="s">
        <v>242</v>
      </c>
      <c r="AU123" s="243" t="s">
        <v>89</v>
      </c>
      <c r="AV123" s="12" t="s">
        <v>89</v>
      </c>
      <c r="AW123" s="12" t="s">
        <v>41</v>
      </c>
      <c r="AX123" s="12" t="s">
        <v>87</v>
      </c>
      <c r="AY123" s="243" t="s">
        <v>232</v>
      </c>
    </row>
    <row r="124" s="1" customFormat="1" ht="22.5" customHeight="1">
      <c r="B124" s="40"/>
      <c r="C124" s="218" t="s">
        <v>295</v>
      </c>
      <c r="D124" s="218" t="s">
        <v>235</v>
      </c>
      <c r="E124" s="219" t="s">
        <v>1116</v>
      </c>
      <c r="F124" s="220" t="s">
        <v>1117</v>
      </c>
      <c r="G124" s="221" t="s">
        <v>180</v>
      </c>
      <c r="H124" s="222">
        <v>13.199999999999999</v>
      </c>
      <c r="I124" s="223"/>
      <c r="J124" s="224">
        <f>ROUND(I124*H124,2)</f>
        <v>0</v>
      </c>
      <c r="K124" s="220" t="s">
        <v>238</v>
      </c>
      <c r="L124" s="45"/>
      <c r="M124" s="225" t="s">
        <v>39</v>
      </c>
      <c r="N124" s="226" t="s">
        <v>53</v>
      </c>
      <c r="O124" s="8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AR124" s="18" t="s">
        <v>181</v>
      </c>
      <c r="AT124" s="18" t="s">
        <v>235</v>
      </c>
      <c r="AU124" s="18" t="s">
        <v>89</v>
      </c>
      <c r="AY124" s="18" t="s">
        <v>232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8" t="s">
        <v>181</v>
      </c>
      <c r="BK124" s="229">
        <f>ROUND(I124*H124,2)</f>
        <v>0</v>
      </c>
      <c r="BL124" s="18" t="s">
        <v>181</v>
      </c>
      <c r="BM124" s="18" t="s">
        <v>907</v>
      </c>
    </row>
    <row r="125" s="1" customFormat="1">
      <c r="B125" s="40"/>
      <c r="C125" s="41"/>
      <c r="D125" s="230" t="s">
        <v>240</v>
      </c>
      <c r="E125" s="41"/>
      <c r="F125" s="231" t="s">
        <v>1118</v>
      </c>
      <c r="G125" s="41"/>
      <c r="H125" s="41"/>
      <c r="I125" s="145"/>
      <c r="J125" s="41"/>
      <c r="K125" s="41"/>
      <c r="L125" s="45"/>
      <c r="M125" s="232"/>
      <c r="N125" s="81"/>
      <c r="O125" s="81"/>
      <c r="P125" s="81"/>
      <c r="Q125" s="81"/>
      <c r="R125" s="81"/>
      <c r="S125" s="81"/>
      <c r="T125" s="82"/>
      <c r="AT125" s="18" t="s">
        <v>240</v>
      </c>
      <c r="AU125" s="18" t="s">
        <v>89</v>
      </c>
    </row>
    <row r="126" s="12" customFormat="1">
      <c r="B126" s="233"/>
      <c r="C126" s="234"/>
      <c r="D126" s="230" t="s">
        <v>242</v>
      </c>
      <c r="E126" s="235" t="s">
        <v>39</v>
      </c>
      <c r="F126" s="236" t="s">
        <v>1197</v>
      </c>
      <c r="G126" s="234"/>
      <c r="H126" s="237">
        <v>13.199999999999999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AT126" s="243" t="s">
        <v>242</v>
      </c>
      <c r="AU126" s="243" t="s">
        <v>89</v>
      </c>
      <c r="AV126" s="12" t="s">
        <v>89</v>
      </c>
      <c r="AW126" s="12" t="s">
        <v>41</v>
      </c>
      <c r="AX126" s="12" t="s">
        <v>80</v>
      </c>
      <c r="AY126" s="243" t="s">
        <v>232</v>
      </c>
    </row>
    <row r="127" s="15" customFormat="1">
      <c r="B127" s="276"/>
      <c r="C127" s="277"/>
      <c r="D127" s="230" t="s">
        <v>242</v>
      </c>
      <c r="E127" s="278" t="s">
        <v>39</v>
      </c>
      <c r="F127" s="279" t="s">
        <v>1120</v>
      </c>
      <c r="G127" s="277"/>
      <c r="H127" s="278" t="s">
        <v>39</v>
      </c>
      <c r="I127" s="280"/>
      <c r="J127" s="277"/>
      <c r="K127" s="277"/>
      <c r="L127" s="281"/>
      <c r="M127" s="282"/>
      <c r="N127" s="283"/>
      <c r="O127" s="283"/>
      <c r="P127" s="283"/>
      <c r="Q127" s="283"/>
      <c r="R127" s="283"/>
      <c r="S127" s="283"/>
      <c r="T127" s="284"/>
      <c r="AT127" s="285" t="s">
        <v>242</v>
      </c>
      <c r="AU127" s="285" t="s">
        <v>89</v>
      </c>
      <c r="AV127" s="15" t="s">
        <v>87</v>
      </c>
      <c r="AW127" s="15" t="s">
        <v>41</v>
      </c>
      <c r="AX127" s="15" t="s">
        <v>80</v>
      </c>
      <c r="AY127" s="285" t="s">
        <v>232</v>
      </c>
    </row>
    <row r="128" s="13" customFormat="1">
      <c r="B128" s="254"/>
      <c r="C128" s="255"/>
      <c r="D128" s="230" t="s">
        <v>242</v>
      </c>
      <c r="E128" s="256" t="s">
        <v>1175</v>
      </c>
      <c r="F128" s="257" t="s">
        <v>263</v>
      </c>
      <c r="G128" s="255"/>
      <c r="H128" s="258">
        <v>13.199999999999999</v>
      </c>
      <c r="I128" s="259"/>
      <c r="J128" s="255"/>
      <c r="K128" s="255"/>
      <c r="L128" s="260"/>
      <c r="M128" s="261"/>
      <c r="N128" s="262"/>
      <c r="O128" s="262"/>
      <c r="P128" s="262"/>
      <c r="Q128" s="262"/>
      <c r="R128" s="262"/>
      <c r="S128" s="262"/>
      <c r="T128" s="263"/>
      <c r="AT128" s="264" t="s">
        <v>242</v>
      </c>
      <c r="AU128" s="264" t="s">
        <v>89</v>
      </c>
      <c r="AV128" s="13" t="s">
        <v>181</v>
      </c>
      <c r="AW128" s="13" t="s">
        <v>41</v>
      </c>
      <c r="AX128" s="13" t="s">
        <v>87</v>
      </c>
      <c r="AY128" s="264" t="s">
        <v>232</v>
      </c>
    </row>
    <row r="129" s="1" customFormat="1" ht="22.5" customHeight="1">
      <c r="B129" s="40"/>
      <c r="C129" s="244" t="s">
        <v>303</v>
      </c>
      <c r="D129" s="244" t="s">
        <v>250</v>
      </c>
      <c r="E129" s="245" t="s">
        <v>1121</v>
      </c>
      <c r="F129" s="246" t="s">
        <v>1122</v>
      </c>
      <c r="G129" s="247" t="s">
        <v>280</v>
      </c>
      <c r="H129" s="248">
        <v>108</v>
      </c>
      <c r="I129" s="249"/>
      <c r="J129" s="250">
        <f>ROUND(I129*H129,2)</f>
        <v>0</v>
      </c>
      <c r="K129" s="246" t="s">
        <v>238</v>
      </c>
      <c r="L129" s="251"/>
      <c r="M129" s="252" t="s">
        <v>39</v>
      </c>
      <c r="N129" s="253" t="s">
        <v>53</v>
      </c>
      <c r="O129" s="81"/>
      <c r="P129" s="227">
        <f>O129*H129</f>
        <v>0</v>
      </c>
      <c r="Q129" s="227">
        <v>0.00123</v>
      </c>
      <c r="R129" s="227">
        <f>Q129*H129</f>
        <v>0.13283999999999999</v>
      </c>
      <c r="S129" s="227">
        <v>0</v>
      </c>
      <c r="T129" s="228">
        <f>S129*H129</f>
        <v>0</v>
      </c>
      <c r="AR129" s="18" t="s">
        <v>253</v>
      </c>
      <c r="AT129" s="18" t="s">
        <v>250</v>
      </c>
      <c r="AU129" s="18" t="s">
        <v>89</v>
      </c>
      <c r="AY129" s="18" t="s">
        <v>232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8" t="s">
        <v>181</v>
      </c>
      <c r="BK129" s="229">
        <f>ROUND(I129*H129,2)</f>
        <v>0</v>
      </c>
      <c r="BL129" s="18" t="s">
        <v>181</v>
      </c>
      <c r="BM129" s="18" t="s">
        <v>1123</v>
      </c>
    </row>
    <row r="130" s="12" customFormat="1">
      <c r="B130" s="233"/>
      <c r="C130" s="234"/>
      <c r="D130" s="230" t="s">
        <v>242</v>
      </c>
      <c r="E130" s="235" t="s">
        <v>39</v>
      </c>
      <c r="F130" s="236" t="s">
        <v>1198</v>
      </c>
      <c r="G130" s="234"/>
      <c r="H130" s="237">
        <v>108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AT130" s="243" t="s">
        <v>242</v>
      </c>
      <c r="AU130" s="243" t="s">
        <v>89</v>
      </c>
      <c r="AV130" s="12" t="s">
        <v>89</v>
      </c>
      <c r="AW130" s="12" t="s">
        <v>41</v>
      </c>
      <c r="AX130" s="12" t="s">
        <v>80</v>
      </c>
      <c r="AY130" s="243" t="s">
        <v>232</v>
      </c>
    </row>
    <row r="131" s="13" customFormat="1">
      <c r="B131" s="254"/>
      <c r="C131" s="255"/>
      <c r="D131" s="230" t="s">
        <v>242</v>
      </c>
      <c r="E131" s="256" t="s">
        <v>39</v>
      </c>
      <c r="F131" s="257" t="s">
        <v>263</v>
      </c>
      <c r="G131" s="255"/>
      <c r="H131" s="258">
        <v>108</v>
      </c>
      <c r="I131" s="259"/>
      <c r="J131" s="255"/>
      <c r="K131" s="255"/>
      <c r="L131" s="260"/>
      <c r="M131" s="261"/>
      <c r="N131" s="262"/>
      <c r="O131" s="262"/>
      <c r="P131" s="262"/>
      <c r="Q131" s="262"/>
      <c r="R131" s="262"/>
      <c r="S131" s="262"/>
      <c r="T131" s="263"/>
      <c r="AT131" s="264" t="s">
        <v>242</v>
      </c>
      <c r="AU131" s="264" t="s">
        <v>89</v>
      </c>
      <c r="AV131" s="13" t="s">
        <v>181</v>
      </c>
      <c r="AW131" s="13" t="s">
        <v>41</v>
      </c>
      <c r="AX131" s="13" t="s">
        <v>87</v>
      </c>
      <c r="AY131" s="264" t="s">
        <v>232</v>
      </c>
    </row>
    <row r="132" s="1" customFormat="1" ht="22.5" customHeight="1">
      <c r="B132" s="40"/>
      <c r="C132" s="244" t="s">
        <v>308</v>
      </c>
      <c r="D132" s="244" t="s">
        <v>250</v>
      </c>
      <c r="E132" s="245" t="s">
        <v>1125</v>
      </c>
      <c r="F132" s="246" t="s">
        <v>1126</v>
      </c>
      <c r="G132" s="247" t="s">
        <v>180</v>
      </c>
      <c r="H132" s="248">
        <v>13.199999999999999</v>
      </c>
      <c r="I132" s="249"/>
      <c r="J132" s="250">
        <f>ROUND(I132*H132,2)</f>
        <v>0</v>
      </c>
      <c r="K132" s="246" t="s">
        <v>238</v>
      </c>
      <c r="L132" s="251"/>
      <c r="M132" s="252" t="s">
        <v>39</v>
      </c>
      <c r="N132" s="253" t="s">
        <v>53</v>
      </c>
      <c r="O132" s="8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AR132" s="18" t="s">
        <v>253</v>
      </c>
      <c r="AT132" s="18" t="s">
        <v>250</v>
      </c>
      <c r="AU132" s="18" t="s">
        <v>89</v>
      </c>
      <c r="AY132" s="18" t="s">
        <v>232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8" t="s">
        <v>181</v>
      </c>
      <c r="BK132" s="229">
        <f>ROUND(I132*H132,2)</f>
        <v>0</v>
      </c>
      <c r="BL132" s="18" t="s">
        <v>181</v>
      </c>
      <c r="BM132" s="18" t="s">
        <v>1127</v>
      </c>
    </row>
    <row r="133" s="12" customFormat="1">
      <c r="B133" s="233"/>
      <c r="C133" s="234"/>
      <c r="D133" s="230" t="s">
        <v>242</v>
      </c>
      <c r="E133" s="235" t="s">
        <v>39</v>
      </c>
      <c r="F133" s="236" t="s">
        <v>1199</v>
      </c>
      <c r="G133" s="234"/>
      <c r="H133" s="237">
        <v>13.199999999999999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242</v>
      </c>
      <c r="AU133" s="243" t="s">
        <v>89</v>
      </c>
      <c r="AV133" s="12" t="s">
        <v>89</v>
      </c>
      <c r="AW133" s="12" t="s">
        <v>41</v>
      </c>
      <c r="AX133" s="12" t="s">
        <v>80</v>
      </c>
      <c r="AY133" s="243" t="s">
        <v>232</v>
      </c>
    </row>
    <row r="134" s="15" customFormat="1">
      <c r="B134" s="276"/>
      <c r="C134" s="277"/>
      <c r="D134" s="230" t="s">
        <v>242</v>
      </c>
      <c r="E134" s="278" t="s">
        <v>39</v>
      </c>
      <c r="F134" s="279" t="s">
        <v>1129</v>
      </c>
      <c r="G134" s="277"/>
      <c r="H134" s="278" t="s">
        <v>39</v>
      </c>
      <c r="I134" s="280"/>
      <c r="J134" s="277"/>
      <c r="K134" s="277"/>
      <c r="L134" s="281"/>
      <c r="M134" s="282"/>
      <c r="N134" s="283"/>
      <c r="O134" s="283"/>
      <c r="P134" s="283"/>
      <c r="Q134" s="283"/>
      <c r="R134" s="283"/>
      <c r="S134" s="283"/>
      <c r="T134" s="284"/>
      <c r="AT134" s="285" t="s">
        <v>242</v>
      </c>
      <c r="AU134" s="285" t="s">
        <v>89</v>
      </c>
      <c r="AV134" s="15" t="s">
        <v>87</v>
      </c>
      <c r="AW134" s="15" t="s">
        <v>41</v>
      </c>
      <c r="AX134" s="15" t="s">
        <v>80</v>
      </c>
      <c r="AY134" s="285" t="s">
        <v>232</v>
      </c>
    </row>
    <row r="135" s="15" customFormat="1">
      <c r="B135" s="276"/>
      <c r="C135" s="277"/>
      <c r="D135" s="230" t="s">
        <v>242</v>
      </c>
      <c r="E135" s="278" t="s">
        <v>39</v>
      </c>
      <c r="F135" s="279" t="s">
        <v>1200</v>
      </c>
      <c r="G135" s="277"/>
      <c r="H135" s="278" t="s">
        <v>39</v>
      </c>
      <c r="I135" s="280"/>
      <c r="J135" s="277"/>
      <c r="K135" s="277"/>
      <c r="L135" s="281"/>
      <c r="M135" s="282"/>
      <c r="N135" s="283"/>
      <c r="O135" s="283"/>
      <c r="P135" s="283"/>
      <c r="Q135" s="283"/>
      <c r="R135" s="283"/>
      <c r="S135" s="283"/>
      <c r="T135" s="284"/>
      <c r="AT135" s="285" t="s">
        <v>242</v>
      </c>
      <c r="AU135" s="285" t="s">
        <v>89</v>
      </c>
      <c r="AV135" s="15" t="s">
        <v>87</v>
      </c>
      <c r="AW135" s="15" t="s">
        <v>41</v>
      </c>
      <c r="AX135" s="15" t="s">
        <v>80</v>
      </c>
      <c r="AY135" s="285" t="s">
        <v>232</v>
      </c>
    </row>
    <row r="136" s="15" customFormat="1">
      <c r="B136" s="276"/>
      <c r="C136" s="277"/>
      <c r="D136" s="230" t="s">
        <v>242</v>
      </c>
      <c r="E136" s="278" t="s">
        <v>39</v>
      </c>
      <c r="F136" s="279" t="s">
        <v>1201</v>
      </c>
      <c r="G136" s="277"/>
      <c r="H136" s="278" t="s">
        <v>39</v>
      </c>
      <c r="I136" s="280"/>
      <c r="J136" s="277"/>
      <c r="K136" s="277"/>
      <c r="L136" s="281"/>
      <c r="M136" s="282"/>
      <c r="N136" s="283"/>
      <c r="O136" s="283"/>
      <c r="P136" s="283"/>
      <c r="Q136" s="283"/>
      <c r="R136" s="283"/>
      <c r="S136" s="283"/>
      <c r="T136" s="284"/>
      <c r="AT136" s="285" t="s">
        <v>242</v>
      </c>
      <c r="AU136" s="285" t="s">
        <v>89</v>
      </c>
      <c r="AV136" s="15" t="s">
        <v>87</v>
      </c>
      <c r="AW136" s="15" t="s">
        <v>41</v>
      </c>
      <c r="AX136" s="15" t="s">
        <v>80</v>
      </c>
      <c r="AY136" s="285" t="s">
        <v>232</v>
      </c>
    </row>
    <row r="137" s="15" customFormat="1">
      <c r="B137" s="276"/>
      <c r="C137" s="277"/>
      <c r="D137" s="230" t="s">
        <v>242</v>
      </c>
      <c r="E137" s="278" t="s">
        <v>39</v>
      </c>
      <c r="F137" s="279" t="s">
        <v>1202</v>
      </c>
      <c r="G137" s="277"/>
      <c r="H137" s="278" t="s">
        <v>39</v>
      </c>
      <c r="I137" s="280"/>
      <c r="J137" s="277"/>
      <c r="K137" s="277"/>
      <c r="L137" s="281"/>
      <c r="M137" s="282"/>
      <c r="N137" s="283"/>
      <c r="O137" s="283"/>
      <c r="P137" s="283"/>
      <c r="Q137" s="283"/>
      <c r="R137" s="283"/>
      <c r="S137" s="283"/>
      <c r="T137" s="284"/>
      <c r="AT137" s="285" t="s">
        <v>242</v>
      </c>
      <c r="AU137" s="285" t="s">
        <v>89</v>
      </c>
      <c r="AV137" s="15" t="s">
        <v>87</v>
      </c>
      <c r="AW137" s="15" t="s">
        <v>41</v>
      </c>
      <c r="AX137" s="15" t="s">
        <v>80</v>
      </c>
      <c r="AY137" s="285" t="s">
        <v>232</v>
      </c>
    </row>
    <row r="138" s="15" customFormat="1">
      <c r="B138" s="276"/>
      <c r="C138" s="277"/>
      <c r="D138" s="230" t="s">
        <v>242</v>
      </c>
      <c r="E138" s="278" t="s">
        <v>39</v>
      </c>
      <c r="F138" s="279" t="s">
        <v>1133</v>
      </c>
      <c r="G138" s="277"/>
      <c r="H138" s="278" t="s">
        <v>39</v>
      </c>
      <c r="I138" s="280"/>
      <c r="J138" s="277"/>
      <c r="K138" s="277"/>
      <c r="L138" s="281"/>
      <c r="M138" s="282"/>
      <c r="N138" s="283"/>
      <c r="O138" s="283"/>
      <c r="P138" s="283"/>
      <c r="Q138" s="283"/>
      <c r="R138" s="283"/>
      <c r="S138" s="283"/>
      <c r="T138" s="284"/>
      <c r="AT138" s="285" t="s">
        <v>242</v>
      </c>
      <c r="AU138" s="285" t="s">
        <v>89</v>
      </c>
      <c r="AV138" s="15" t="s">
        <v>87</v>
      </c>
      <c r="AW138" s="15" t="s">
        <v>41</v>
      </c>
      <c r="AX138" s="15" t="s">
        <v>80</v>
      </c>
      <c r="AY138" s="285" t="s">
        <v>232</v>
      </c>
    </row>
    <row r="139" s="15" customFormat="1">
      <c r="B139" s="276"/>
      <c r="C139" s="277"/>
      <c r="D139" s="230" t="s">
        <v>242</v>
      </c>
      <c r="E139" s="278" t="s">
        <v>39</v>
      </c>
      <c r="F139" s="279" t="s">
        <v>1134</v>
      </c>
      <c r="G139" s="277"/>
      <c r="H139" s="278" t="s">
        <v>39</v>
      </c>
      <c r="I139" s="280"/>
      <c r="J139" s="277"/>
      <c r="K139" s="277"/>
      <c r="L139" s="281"/>
      <c r="M139" s="282"/>
      <c r="N139" s="283"/>
      <c r="O139" s="283"/>
      <c r="P139" s="283"/>
      <c r="Q139" s="283"/>
      <c r="R139" s="283"/>
      <c r="S139" s="283"/>
      <c r="T139" s="284"/>
      <c r="AT139" s="285" t="s">
        <v>242</v>
      </c>
      <c r="AU139" s="285" t="s">
        <v>89</v>
      </c>
      <c r="AV139" s="15" t="s">
        <v>87</v>
      </c>
      <c r="AW139" s="15" t="s">
        <v>41</v>
      </c>
      <c r="AX139" s="15" t="s">
        <v>80</v>
      </c>
      <c r="AY139" s="285" t="s">
        <v>232</v>
      </c>
    </row>
    <row r="140" s="15" customFormat="1">
      <c r="B140" s="276"/>
      <c r="C140" s="277"/>
      <c r="D140" s="230" t="s">
        <v>242</v>
      </c>
      <c r="E140" s="278" t="s">
        <v>39</v>
      </c>
      <c r="F140" s="279" t="s">
        <v>1135</v>
      </c>
      <c r="G140" s="277"/>
      <c r="H140" s="278" t="s">
        <v>39</v>
      </c>
      <c r="I140" s="280"/>
      <c r="J140" s="277"/>
      <c r="K140" s="277"/>
      <c r="L140" s="281"/>
      <c r="M140" s="282"/>
      <c r="N140" s="283"/>
      <c r="O140" s="283"/>
      <c r="P140" s="283"/>
      <c r="Q140" s="283"/>
      <c r="R140" s="283"/>
      <c r="S140" s="283"/>
      <c r="T140" s="284"/>
      <c r="AT140" s="285" t="s">
        <v>242</v>
      </c>
      <c r="AU140" s="285" t="s">
        <v>89</v>
      </c>
      <c r="AV140" s="15" t="s">
        <v>87</v>
      </c>
      <c r="AW140" s="15" t="s">
        <v>41</v>
      </c>
      <c r="AX140" s="15" t="s">
        <v>80</v>
      </c>
      <c r="AY140" s="285" t="s">
        <v>232</v>
      </c>
    </row>
    <row r="141" s="13" customFormat="1">
      <c r="B141" s="254"/>
      <c r="C141" s="255"/>
      <c r="D141" s="230" t="s">
        <v>242</v>
      </c>
      <c r="E141" s="256" t="s">
        <v>39</v>
      </c>
      <c r="F141" s="257" t="s">
        <v>263</v>
      </c>
      <c r="G141" s="255"/>
      <c r="H141" s="258">
        <v>13.199999999999999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AT141" s="264" t="s">
        <v>242</v>
      </c>
      <c r="AU141" s="264" t="s">
        <v>89</v>
      </c>
      <c r="AV141" s="13" t="s">
        <v>181</v>
      </c>
      <c r="AW141" s="13" t="s">
        <v>41</v>
      </c>
      <c r="AX141" s="13" t="s">
        <v>87</v>
      </c>
      <c r="AY141" s="264" t="s">
        <v>232</v>
      </c>
    </row>
    <row r="142" s="1" customFormat="1" ht="22.5" customHeight="1">
      <c r="B142" s="40"/>
      <c r="C142" s="244" t="s">
        <v>314</v>
      </c>
      <c r="D142" s="244" t="s">
        <v>250</v>
      </c>
      <c r="E142" s="245" t="s">
        <v>916</v>
      </c>
      <c r="F142" s="246" t="s">
        <v>917</v>
      </c>
      <c r="G142" s="247" t="s">
        <v>191</v>
      </c>
      <c r="H142" s="248">
        <v>19.007999999999999</v>
      </c>
      <c r="I142" s="249"/>
      <c r="J142" s="250">
        <f>ROUND(I142*H142,2)</f>
        <v>0</v>
      </c>
      <c r="K142" s="246" t="s">
        <v>238</v>
      </c>
      <c r="L142" s="251"/>
      <c r="M142" s="252" t="s">
        <v>39</v>
      </c>
      <c r="N142" s="253" t="s">
        <v>53</v>
      </c>
      <c r="O142" s="81"/>
      <c r="P142" s="227">
        <f>O142*H142</f>
        <v>0</v>
      </c>
      <c r="Q142" s="227">
        <v>1</v>
      </c>
      <c r="R142" s="227">
        <f>Q142*H142</f>
        <v>19.007999999999999</v>
      </c>
      <c r="S142" s="227">
        <v>0</v>
      </c>
      <c r="T142" s="228">
        <f>S142*H142</f>
        <v>0</v>
      </c>
      <c r="AR142" s="18" t="s">
        <v>253</v>
      </c>
      <c r="AT142" s="18" t="s">
        <v>250</v>
      </c>
      <c r="AU142" s="18" t="s">
        <v>89</v>
      </c>
      <c r="AY142" s="18" t="s">
        <v>232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8" t="s">
        <v>181</v>
      </c>
      <c r="BK142" s="229">
        <f>ROUND(I142*H142,2)</f>
        <v>0</v>
      </c>
      <c r="BL142" s="18" t="s">
        <v>181</v>
      </c>
      <c r="BM142" s="18" t="s">
        <v>918</v>
      </c>
    </row>
    <row r="143" s="12" customFormat="1">
      <c r="B143" s="233"/>
      <c r="C143" s="234"/>
      <c r="D143" s="230" t="s">
        <v>242</v>
      </c>
      <c r="E143" s="235" t="s">
        <v>1182</v>
      </c>
      <c r="F143" s="236" t="s">
        <v>1203</v>
      </c>
      <c r="G143" s="234"/>
      <c r="H143" s="237">
        <v>19.007999999999999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AT143" s="243" t="s">
        <v>242</v>
      </c>
      <c r="AU143" s="243" t="s">
        <v>89</v>
      </c>
      <c r="AV143" s="12" t="s">
        <v>89</v>
      </c>
      <c r="AW143" s="12" t="s">
        <v>41</v>
      </c>
      <c r="AX143" s="12" t="s">
        <v>80</v>
      </c>
      <c r="AY143" s="243" t="s">
        <v>232</v>
      </c>
    </row>
    <row r="144" s="13" customFormat="1">
      <c r="B144" s="254"/>
      <c r="C144" s="255"/>
      <c r="D144" s="230" t="s">
        <v>242</v>
      </c>
      <c r="E144" s="256" t="s">
        <v>39</v>
      </c>
      <c r="F144" s="257" t="s">
        <v>263</v>
      </c>
      <c r="G144" s="255"/>
      <c r="H144" s="258">
        <v>19.007999999999999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AT144" s="264" t="s">
        <v>242</v>
      </c>
      <c r="AU144" s="264" t="s">
        <v>89</v>
      </c>
      <c r="AV144" s="13" t="s">
        <v>181</v>
      </c>
      <c r="AW144" s="13" t="s">
        <v>41</v>
      </c>
      <c r="AX144" s="13" t="s">
        <v>87</v>
      </c>
      <c r="AY144" s="264" t="s">
        <v>232</v>
      </c>
    </row>
    <row r="145" s="1" customFormat="1" ht="22.5" customHeight="1">
      <c r="B145" s="40"/>
      <c r="C145" s="244" t="s">
        <v>323</v>
      </c>
      <c r="D145" s="244" t="s">
        <v>250</v>
      </c>
      <c r="E145" s="245" t="s">
        <v>920</v>
      </c>
      <c r="F145" s="246" t="s">
        <v>921</v>
      </c>
      <c r="G145" s="247" t="s">
        <v>191</v>
      </c>
      <c r="H145" s="248">
        <v>9.5039999999999996</v>
      </c>
      <c r="I145" s="249"/>
      <c r="J145" s="250">
        <f>ROUND(I145*H145,2)</f>
        <v>0</v>
      </c>
      <c r="K145" s="246" t="s">
        <v>238</v>
      </c>
      <c r="L145" s="251"/>
      <c r="M145" s="252" t="s">
        <v>39</v>
      </c>
      <c r="N145" s="253" t="s">
        <v>53</v>
      </c>
      <c r="O145" s="81"/>
      <c r="P145" s="227">
        <f>O145*H145</f>
        <v>0</v>
      </c>
      <c r="Q145" s="227">
        <v>1</v>
      </c>
      <c r="R145" s="227">
        <f>Q145*H145</f>
        <v>9.5039999999999996</v>
      </c>
      <c r="S145" s="227">
        <v>0</v>
      </c>
      <c r="T145" s="228">
        <f>S145*H145</f>
        <v>0</v>
      </c>
      <c r="AR145" s="18" t="s">
        <v>253</v>
      </c>
      <c r="AT145" s="18" t="s">
        <v>250</v>
      </c>
      <c r="AU145" s="18" t="s">
        <v>89</v>
      </c>
      <c r="AY145" s="18" t="s">
        <v>232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8" t="s">
        <v>181</v>
      </c>
      <c r="BK145" s="229">
        <f>ROUND(I145*H145,2)</f>
        <v>0</v>
      </c>
      <c r="BL145" s="18" t="s">
        <v>181</v>
      </c>
      <c r="BM145" s="18" t="s">
        <v>922</v>
      </c>
    </row>
    <row r="146" s="12" customFormat="1">
      <c r="B146" s="233"/>
      <c r="C146" s="234"/>
      <c r="D146" s="230" t="s">
        <v>242</v>
      </c>
      <c r="E146" s="235" t="s">
        <v>1184</v>
      </c>
      <c r="F146" s="236" t="s">
        <v>1204</v>
      </c>
      <c r="G146" s="234"/>
      <c r="H146" s="237">
        <v>9.5039999999999996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AT146" s="243" t="s">
        <v>242</v>
      </c>
      <c r="AU146" s="243" t="s">
        <v>89</v>
      </c>
      <c r="AV146" s="12" t="s">
        <v>89</v>
      </c>
      <c r="AW146" s="12" t="s">
        <v>41</v>
      </c>
      <c r="AX146" s="12" t="s">
        <v>80</v>
      </c>
      <c r="AY146" s="243" t="s">
        <v>232</v>
      </c>
    </row>
    <row r="147" s="13" customFormat="1">
      <c r="B147" s="254"/>
      <c r="C147" s="255"/>
      <c r="D147" s="230" t="s">
        <v>242</v>
      </c>
      <c r="E147" s="256" t="s">
        <v>39</v>
      </c>
      <c r="F147" s="257" t="s">
        <v>263</v>
      </c>
      <c r="G147" s="255"/>
      <c r="H147" s="258">
        <v>9.5039999999999996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AT147" s="264" t="s">
        <v>242</v>
      </c>
      <c r="AU147" s="264" t="s">
        <v>89</v>
      </c>
      <c r="AV147" s="13" t="s">
        <v>181</v>
      </c>
      <c r="AW147" s="13" t="s">
        <v>41</v>
      </c>
      <c r="AX147" s="13" t="s">
        <v>87</v>
      </c>
      <c r="AY147" s="264" t="s">
        <v>232</v>
      </c>
    </row>
    <row r="148" s="1" customFormat="1" ht="22.5" customHeight="1">
      <c r="B148" s="40"/>
      <c r="C148" s="244" t="s">
        <v>8</v>
      </c>
      <c r="D148" s="244" t="s">
        <v>250</v>
      </c>
      <c r="E148" s="245" t="s">
        <v>251</v>
      </c>
      <c r="F148" s="246" t="s">
        <v>252</v>
      </c>
      <c r="G148" s="247" t="s">
        <v>191</v>
      </c>
      <c r="H148" s="248">
        <v>99</v>
      </c>
      <c r="I148" s="249"/>
      <c r="J148" s="250">
        <f>ROUND(I148*H148,2)</f>
        <v>0</v>
      </c>
      <c r="K148" s="246" t="s">
        <v>238</v>
      </c>
      <c r="L148" s="251"/>
      <c r="M148" s="252" t="s">
        <v>39</v>
      </c>
      <c r="N148" s="253" t="s">
        <v>53</v>
      </c>
      <c r="O148" s="81"/>
      <c r="P148" s="227">
        <f>O148*H148</f>
        <v>0</v>
      </c>
      <c r="Q148" s="227">
        <v>1</v>
      </c>
      <c r="R148" s="227">
        <f>Q148*H148</f>
        <v>99</v>
      </c>
      <c r="S148" s="227">
        <v>0</v>
      </c>
      <c r="T148" s="228">
        <f>S148*H148</f>
        <v>0</v>
      </c>
      <c r="AR148" s="18" t="s">
        <v>253</v>
      </c>
      <c r="AT148" s="18" t="s">
        <v>250</v>
      </c>
      <c r="AU148" s="18" t="s">
        <v>89</v>
      </c>
      <c r="AY148" s="18" t="s">
        <v>232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8" t="s">
        <v>181</v>
      </c>
      <c r="BK148" s="229">
        <f>ROUND(I148*H148,2)</f>
        <v>0</v>
      </c>
      <c r="BL148" s="18" t="s">
        <v>181</v>
      </c>
      <c r="BM148" s="18" t="s">
        <v>924</v>
      </c>
    </row>
    <row r="149" s="12" customFormat="1">
      <c r="B149" s="233"/>
      <c r="C149" s="234"/>
      <c r="D149" s="230" t="s">
        <v>242</v>
      </c>
      <c r="E149" s="235" t="s">
        <v>39</v>
      </c>
      <c r="F149" s="236" t="s">
        <v>1138</v>
      </c>
      <c r="G149" s="234"/>
      <c r="H149" s="237">
        <v>99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AT149" s="243" t="s">
        <v>242</v>
      </c>
      <c r="AU149" s="243" t="s">
        <v>89</v>
      </c>
      <c r="AV149" s="12" t="s">
        <v>89</v>
      </c>
      <c r="AW149" s="12" t="s">
        <v>41</v>
      </c>
      <c r="AX149" s="12" t="s">
        <v>80</v>
      </c>
      <c r="AY149" s="243" t="s">
        <v>232</v>
      </c>
    </row>
    <row r="150" s="13" customFormat="1">
      <c r="B150" s="254"/>
      <c r="C150" s="255"/>
      <c r="D150" s="230" t="s">
        <v>242</v>
      </c>
      <c r="E150" s="256" t="s">
        <v>1181</v>
      </c>
      <c r="F150" s="257" t="s">
        <v>263</v>
      </c>
      <c r="G150" s="255"/>
      <c r="H150" s="258">
        <v>99</v>
      </c>
      <c r="I150" s="259"/>
      <c r="J150" s="255"/>
      <c r="K150" s="255"/>
      <c r="L150" s="260"/>
      <c r="M150" s="261"/>
      <c r="N150" s="262"/>
      <c r="O150" s="262"/>
      <c r="P150" s="262"/>
      <c r="Q150" s="262"/>
      <c r="R150" s="262"/>
      <c r="S150" s="262"/>
      <c r="T150" s="263"/>
      <c r="AT150" s="264" t="s">
        <v>242</v>
      </c>
      <c r="AU150" s="264" t="s">
        <v>89</v>
      </c>
      <c r="AV150" s="13" t="s">
        <v>181</v>
      </c>
      <c r="AW150" s="13" t="s">
        <v>41</v>
      </c>
      <c r="AX150" s="13" t="s">
        <v>87</v>
      </c>
      <c r="AY150" s="264" t="s">
        <v>232</v>
      </c>
    </row>
    <row r="151" s="1" customFormat="1" ht="22.5" customHeight="1">
      <c r="B151" s="40"/>
      <c r="C151" s="218" t="s">
        <v>334</v>
      </c>
      <c r="D151" s="218" t="s">
        <v>235</v>
      </c>
      <c r="E151" s="219" t="s">
        <v>1139</v>
      </c>
      <c r="F151" s="220" t="s">
        <v>1140</v>
      </c>
      <c r="G151" s="221" t="s">
        <v>180</v>
      </c>
      <c r="H151" s="222">
        <v>13.199999999999999</v>
      </c>
      <c r="I151" s="223"/>
      <c r="J151" s="224">
        <f>ROUND(I151*H151,2)</f>
        <v>0</v>
      </c>
      <c r="K151" s="220" t="s">
        <v>238</v>
      </c>
      <c r="L151" s="45"/>
      <c r="M151" s="225" t="s">
        <v>39</v>
      </c>
      <c r="N151" s="226" t="s">
        <v>53</v>
      </c>
      <c r="O151" s="8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AR151" s="18" t="s">
        <v>181</v>
      </c>
      <c r="AT151" s="18" t="s">
        <v>235</v>
      </c>
      <c r="AU151" s="18" t="s">
        <v>89</v>
      </c>
      <c r="AY151" s="18" t="s">
        <v>232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8" t="s">
        <v>181</v>
      </c>
      <c r="BK151" s="229">
        <f>ROUND(I151*H151,2)</f>
        <v>0</v>
      </c>
      <c r="BL151" s="18" t="s">
        <v>181</v>
      </c>
      <c r="BM151" s="18" t="s">
        <v>1205</v>
      </c>
    </row>
    <row r="152" s="1" customFormat="1">
      <c r="B152" s="40"/>
      <c r="C152" s="41"/>
      <c r="D152" s="230" t="s">
        <v>240</v>
      </c>
      <c r="E152" s="41"/>
      <c r="F152" s="231" t="s">
        <v>930</v>
      </c>
      <c r="G152" s="41"/>
      <c r="H152" s="41"/>
      <c r="I152" s="145"/>
      <c r="J152" s="41"/>
      <c r="K152" s="41"/>
      <c r="L152" s="45"/>
      <c r="M152" s="232"/>
      <c r="N152" s="81"/>
      <c r="O152" s="81"/>
      <c r="P152" s="81"/>
      <c r="Q152" s="81"/>
      <c r="R152" s="81"/>
      <c r="S152" s="81"/>
      <c r="T152" s="82"/>
      <c r="AT152" s="18" t="s">
        <v>240</v>
      </c>
      <c r="AU152" s="18" t="s">
        <v>89</v>
      </c>
    </row>
    <row r="153" s="12" customFormat="1">
      <c r="B153" s="233"/>
      <c r="C153" s="234"/>
      <c r="D153" s="230" t="s">
        <v>242</v>
      </c>
      <c r="E153" s="235" t="s">
        <v>39</v>
      </c>
      <c r="F153" s="236" t="s">
        <v>1175</v>
      </c>
      <c r="G153" s="234"/>
      <c r="H153" s="237">
        <v>13.199999999999999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AT153" s="243" t="s">
        <v>242</v>
      </c>
      <c r="AU153" s="243" t="s">
        <v>89</v>
      </c>
      <c r="AV153" s="12" t="s">
        <v>89</v>
      </c>
      <c r="AW153" s="12" t="s">
        <v>41</v>
      </c>
      <c r="AX153" s="12" t="s">
        <v>80</v>
      </c>
      <c r="AY153" s="243" t="s">
        <v>232</v>
      </c>
    </row>
    <row r="154" s="13" customFormat="1">
      <c r="B154" s="254"/>
      <c r="C154" s="255"/>
      <c r="D154" s="230" t="s">
        <v>242</v>
      </c>
      <c r="E154" s="256" t="s">
        <v>39</v>
      </c>
      <c r="F154" s="257" t="s">
        <v>263</v>
      </c>
      <c r="G154" s="255"/>
      <c r="H154" s="258">
        <v>13.199999999999999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AT154" s="264" t="s">
        <v>242</v>
      </c>
      <c r="AU154" s="264" t="s">
        <v>89</v>
      </c>
      <c r="AV154" s="13" t="s">
        <v>181</v>
      </c>
      <c r="AW154" s="13" t="s">
        <v>41</v>
      </c>
      <c r="AX154" s="13" t="s">
        <v>87</v>
      </c>
      <c r="AY154" s="264" t="s">
        <v>232</v>
      </c>
    </row>
    <row r="155" s="1" customFormat="1" ht="22.5" customHeight="1">
      <c r="B155" s="40"/>
      <c r="C155" s="218" t="s">
        <v>345</v>
      </c>
      <c r="D155" s="218" t="s">
        <v>235</v>
      </c>
      <c r="E155" s="219" t="s">
        <v>931</v>
      </c>
      <c r="F155" s="220" t="s">
        <v>932</v>
      </c>
      <c r="G155" s="221" t="s">
        <v>180</v>
      </c>
      <c r="H155" s="222">
        <v>26.399999999999999</v>
      </c>
      <c r="I155" s="223"/>
      <c r="J155" s="224">
        <f>ROUND(I155*H155,2)</f>
        <v>0</v>
      </c>
      <c r="K155" s="220" t="s">
        <v>238</v>
      </c>
      <c r="L155" s="45"/>
      <c r="M155" s="225" t="s">
        <v>39</v>
      </c>
      <c r="N155" s="226" t="s">
        <v>53</v>
      </c>
      <c r="O155" s="8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AR155" s="18" t="s">
        <v>181</v>
      </c>
      <c r="AT155" s="18" t="s">
        <v>235</v>
      </c>
      <c r="AU155" s="18" t="s">
        <v>89</v>
      </c>
      <c r="AY155" s="18" t="s">
        <v>232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8" t="s">
        <v>181</v>
      </c>
      <c r="BK155" s="229">
        <f>ROUND(I155*H155,2)</f>
        <v>0</v>
      </c>
      <c r="BL155" s="18" t="s">
        <v>181</v>
      </c>
      <c r="BM155" s="18" t="s">
        <v>1206</v>
      </c>
    </row>
    <row r="156" s="1" customFormat="1">
      <c r="B156" s="40"/>
      <c r="C156" s="41"/>
      <c r="D156" s="230" t="s">
        <v>240</v>
      </c>
      <c r="E156" s="41"/>
      <c r="F156" s="231" t="s">
        <v>934</v>
      </c>
      <c r="G156" s="41"/>
      <c r="H156" s="41"/>
      <c r="I156" s="145"/>
      <c r="J156" s="41"/>
      <c r="K156" s="41"/>
      <c r="L156" s="45"/>
      <c r="M156" s="232"/>
      <c r="N156" s="81"/>
      <c r="O156" s="81"/>
      <c r="P156" s="81"/>
      <c r="Q156" s="81"/>
      <c r="R156" s="81"/>
      <c r="S156" s="81"/>
      <c r="T156" s="82"/>
      <c r="AT156" s="18" t="s">
        <v>240</v>
      </c>
      <c r="AU156" s="18" t="s">
        <v>89</v>
      </c>
    </row>
    <row r="157" s="12" customFormat="1">
      <c r="B157" s="233"/>
      <c r="C157" s="234"/>
      <c r="D157" s="230" t="s">
        <v>242</v>
      </c>
      <c r="E157" s="235" t="s">
        <v>39</v>
      </c>
      <c r="F157" s="236" t="s">
        <v>1207</v>
      </c>
      <c r="G157" s="234"/>
      <c r="H157" s="237">
        <v>26.399999999999999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AT157" s="243" t="s">
        <v>242</v>
      </c>
      <c r="AU157" s="243" t="s">
        <v>89</v>
      </c>
      <c r="AV157" s="12" t="s">
        <v>89</v>
      </c>
      <c r="AW157" s="12" t="s">
        <v>41</v>
      </c>
      <c r="AX157" s="12" t="s">
        <v>80</v>
      </c>
      <c r="AY157" s="243" t="s">
        <v>232</v>
      </c>
    </row>
    <row r="158" s="13" customFormat="1">
      <c r="B158" s="254"/>
      <c r="C158" s="255"/>
      <c r="D158" s="230" t="s">
        <v>242</v>
      </c>
      <c r="E158" s="256" t="s">
        <v>39</v>
      </c>
      <c r="F158" s="257" t="s">
        <v>263</v>
      </c>
      <c r="G158" s="255"/>
      <c r="H158" s="258">
        <v>26.399999999999999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AT158" s="264" t="s">
        <v>242</v>
      </c>
      <c r="AU158" s="264" t="s">
        <v>89</v>
      </c>
      <c r="AV158" s="13" t="s">
        <v>181</v>
      </c>
      <c r="AW158" s="13" t="s">
        <v>41</v>
      </c>
      <c r="AX158" s="13" t="s">
        <v>87</v>
      </c>
      <c r="AY158" s="264" t="s">
        <v>232</v>
      </c>
    </row>
    <row r="159" s="1" customFormat="1" ht="22.5" customHeight="1">
      <c r="B159" s="40"/>
      <c r="C159" s="218" t="s">
        <v>351</v>
      </c>
      <c r="D159" s="218" t="s">
        <v>235</v>
      </c>
      <c r="E159" s="219" t="s">
        <v>936</v>
      </c>
      <c r="F159" s="220" t="s">
        <v>937</v>
      </c>
      <c r="G159" s="221" t="s">
        <v>863</v>
      </c>
      <c r="H159" s="222">
        <v>66</v>
      </c>
      <c r="I159" s="223"/>
      <c r="J159" s="224">
        <f>ROUND(I159*H159,2)</f>
        <v>0</v>
      </c>
      <c r="K159" s="220" t="s">
        <v>238</v>
      </c>
      <c r="L159" s="45"/>
      <c r="M159" s="225" t="s">
        <v>39</v>
      </c>
      <c r="N159" s="226" t="s">
        <v>53</v>
      </c>
      <c r="O159" s="8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AR159" s="18" t="s">
        <v>181</v>
      </c>
      <c r="AT159" s="18" t="s">
        <v>235</v>
      </c>
      <c r="AU159" s="18" t="s">
        <v>89</v>
      </c>
      <c r="AY159" s="18" t="s">
        <v>232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8" t="s">
        <v>181</v>
      </c>
      <c r="BK159" s="229">
        <f>ROUND(I159*H159,2)</f>
        <v>0</v>
      </c>
      <c r="BL159" s="18" t="s">
        <v>181</v>
      </c>
      <c r="BM159" s="18" t="s">
        <v>938</v>
      </c>
    </row>
    <row r="160" s="1" customFormat="1">
      <c r="B160" s="40"/>
      <c r="C160" s="41"/>
      <c r="D160" s="230" t="s">
        <v>240</v>
      </c>
      <c r="E160" s="41"/>
      <c r="F160" s="231" t="s">
        <v>939</v>
      </c>
      <c r="G160" s="41"/>
      <c r="H160" s="41"/>
      <c r="I160" s="145"/>
      <c r="J160" s="41"/>
      <c r="K160" s="41"/>
      <c r="L160" s="45"/>
      <c r="M160" s="232"/>
      <c r="N160" s="81"/>
      <c r="O160" s="81"/>
      <c r="P160" s="81"/>
      <c r="Q160" s="81"/>
      <c r="R160" s="81"/>
      <c r="S160" s="81"/>
      <c r="T160" s="82"/>
      <c r="AT160" s="18" t="s">
        <v>240</v>
      </c>
      <c r="AU160" s="18" t="s">
        <v>89</v>
      </c>
    </row>
    <row r="161" s="12" customFormat="1">
      <c r="B161" s="233"/>
      <c r="C161" s="234"/>
      <c r="D161" s="230" t="s">
        <v>242</v>
      </c>
      <c r="E161" s="235" t="s">
        <v>1170</v>
      </c>
      <c r="F161" s="236" t="s">
        <v>1208</v>
      </c>
      <c r="G161" s="234"/>
      <c r="H161" s="237">
        <v>66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AT161" s="243" t="s">
        <v>242</v>
      </c>
      <c r="AU161" s="243" t="s">
        <v>89</v>
      </c>
      <c r="AV161" s="12" t="s">
        <v>89</v>
      </c>
      <c r="AW161" s="12" t="s">
        <v>41</v>
      </c>
      <c r="AX161" s="12" t="s">
        <v>80</v>
      </c>
      <c r="AY161" s="243" t="s">
        <v>232</v>
      </c>
    </row>
    <row r="162" s="13" customFormat="1">
      <c r="B162" s="254"/>
      <c r="C162" s="255"/>
      <c r="D162" s="230" t="s">
        <v>242</v>
      </c>
      <c r="E162" s="256" t="s">
        <v>39</v>
      </c>
      <c r="F162" s="257" t="s">
        <v>263</v>
      </c>
      <c r="G162" s="255"/>
      <c r="H162" s="258">
        <v>66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AT162" s="264" t="s">
        <v>242</v>
      </c>
      <c r="AU162" s="264" t="s">
        <v>89</v>
      </c>
      <c r="AV162" s="13" t="s">
        <v>181</v>
      </c>
      <c r="AW162" s="13" t="s">
        <v>41</v>
      </c>
      <c r="AX162" s="13" t="s">
        <v>87</v>
      </c>
      <c r="AY162" s="264" t="s">
        <v>232</v>
      </c>
    </row>
    <row r="163" s="1" customFormat="1" ht="33.75" customHeight="1">
      <c r="B163" s="40"/>
      <c r="C163" s="218" t="s">
        <v>355</v>
      </c>
      <c r="D163" s="218" t="s">
        <v>235</v>
      </c>
      <c r="E163" s="219" t="s">
        <v>941</v>
      </c>
      <c r="F163" s="220" t="s">
        <v>942</v>
      </c>
      <c r="G163" s="221" t="s">
        <v>863</v>
      </c>
      <c r="H163" s="222">
        <v>47.520000000000003</v>
      </c>
      <c r="I163" s="223"/>
      <c r="J163" s="224">
        <f>ROUND(I163*H163,2)</f>
        <v>0</v>
      </c>
      <c r="K163" s="220" t="s">
        <v>238</v>
      </c>
      <c r="L163" s="45"/>
      <c r="M163" s="225" t="s">
        <v>39</v>
      </c>
      <c r="N163" s="226" t="s">
        <v>53</v>
      </c>
      <c r="O163" s="8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AR163" s="18" t="s">
        <v>181</v>
      </c>
      <c r="AT163" s="18" t="s">
        <v>235</v>
      </c>
      <c r="AU163" s="18" t="s">
        <v>89</v>
      </c>
      <c r="AY163" s="18" t="s">
        <v>232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8" t="s">
        <v>181</v>
      </c>
      <c r="BK163" s="229">
        <f>ROUND(I163*H163,2)</f>
        <v>0</v>
      </c>
      <c r="BL163" s="18" t="s">
        <v>181</v>
      </c>
      <c r="BM163" s="18" t="s">
        <v>1209</v>
      </c>
    </row>
    <row r="164" s="1" customFormat="1">
      <c r="B164" s="40"/>
      <c r="C164" s="41"/>
      <c r="D164" s="230" t="s">
        <v>240</v>
      </c>
      <c r="E164" s="41"/>
      <c r="F164" s="231" t="s">
        <v>944</v>
      </c>
      <c r="G164" s="41"/>
      <c r="H164" s="41"/>
      <c r="I164" s="145"/>
      <c r="J164" s="41"/>
      <c r="K164" s="41"/>
      <c r="L164" s="45"/>
      <c r="M164" s="232"/>
      <c r="N164" s="81"/>
      <c r="O164" s="81"/>
      <c r="P164" s="81"/>
      <c r="Q164" s="81"/>
      <c r="R164" s="81"/>
      <c r="S164" s="81"/>
      <c r="T164" s="82"/>
      <c r="AT164" s="18" t="s">
        <v>240</v>
      </c>
      <c r="AU164" s="18" t="s">
        <v>89</v>
      </c>
    </row>
    <row r="165" s="12" customFormat="1">
      <c r="B165" s="233"/>
      <c r="C165" s="234"/>
      <c r="D165" s="230" t="s">
        <v>242</v>
      </c>
      <c r="E165" s="235" t="s">
        <v>1168</v>
      </c>
      <c r="F165" s="236" t="s">
        <v>1210</v>
      </c>
      <c r="G165" s="234"/>
      <c r="H165" s="237">
        <v>47.520000000000003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AT165" s="243" t="s">
        <v>242</v>
      </c>
      <c r="AU165" s="243" t="s">
        <v>89</v>
      </c>
      <c r="AV165" s="12" t="s">
        <v>89</v>
      </c>
      <c r="AW165" s="12" t="s">
        <v>41</v>
      </c>
      <c r="AX165" s="12" t="s">
        <v>80</v>
      </c>
      <c r="AY165" s="243" t="s">
        <v>232</v>
      </c>
    </row>
    <row r="166" s="13" customFormat="1">
      <c r="B166" s="254"/>
      <c r="C166" s="255"/>
      <c r="D166" s="230" t="s">
        <v>242</v>
      </c>
      <c r="E166" s="256" t="s">
        <v>39</v>
      </c>
      <c r="F166" s="257" t="s">
        <v>263</v>
      </c>
      <c r="G166" s="255"/>
      <c r="H166" s="258">
        <v>47.520000000000003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AT166" s="264" t="s">
        <v>242</v>
      </c>
      <c r="AU166" s="264" t="s">
        <v>89</v>
      </c>
      <c r="AV166" s="13" t="s">
        <v>181</v>
      </c>
      <c r="AW166" s="13" t="s">
        <v>41</v>
      </c>
      <c r="AX166" s="13" t="s">
        <v>87</v>
      </c>
      <c r="AY166" s="264" t="s">
        <v>232</v>
      </c>
    </row>
    <row r="167" s="11" customFormat="1" ht="25.92" customHeight="1">
      <c r="B167" s="202"/>
      <c r="C167" s="203"/>
      <c r="D167" s="204" t="s">
        <v>79</v>
      </c>
      <c r="E167" s="205" t="s">
        <v>172</v>
      </c>
      <c r="F167" s="205" t="s">
        <v>168</v>
      </c>
      <c r="G167" s="203"/>
      <c r="H167" s="203"/>
      <c r="I167" s="206"/>
      <c r="J167" s="207">
        <f>BK167</f>
        <v>0</v>
      </c>
      <c r="K167" s="203"/>
      <c r="L167" s="208"/>
      <c r="M167" s="209"/>
      <c r="N167" s="210"/>
      <c r="O167" s="210"/>
      <c r="P167" s="211">
        <f>SUM(P168:P178)</f>
        <v>0</v>
      </c>
      <c r="Q167" s="210"/>
      <c r="R167" s="211">
        <f>SUM(R168:R178)</f>
        <v>0</v>
      </c>
      <c r="S167" s="210"/>
      <c r="T167" s="212">
        <f>SUM(T168:T178)</f>
        <v>0</v>
      </c>
      <c r="AR167" s="213" t="s">
        <v>233</v>
      </c>
      <c r="AT167" s="214" t="s">
        <v>79</v>
      </c>
      <c r="AU167" s="214" t="s">
        <v>80</v>
      </c>
      <c r="AY167" s="213" t="s">
        <v>232</v>
      </c>
      <c r="BK167" s="215">
        <f>SUM(BK168:BK178)</f>
        <v>0</v>
      </c>
    </row>
    <row r="168" s="1" customFormat="1" ht="22.5" customHeight="1">
      <c r="B168" s="40"/>
      <c r="C168" s="218" t="s">
        <v>362</v>
      </c>
      <c r="D168" s="218" t="s">
        <v>235</v>
      </c>
      <c r="E168" s="219" t="s">
        <v>1147</v>
      </c>
      <c r="F168" s="220" t="s">
        <v>1148</v>
      </c>
      <c r="G168" s="221" t="s">
        <v>1149</v>
      </c>
      <c r="H168" s="292"/>
      <c r="I168" s="223"/>
      <c r="J168" s="224">
        <f>ROUND(I168*H168,2)</f>
        <v>0</v>
      </c>
      <c r="K168" s="220" t="s">
        <v>238</v>
      </c>
      <c r="L168" s="45"/>
      <c r="M168" s="225" t="s">
        <v>39</v>
      </c>
      <c r="N168" s="226" t="s">
        <v>53</v>
      </c>
      <c r="O168" s="8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AR168" s="18" t="s">
        <v>181</v>
      </c>
      <c r="AT168" s="18" t="s">
        <v>235</v>
      </c>
      <c r="AU168" s="18" t="s">
        <v>87</v>
      </c>
      <c r="AY168" s="18" t="s">
        <v>232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8" t="s">
        <v>181</v>
      </c>
      <c r="BK168" s="229">
        <f>ROUND(I168*H168,2)</f>
        <v>0</v>
      </c>
      <c r="BL168" s="18" t="s">
        <v>181</v>
      </c>
      <c r="BM168" s="18" t="s">
        <v>1211</v>
      </c>
    </row>
    <row r="169" s="12" customFormat="1">
      <c r="B169" s="233"/>
      <c r="C169" s="234"/>
      <c r="D169" s="230" t="s">
        <v>242</v>
      </c>
      <c r="E169" s="235" t="s">
        <v>39</v>
      </c>
      <c r="F169" s="236" t="s">
        <v>1212</v>
      </c>
      <c r="G169" s="234"/>
      <c r="H169" s="237">
        <v>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AT169" s="243" t="s">
        <v>242</v>
      </c>
      <c r="AU169" s="243" t="s">
        <v>87</v>
      </c>
      <c r="AV169" s="12" t="s">
        <v>89</v>
      </c>
      <c r="AW169" s="12" t="s">
        <v>41</v>
      </c>
      <c r="AX169" s="12" t="s">
        <v>87</v>
      </c>
      <c r="AY169" s="243" t="s">
        <v>232</v>
      </c>
    </row>
    <row r="170" s="1" customFormat="1" ht="78.75" customHeight="1">
      <c r="B170" s="40"/>
      <c r="C170" s="218" t="s">
        <v>7</v>
      </c>
      <c r="D170" s="218" t="s">
        <v>235</v>
      </c>
      <c r="E170" s="219" t="s">
        <v>945</v>
      </c>
      <c r="F170" s="220" t="s">
        <v>946</v>
      </c>
      <c r="G170" s="221" t="s">
        <v>191</v>
      </c>
      <c r="H170" s="222">
        <v>62.704000000000001</v>
      </c>
      <c r="I170" s="223"/>
      <c r="J170" s="224">
        <f>ROUND(I170*H170,2)</f>
        <v>0</v>
      </c>
      <c r="K170" s="220" t="s">
        <v>238</v>
      </c>
      <c r="L170" s="45"/>
      <c r="M170" s="225" t="s">
        <v>39</v>
      </c>
      <c r="N170" s="226" t="s">
        <v>53</v>
      </c>
      <c r="O170" s="8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AR170" s="18" t="s">
        <v>181</v>
      </c>
      <c r="AT170" s="18" t="s">
        <v>235</v>
      </c>
      <c r="AU170" s="18" t="s">
        <v>87</v>
      </c>
      <c r="AY170" s="18" t="s">
        <v>232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8" t="s">
        <v>181</v>
      </c>
      <c r="BK170" s="229">
        <f>ROUND(I170*H170,2)</f>
        <v>0</v>
      </c>
      <c r="BL170" s="18" t="s">
        <v>181</v>
      </c>
      <c r="BM170" s="18" t="s">
        <v>947</v>
      </c>
    </row>
    <row r="171" s="1" customFormat="1">
      <c r="B171" s="40"/>
      <c r="C171" s="41"/>
      <c r="D171" s="230" t="s">
        <v>240</v>
      </c>
      <c r="E171" s="41"/>
      <c r="F171" s="231" t="s">
        <v>359</v>
      </c>
      <c r="G171" s="41"/>
      <c r="H171" s="41"/>
      <c r="I171" s="145"/>
      <c r="J171" s="41"/>
      <c r="K171" s="41"/>
      <c r="L171" s="45"/>
      <c r="M171" s="232"/>
      <c r="N171" s="81"/>
      <c r="O171" s="81"/>
      <c r="P171" s="81"/>
      <c r="Q171" s="81"/>
      <c r="R171" s="81"/>
      <c r="S171" s="81"/>
      <c r="T171" s="82"/>
      <c r="AT171" s="18" t="s">
        <v>240</v>
      </c>
      <c r="AU171" s="18" t="s">
        <v>87</v>
      </c>
    </row>
    <row r="172" s="1" customFormat="1">
      <c r="B172" s="40"/>
      <c r="C172" s="41"/>
      <c r="D172" s="230" t="s">
        <v>255</v>
      </c>
      <c r="E172" s="41"/>
      <c r="F172" s="231" t="s">
        <v>948</v>
      </c>
      <c r="G172" s="41"/>
      <c r="H172" s="41"/>
      <c r="I172" s="145"/>
      <c r="J172" s="41"/>
      <c r="K172" s="41"/>
      <c r="L172" s="45"/>
      <c r="M172" s="232"/>
      <c r="N172" s="81"/>
      <c r="O172" s="81"/>
      <c r="P172" s="81"/>
      <c r="Q172" s="81"/>
      <c r="R172" s="81"/>
      <c r="S172" s="81"/>
      <c r="T172" s="82"/>
      <c r="AT172" s="18" t="s">
        <v>255</v>
      </c>
      <c r="AU172" s="18" t="s">
        <v>87</v>
      </c>
    </row>
    <row r="173" s="12" customFormat="1">
      <c r="B173" s="233"/>
      <c r="C173" s="234"/>
      <c r="D173" s="230" t="s">
        <v>242</v>
      </c>
      <c r="E173" s="235" t="s">
        <v>39</v>
      </c>
      <c r="F173" s="236" t="s">
        <v>1213</v>
      </c>
      <c r="G173" s="234"/>
      <c r="H173" s="237">
        <v>28.512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AT173" s="243" t="s">
        <v>242</v>
      </c>
      <c r="AU173" s="243" t="s">
        <v>87</v>
      </c>
      <c r="AV173" s="12" t="s">
        <v>89</v>
      </c>
      <c r="AW173" s="12" t="s">
        <v>41</v>
      </c>
      <c r="AX173" s="12" t="s">
        <v>80</v>
      </c>
      <c r="AY173" s="243" t="s">
        <v>232</v>
      </c>
    </row>
    <row r="174" s="12" customFormat="1">
      <c r="B174" s="233"/>
      <c r="C174" s="234"/>
      <c r="D174" s="230" t="s">
        <v>242</v>
      </c>
      <c r="E174" s="235" t="s">
        <v>39</v>
      </c>
      <c r="F174" s="236" t="s">
        <v>1214</v>
      </c>
      <c r="G174" s="234"/>
      <c r="H174" s="237">
        <v>34.192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AT174" s="243" t="s">
        <v>242</v>
      </c>
      <c r="AU174" s="243" t="s">
        <v>87</v>
      </c>
      <c r="AV174" s="12" t="s">
        <v>89</v>
      </c>
      <c r="AW174" s="12" t="s">
        <v>41</v>
      </c>
      <c r="AX174" s="12" t="s">
        <v>80</v>
      </c>
      <c r="AY174" s="243" t="s">
        <v>232</v>
      </c>
    </row>
    <row r="175" s="13" customFormat="1">
      <c r="B175" s="254"/>
      <c r="C175" s="255"/>
      <c r="D175" s="230" t="s">
        <v>242</v>
      </c>
      <c r="E175" s="256" t="s">
        <v>1172</v>
      </c>
      <c r="F175" s="257" t="s">
        <v>263</v>
      </c>
      <c r="G175" s="255"/>
      <c r="H175" s="258">
        <v>62.704000000000001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AT175" s="264" t="s">
        <v>242</v>
      </c>
      <c r="AU175" s="264" t="s">
        <v>87</v>
      </c>
      <c r="AV175" s="13" t="s">
        <v>181</v>
      </c>
      <c r="AW175" s="13" t="s">
        <v>41</v>
      </c>
      <c r="AX175" s="13" t="s">
        <v>87</v>
      </c>
      <c r="AY175" s="264" t="s">
        <v>232</v>
      </c>
    </row>
    <row r="176" s="1" customFormat="1" ht="33.75" customHeight="1">
      <c r="B176" s="40"/>
      <c r="C176" s="218" t="s">
        <v>373</v>
      </c>
      <c r="D176" s="218" t="s">
        <v>235</v>
      </c>
      <c r="E176" s="219" t="s">
        <v>951</v>
      </c>
      <c r="F176" s="220" t="s">
        <v>952</v>
      </c>
      <c r="G176" s="221" t="s">
        <v>191</v>
      </c>
      <c r="H176" s="222">
        <v>62.704000000000001</v>
      </c>
      <c r="I176" s="223"/>
      <c r="J176" s="224">
        <f>ROUND(I176*H176,2)</f>
        <v>0</v>
      </c>
      <c r="K176" s="220" t="s">
        <v>238</v>
      </c>
      <c r="L176" s="45"/>
      <c r="M176" s="225" t="s">
        <v>39</v>
      </c>
      <c r="N176" s="226" t="s">
        <v>53</v>
      </c>
      <c r="O176" s="8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AR176" s="18" t="s">
        <v>181</v>
      </c>
      <c r="AT176" s="18" t="s">
        <v>235</v>
      </c>
      <c r="AU176" s="18" t="s">
        <v>87</v>
      </c>
      <c r="AY176" s="18" t="s">
        <v>232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8" t="s">
        <v>181</v>
      </c>
      <c r="BK176" s="229">
        <f>ROUND(I176*H176,2)</f>
        <v>0</v>
      </c>
      <c r="BL176" s="18" t="s">
        <v>181</v>
      </c>
      <c r="BM176" s="18" t="s">
        <v>953</v>
      </c>
    </row>
    <row r="177" s="1" customFormat="1">
      <c r="B177" s="40"/>
      <c r="C177" s="41"/>
      <c r="D177" s="230" t="s">
        <v>240</v>
      </c>
      <c r="E177" s="41"/>
      <c r="F177" s="231" t="s">
        <v>384</v>
      </c>
      <c r="G177" s="41"/>
      <c r="H177" s="41"/>
      <c r="I177" s="145"/>
      <c r="J177" s="41"/>
      <c r="K177" s="41"/>
      <c r="L177" s="45"/>
      <c r="M177" s="232"/>
      <c r="N177" s="81"/>
      <c r="O177" s="81"/>
      <c r="P177" s="81"/>
      <c r="Q177" s="81"/>
      <c r="R177" s="81"/>
      <c r="S177" s="81"/>
      <c r="T177" s="82"/>
      <c r="AT177" s="18" t="s">
        <v>240</v>
      </c>
      <c r="AU177" s="18" t="s">
        <v>87</v>
      </c>
    </row>
    <row r="178" s="12" customFormat="1">
      <c r="B178" s="233"/>
      <c r="C178" s="234"/>
      <c r="D178" s="230" t="s">
        <v>242</v>
      </c>
      <c r="E178" s="235" t="s">
        <v>39</v>
      </c>
      <c r="F178" s="236" t="s">
        <v>1172</v>
      </c>
      <c r="G178" s="234"/>
      <c r="H178" s="237">
        <v>62.704000000000001</v>
      </c>
      <c r="I178" s="238"/>
      <c r="J178" s="234"/>
      <c r="K178" s="234"/>
      <c r="L178" s="239"/>
      <c r="M178" s="289"/>
      <c r="N178" s="290"/>
      <c r="O178" s="290"/>
      <c r="P178" s="290"/>
      <c r="Q178" s="290"/>
      <c r="R178" s="290"/>
      <c r="S178" s="290"/>
      <c r="T178" s="291"/>
      <c r="AT178" s="243" t="s">
        <v>242</v>
      </c>
      <c r="AU178" s="243" t="s">
        <v>87</v>
      </c>
      <c r="AV178" s="12" t="s">
        <v>89</v>
      </c>
      <c r="AW178" s="12" t="s">
        <v>41</v>
      </c>
      <c r="AX178" s="12" t="s">
        <v>87</v>
      </c>
      <c r="AY178" s="243" t="s">
        <v>232</v>
      </c>
    </row>
    <row r="179" s="1" customFormat="1" ht="6.96" customHeight="1">
      <c r="B179" s="59"/>
      <c r="C179" s="60"/>
      <c r="D179" s="60"/>
      <c r="E179" s="60"/>
      <c r="F179" s="60"/>
      <c r="G179" s="60"/>
      <c r="H179" s="60"/>
      <c r="I179" s="169"/>
      <c r="J179" s="60"/>
      <c r="K179" s="60"/>
      <c r="L179" s="45"/>
    </row>
  </sheetData>
  <sheetProtection sheet="1" autoFilter="0" formatColumns="0" formatRows="0" objects="1" scenarios="1" spinCount="100000" saltValue="afdWSjmmrWwsfumL8p0Qg9DePrmF+ku/uQ+TDHqPT8P8BNXHlsCAnZB5q+k0x5W2DXjSwoNcQ+qViT5PU3Af4A==" hashValue="i8bR9J+tvHw0UP7OZx/TVOJVbADcnJPsbrpZPf0SuGPY5CQ9fubqnMu11+VGm1vmmM6BhZTiTypvyPqTGQelnQ==" algorithmName="SHA-512" password="CC35"/>
  <autoFilter ref="C87:K17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154</v>
      </c>
      <c r="AZ2" s="138" t="s">
        <v>1215</v>
      </c>
      <c r="BA2" s="138" t="s">
        <v>667</v>
      </c>
      <c r="BB2" s="138" t="s">
        <v>180</v>
      </c>
      <c r="BC2" s="138" t="s">
        <v>1216</v>
      </c>
      <c r="BD2" s="138" t="s">
        <v>89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89</v>
      </c>
      <c r="AZ3" s="138" t="s">
        <v>1217</v>
      </c>
      <c r="BA3" s="138" t="s">
        <v>480</v>
      </c>
      <c r="BB3" s="138" t="s">
        <v>191</v>
      </c>
      <c r="BC3" s="138" t="s">
        <v>1218</v>
      </c>
      <c r="BD3" s="138" t="s">
        <v>89</v>
      </c>
    </row>
    <row r="4" ht="24.96" customHeight="1">
      <c r="B4" s="21"/>
      <c r="D4" s="142" t="s">
        <v>182</v>
      </c>
      <c r="L4" s="21"/>
      <c r="M4" s="25" t="s">
        <v>10</v>
      </c>
      <c r="AT4" s="18" t="s">
        <v>41</v>
      </c>
      <c r="AZ4" s="138" t="s">
        <v>1219</v>
      </c>
      <c r="BA4" s="138" t="s">
        <v>674</v>
      </c>
      <c r="BB4" s="138" t="s">
        <v>195</v>
      </c>
      <c r="BC4" s="138" t="s">
        <v>1220</v>
      </c>
      <c r="BD4" s="138" t="s">
        <v>89</v>
      </c>
    </row>
    <row r="5" ht="6.96" customHeight="1">
      <c r="B5" s="21"/>
      <c r="L5" s="21"/>
      <c r="AZ5" s="138" t="s">
        <v>1221</v>
      </c>
      <c r="BA5" s="138" t="s">
        <v>1222</v>
      </c>
      <c r="BB5" s="138" t="s">
        <v>180</v>
      </c>
      <c r="BC5" s="138" t="s">
        <v>1223</v>
      </c>
      <c r="BD5" s="138" t="s">
        <v>89</v>
      </c>
    </row>
    <row r="6" ht="12" customHeight="1">
      <c r="B6" s="21"/>
      <c r="D6" s="143" t="s">
        <v>16</v>
      </c>
      <c r="L6" s="21"/>
      <c r="AZ6" s="138" t="s">
        <v>1224</v>
      </c>
      <c r="BA6" s="138" t="s">
        <v>1225</v>
      </c>
      <c r="BB6" s="138" t="s">
        <v>176</v>
      </c>
      <c r="BC6" s="138" t="s">
        <v>1226</v>
      </c>
      <c r="BD6" s="138" t="s">
        <v>89</v>
      </c>
    </row>
    <row r="7" ht="16.5" customHeight="1">
      <c r="B7" s="21"/>
      <c r="E7" s="144" t="str">
        <f>'Rekapitulace stavby'!K6</f>
        <v>Výměna kolejnic v obvodu ST Most</v>
      </c>
      <c r="F7" s="143"/>
      <c r="G7" s="143"/>
      <c r="H7" s="143"/>
      <c r="L7" s="21"/>
      <c r="AZ7" s="138" t="s">
        <v>1227</v>
      </c>
      <c r="BA7" s="138" t="s">
        <v>1228</v>
      </c>
      <c r="BB7" s="138" t="s">
        <v>191</v>
      </c>
      <c r="BC7" s="138" t="s">
        <v>1229</v>
      </c>
      <c r="BD7" s="138" t="s">
        <v>89</v>
      </c>
    </row>
    <row r="8" ht="12" customHeight="1">
      <c r="B8" s="21"/>
      <c r="D8" s="143" t="s">
        <v>197</v>
      </c>
      <c r="L8" s="21"/>
      <c r="AZ8" s="138" t="s">
        <v>1230</v>
      </c>
      <c r="BA8" s="138" t="s">
        <v>1231</v>
      </c>
      <c r="BB8" s="138" t="s">
        <v>180</v>
      </c>
      <c r="BC8" s="138" t="s">
        <v>1232</v>
      </c>
      <c r="BD8" s="138" t="s">
        <v>89</v>
      </c>
    </row>
    <row r="9" s="1" customFormat="1" ht="16.5" customHeight="1">
      <c r="B9" s="45"/>
      <c r="E9" s="144" t="s">
        <v>1233</v>
      </c>
      <c r="F9" s="1"/>
      <c r="G9" s="1"/>
      <c r="H9" s="1"/>
      <c r="I9" s="145"/>
      <c r="L9" s="45"/>
      <c r="AZ9" s="138" t="s">
        <v>1234</v>
      </c>
      <c r="BA9" s="138" t="s">
        <v>1235</v>
      </c>
      <c r="BB9" s="138" t="s">
        <v>195</v>
      </c>
      <c r="BC9" s="138" t="s">
        <v>334</v>
      </c>
      <c r="BD9" s="138" t="s">
        <v>89</v>
      </c>
    </row>
    <row r="10" s="1" customFormat="1" ht="12" customHeight="1">
      <c r="B10" s="45"/>
      <c r="D10" s="143" t="s">
        <v>206</v>
      </c>
      <c r="I10" s="145"/>
      <c r="L10" s="45"/>
    </row>
    <row r="11" s="1" customFormat="1" ht="36.96" customHeight="1">
      <c r="B11" s="45"/>
      <c r="E11" s="146" t="s">
        <v>1236</v>
      </c>
      <c r="F11" s="1"/>
      <c r="G11" s="1"/>
      <c r="H11" s="1"/>
      <c r="I11" s="145"/>
      <c r="L11" s="45"/>
    </row>
    <row r="12" s="1" customFormat="1">
      <c r="B12" s="45"/>
      <c r="I12" s="145"/>
      <c r="L12" s="45"/>
    </row>
    <row r="13" s="1" customFormat="1" ht="12" customHeight="1">
      <c r="B13" s="45"/>
      <c r="D13" s="143" t="s">
        <v>18</v>
      </c>
      <c r="F13" s="18" t="s">
        <v>19</v>
      </c>
      <c r="I13" s="147" t="s">
        <v>20</v>
      </c>
      <c r="J13" s="18" t="s">
        <v>39</v>
      </c>
      <c r="L13" s="45"/>
    </row>
    <row r="14" s="1" customFormat="1" ht="12" customHeight="1">
      <c r="B14" s="45"/>
      <c r="D14" s="143" t="s">
        <v>22</v>
      </c>
      <c r="F14" s="18" t="s">
        <v>23</v>
      </c>
      <c r="I14" s="147" t="s">
        <v>24</v>
      </c>
      <c r="J14" s="148" t="str">
        <f>'Rekapitulace stavby'!AN8</f>
        <v>13. 2. 2019</v>
      </c>
      <c r="L14" s="45"/>
    </row>
    <row r="15" s="1" customFormat="1" ht="10.8" customHeight="1">
      <c r="B15" s="45"/>
      <c r="I15" s="145"/>
      <c r="L15" s="45"/>
    </row>
    <row r="16" s="1" customFormat="1" ht="12" customHeight="1">
      <c r="B16" s="45"/>
      <c r="D16" s="143" t="s">
        <v>30</v>
      </c>
      <c r="I16" s="147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7" t="s">
        <v>34</v>
      </c>
      <c r="J17" s="18" t="s">
        <v>35</v>
      </c>
      <c r="L17" s="45"/>
    </row>
    <row r="18" s="1" customFormat="1" ht="6.96" customHeight="1">
      <c r="B18" s="45"/>
      <c r="I18" s="145"/>
      <c r="L18" s="45"/>
    </row>
    <row r="19" s="1" customFormat="1" ht="12" customHeight="1">
      <c r="B19" s="45"/>
      <c r="D19" s="143" t="s">
        <v>36</v>
      </c>
      <c r="I19" s="147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7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5"/>
      <c r="L21" s="45"/>
    </row>
    <row r="22" s="1" customFormat="1" ht="12" customHeight="1">
      <c r="B22" s="45"/>
      <c r="D22" s="143" t="s">
        <v>38</v>
      </c>
      <c r="I22" s="147" t="s">
        <v>31</v>
      </c>
      <c r="J22" s="18" t="s">
        <v>39</v>
      </c>
      <c r="L22" s="45"/>
    </row>
    <row r="23" s="1" customFormat="1" ht="18" customHeight="1">
      <c r="B23" s="45"/>
      <c r="E23" s="18" t="s">
        <v>40</v>
      </c>
      <c r="I23" s="147" t="s">
        <v>34</v>
      </c>
      <c r="J23" s="18" t="s">
        <v>39</v>
      </c>
      <c r="L23" s="45"/>
    </row>
    <row r="24" s="1" customFormat="1" ht="6.96" customHeight="1">
      <c r="B24" s="45"/>
      <c r="I24" s="145"/>
      <c r="L24" s="45"/>
    </row>
    <row r="25" s="1" customFormat="1" ht="12" customHeight="1">
      <c r="B25" s="45"/>
      <c r="D25" s="143" t="s">
        <v>42</v>
      </c>
      <c r="I25" s="147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7" t="s">
        <v>34</v>
      </c>
      <c r="J26" s="18" t="s">
        <v>39</v>
      </c>
      <c r="L26" s="45"/>
    </row>
    <row r="27" s="1" customFormat="1" ht="6.96" customHeight="1">
      <c r="B27" s="45"/>
      <c r="I27" s="145"/>
      <c r="L27" s="45"/>
    </row>
    <row r="28" s="1" customFormat="1" ht="12" customHeight="1">
      <c r="B28" s="45"/>
      <c r="D28" s="143" t="s">
        <v>44</v>
      </c>
      <c r="I28" s="145"/>
      <c r="L28" s="45"/>
    </row>
    <row r="29" s="7" customFormat="1" ht="45" customHeight="1">
      <c r="B29" s="149"/>
      <c r="E29" s="150" t="s">
        <v>45</v>
      </c>
      <c r="F29" s="150"/>
      <c r="G29" s="150"/>
      <c r="H29" s="150"/>
      <c r="I29" s="151"/>
      <c r="L29" s="149"/>
    </row>
    <row r="30" s="1" customFormat="1" ht="6.96" customHeight="1">
      <c r="B30" s="45"/>
      <c r="I30" s="145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2"/>
      <c r="J31" s="73"/>
      <c r="K31" s="73"/>
      <c r="L31" s="45"/>
    </row>
    <row r="32" s="1" customFormat="1" ht="25.44" customHeight="1">
      <c r="B32" s="45"/>
      <c r="D32" s="153" t="s">
        <v>46</v>
      </c>
      <c r="I32" s="145"/>
      <c r="J32" s="154">
        <f>ROUND(J89,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2"/>
      <c r="J33" s="73"/>
      <c r="K33" s="73"/>
      <c r="L33" s="45"/>
    </row>
    <row r="34" s="1" customFormat="1" ht="14.4" customHeight="1">
      <c r="B34" s="45"/>
      <c r="F34" s="155" t="s">
        <v>48</v>
      </c>
      <c r="I34" s="156" t="s">
        <v>47</v>
      </c>
      <c r="J34" s="155" t="s">
        <v>49</v>
      </c>
      <c r="L34" s="45"/>
    </row>
    <row r="35" hidden="1" s="1" customFormat="1" ht="14.4" customHeight="1">
      <c r="B35" s="45"/>
      <c r="D35" s="143" t="s">
        <v>50</v>
      </c>
      <c r="E35" s="143" t="s">
        <v>51</v>
      </c>
      <c r="F35" s="157">
        <f>ROUND((SUM(BE89:BE211)),  2)</f>
        <v>0</v>
      </c>
      <c r="I35" s="158">
        <v>0.20999999999999999</v>
      </c>
      <c r="J35" s="157">
        <f>ROUND(((SUM(BE89:BE211))*I35),  2)</f>
        <v>0</v>
      </c>
      <c r="L35" s="45"/>
    </row>
    <row r="36" hidden="1" s="1" customFormat="1" ht="14.4" customHeight="1">
      <c r="B36" s="45"/>
      <c r="E36" s="143" t="s">
        <v>52</v>
      </c>
      <c r="F36" s="157">
        <f>ROUND((SUM(BF89:BF211)),  2)</f>
        <v>0</v>
      </c>
      <c r="I36" s="158">
        <v>0.14999999999999999</v>
      </c>
      <c r="J36" s="157">
        <f>ROUND(((SUM(BF89:BF211))*I36),  2)</f>
        <v>0</v>
      </c>
      <c r="L36" s="45"/>
    </row>
    <row r="37" s="1" customFormat="1" ht="14.4" customHeight="1">
      <c r="B37" s="45"/>
      <c r="D37" s="143" t="s">
        <v>50</v>
      </c>
      <c r="E37" s="143" t="s">
        <v>53</v>
      </c>
      <c r="F37" s="157">
        <f>ROUND((SUM(BG89:BG211)),  2)</f>
        <v>0</v>
      </c>
      <c r="I37" s="158">
        <v>0.20999999999999999</v>
      </c>
      <c r="J37" s="157">
        <f>0</f>
        <v>0</v>
      </c>
      <c r="L37" s="45"/>
    </row>
    <row r="38" s="1" customFormat="1" ht="14.4" customHeight="1">
      <c r="B38" s="45"/>
      <c r="E38" s="143" t="s">
        <v>54</v>
      </c>
      <c r="F38" s="157">
        <f>ROUND((SUM(BH89:BH211)),  2)</f>
        <v>0</v>
      </c>
      <c r="I38" s="158">
        <v>0.14999999999999999</v>
      </c>
      <c r="J38" s="157">
        <f>0</f>
        <v>0</v>
      </c>
      <c r="L38" s="45"/>
    </row>
    <row r="39" hidden="1" s="1" customFormat="1" ht="14.4" customHeight="1">
      <c r="B39" s="45"/>
      <c r="E39" s="143" t="s">
        <v>55</v>
      </c>
      <c r="F39" s="157">
        <f>ROUND((SUM(BI89:BI211)),  2)</f>
        <v>0</v>
      </c>
      <c r="I39" s="158">
        <v>0</v>
      </c>
      <c r="J39" s="157">
        <f>0</f>
        <v>0</v>
      </c>
      <c r="L39" s="45"/>
    </row>
    <row r="40" s="1" customFormat="1" ht="6.96" customHeight="1">
      <c r="B40" s="45"/>
      <c r="I40" s="145"/>
      <c r="L40" s="45"/>
    </row>
    <row r="41" s="1" customFormat="1" ht="25.44" customHeight="1">
      <c r="B41" s="45"/>
      <c r="C41" s="159"/>
      <c r="D41" s="160" t="s">
        <v>56</v>
      </c>
      <c r="E41" s="161"/>
      <c r="F41" s="161"/>
      <c r="G41" s="162" t="s">
        <v>57</v>
      </c>
      <c r="H41" s="163" t="s">
        <v>58</v>
      </c>
      <c r="I41" s="164"/>
      <c r="J41" s="165">
        <f>SUM(J32:J39)</f>
        <v>0</v>
      </c>
      <c r="K41" s="166"/>
      <c r="L41" s="45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5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5"/>
    </row>
    <row r="47" s="1" customFormat="1" ht="24.96" customHeight="1">
      <c r="B47" s="40"/>
      <c r="C47" s="24" t="s">
        <v>208</v>
      </c>
      <c r="D47" s="41"/>
      <c r="E47" s="41"/>
      <c r="F47" s="41"/>
      <c r="G47" s="41"/>
      <c r="H47" s="41"/>
      <c r="I47" s="145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5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5"/>
      <c r="J49" s="41"/>
      <c r="K49" s="41"/>
      <c r="L49" s="45"/>
    </row>
    <row r="50" s="1" customFormat="1" ht="16.5" customHeight="1">
      <c r="B50" s="40"/>
      <c r="C50" s="41"/>
      <c r="D50" s="41"/>
      <c r="E50" s="173" t="str">
        <f>E7</f>
        <v>Výměna kolejnic v obvodu ST Most</v>
      </c>
      <c r="F50" s="33"/>
      <c r="G50" s="33"/>
      <c r="H50" s="33"/>
      <c r="I50" s="145"/>
      <c r="J50" s="41"/>
      <c r="K50" s="41"/>
      <c r="L50" s="45"/>
    </row>
    <row r="51" ht="12" customHeight="1">
      <c r="B51" s="22"/>
      <c r="C51" s="33" t="s">
        <v>197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3" t="s">
        <v>1233</v>
      </c>
      <c r="F52" s="41"/>
      <c r="G52" s="41"/>
      <c r="H52" s="41"/>
      <c r="I52" s="145"/>
      <c r="J52" s="41"/>
      <c r="K52" s="41"/>
      <c r="L52" s="45"/>
    </row>
    <row r="53" s="1" customFormat="1" ht="12" customHeight="1">
      <c r="B53" s="40"/>
      <c r="C53" s="33" t="s">
        <v>206</v>
      </c>
      <c r="D53" s="41"/>
      <c r="E53" s="41"/>
      <c r="F53" s="41"/>
      <c r="G53" s="41"/>
      <c r="H53" s="41"/>
      <c r="I53" s="145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Č51 - TK Žabokliky - Žatec západ</v>
      </c>
      <c r="F54" s="41"/>
      <c r="G54" s="41"/>
      <c r="H54" s="41"/>
      <c r="I54" s="145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5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obvod správy tratí v Mostě</v>
      </c>
      <c r="G56" s="41"/>
      <c r="H56" s="41"/>
      <c r="I56" s="147" t="s">
        <v>24</v>
      </c>
      <c r="J56" s="69" t="str">
        <f>IF(J14="","",J14)</f>
        <v>13. 2. 2019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5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7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7" t="s">
        <v>42</v>
      </c>
      <c r="J59" s="38" t="str">
        <f>E26</f>
        <v>Ing. Horák Jiří, horak@szdc.cz, +420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5"/>
      <c r="J60" s="41"/>
      <c r="K60" s="41"/>
      <c r="L60" s="45"/>
    </row>
    <row r="61" s="1" customFormat="1" ht="29.28" customHeight="1">
      <c r="B61" s="40"/>
      <c r="C61" s="174" t="s">
        <v>209</v>
      </c>
      <c r="D61" s="175"/>
      <c r="E61" s="175"/>
      <c r="F61" s="175"/>
      <c r="G61" s="175"/>
      <c r="H61" s="175"/>
      <c r="I61" s="176"/>
      <c r="J61" s="177" t="s">
        <v>210</v>
      </c>
      <c r="K61" s="175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5"/>
      <c r="J62" s="41"/>
      <c r="K62" s="41"/>
      <c r="L62" s="45"/>
    </row>
    <row r="63" s="1" customFormat="1" ht="22.8" customHeight="1">
      <c r="B63" s="40"/>
      <c r="C63" s="178" t="s">
        <v>78</v>
      </c>
      <c r="D63" s="41"/>
      <c r="E63" s="41"/>
      <c r="F63" s="41"/>
      <c r="G63" s="41"/>
      <c r="H63" s="41"/>
      <c r="I63" s="145"/>
      <c r="J63" s="99">
        <f>J89</f>
        <v>0</v>
      </c>
      <c r="K63" s="41"/>
      <c r="L63" s="45"/>
      <c r="AU63" s="18" t="s">
        <v>211</v>
      </c>
    </row>
    <row r="64" s="8" customFormat="1" ht="24.96" customHeight="1">
      <c r="B64" s="179"/>
      <c r="C64" s="180"/>
      <c r="D64" s="181" t="s">
        <v>212</v>
      </c>
      <c r="E64" s="182"/>
      <c r="F64" s="182"/>
      <c r="G64" s="182"/>
      <c r="H64" s="182"/>
      <c r="I64" s="183"/>
      <c r="J64" s="184">
        <f>J90</f>
        <v>0</v>
      </c>
      <c r="K64" s="180"/>
      <c r="L64" s="185"/>
    </row>
    <row r="65" s="9" customFormat="1" ht="19.92" customHeight="1">
      <c r="B65" s="186"/>
      <c r="C65" s="123"/>
      <c r="D65" s="187" t="s">
        <v>213</v>
      </c>
      <c r="E65" s="188"/>
      <c r="F65" s="188"/>
      <c r="G65" s="188"/>
      <c r="H65" s="188"/>
      <c r="I65" s="189"/>
      <c r="J65" s="190">
        <f>J91</f>
        <v>0</v>
      </c>
      <c r="K65" s="123"/>
      <c r="L65" s="191"/>
    </row>
    <row r="66" s="8" customFormat="1" ht="24.96" customHeight="1">
      <c r="B66" s="179"/>
      <c r="C66" s="180"/>
      <c r="D66" s="181" t="s">
        <v>214</v>
      </c>
      <c r="E66" s="182"/>
      <c r="F66" s="182"/>
      <c r="G66" s="182"/>
      <c r="H66" s="182"/>
      <c r="I66" s="183"/>
      <c r="J66" s="184">
        <f>J189</f>
        <v>0</v>
      </c>
      <c r="K66" s="180"/>
      <c r="L66" s="185"/>
    </row>
    <row r="67" s="8" customFormat="1" ht="24.96" customHeight="1">
      <c r="B67" s="179"/>
      <c r="C67" s="180"/>
      <c r="D67" s="181" t="s">
        <v>216</v>
      </c>
      <c r="E67" s="182"/>
      <c r="F67" s="182"/>
      <c r="G67" s="182"/>
      <c r="H67" s="182"/>
      <c r="I67" s="183"/>
      <c r="J67" s="184">
        <f>J193</f>
        <v>0</v>
      </c>
      <c r="K67" s="180"/>
      <c r="L67" s="185"/>
    </row>
    <row r="68" s="1" customFormat="1" ht="21.84" customHeight="1">
      <c r="B68" s="40"/>
      <c r="C68" s="41"/>
      <c r="D68" s="41"/>
      <c r="E68" s="41"/>
      <c r="F68" s="41"/>
      <c r="G68" s="41"/>
      <c r="H68" s="41"/>
      <c r="I68" s="145"/>
      <c r="J68" s="41"/>
      <c r="K68" s="41"/>
      <c r="L68" s="45"/>
    </row>
    <row r="69" s="1" customFormat="1" ht="6.96" customHeight="1">
      <c r="B69" s="59"/>
      <c r="C69" s="60"/>
      <c r="D69" s="60"/>
      <c r="E69" s="60"/>
      <c r="F69" s="60"/>
      <c r="G69" s="60"/>
      <c r="H69" s="60"/>
      <c r="I69" s="169"/>
      <c r="J69" s="60"/>
      <c r="K69" s="60"/>
      <c r="L69" s="45"/>
    </row>
    <row r="73" s="1" customFormat="1" ht="6.96" customHeight="1">
      <c r="B73" s="61"/>
      <c r="C73" s="62"/>
      <c r="D73" s="62"/>
      <c r="E73" s="62"/>
      <c r="F73" s="62"/>
      <c r="G73" s="62"/>
      <c r="H73" s="62"/>
      <c r="I73" s="172"/>
      <c r="J73" s="62"/>
      <c r="K73" s="62"/>
      <c r="L73" s="45"/>
    </row>
    <row r="74" s="1" customFormat="1" ht="24.96" customHeight="1">
      <c r="B74" s="40"/>
      <c r="C74" s="24" t="s">
        <v>217</v>
      </c>
      <c r="D74" s="41"/>
      <c r="E74" s="41"/>
      <c r="F74" s="41"/>
      <c r="G74" s="41"/>
      <c r="H74" s="41"/>
      <c r="I74" s="145"/>
      <c r="J74" s="41"/>
      <c r="K74" s="41"/>
      <c r="L74" s="45"/>
    </row>
    <row r="75" s="1" customFormat="1" ht="6.96" customHeight="1">
      <c r="B75" s="40"/>
      <c r="C75" s="41"/>
      <c r="D75" s="41"/>
      <c r="E75" s="41"/>
      <c r="F75" s="41"/>
      <c r="G75" s="41"/>
      <c r="H75" s="41"/>
      <c r="I75" s="145"/>
      <c r="J75" s="41"/>
      <c r="K75" s="41"/>
      <c r="L75" s="45"/>
    </row>
    <row r="76" s="1" customFormat="1" ht="12" customHeight="1">
      <c r="B76" s="40"/>
      <c r="C76" s="33" t="s">
        <v>16</v>
      </c>
      <c r="D76" s="41"/>
      <c r="E76" s="41"/>
      <c r="F76" s="41"/>
      <c r="G76" s="41"/>
      <c r="H76" s="41"/>
      <c r="I76" s="145"/>
      <c r="J76" s="41"/>
      <c r="K76" s="41"/>
      <c r="L76" s="45"/>
    </row>
    <row r="77" s="1" customFormat="1" ht="16.5" customHeight="1">
      <c r="B77" s="40"/>
      <c r="C77" s="41"/>
      <c r="D77" s="41"/>
      <c r="E77" s="173" t="str">
        <f>E7</f>
        <v>Výměna kolejnic v obvodu ST Most</v>
      </c>
      <c r="F77" s="33"/>
      <c r="G77" s="33"/>
      <c r="H77" s="33"/>
      <c r="I77" s="145"/>
      <c r="J77" s="41"/>
      <c r="K77" s="41"/>
      <c r="L77" s="45"/>
    </row>
    <row r="78" ht="12" customHeight="1">
      <c r="B78" s="22"/>
      <c r="C78" s="33" t="s">
        <v>197</v>
      </c>
      <c r="D78" s="23"/>
      <c r="E78" s="23"/>
      <c r="F78" s="23"/>
      <c r="G78" s="23"/>
      <c r="H78" s="23"/>
      <c r="I78" s="137"/>
      <c r="J78" s="23"/>
      <c r="K78" s="23"/>
      <c r="L78" s="21"/>
    </row>
    <row r="79" s="1" customFormat="1" ht="16.5" customHeight="1">
      <c r="B79" s="40"/>
      <c r="C79" s="41"/>
      <c r="D79" s="41"/>
      <c r="E79" s="173" t="s">
        <v>1233</v>
      </c>
      <c r="F79" s="41"/>
      <c r="G79" s="41"/>
      <c r="H79" s="41"/>
      <c r="I79" s="145"/>
      <c r="J79" s="41"/>
      <c r="K79" s="41"/>
      <c r="L79" s="45"/>
    </row>
    <row r="80" s="1" customFormat="1" ht="12" customHeight="1">
      <c r="B80" s="40"/>
      <c r="C80" s="33" t="s">
        <v>206</v>
      </c>
      <c r="D80" s="41"/>
      <c r="E80" s="41"/>
      <c r="F80" s="41"/>
      <c r="G80" s="41"/>
      <c r="H80" s="41"/>
      <c r="I80" s="145"/>
      <c r="J80" s="41"/>
      <c r="K80" s="41"/>
      <c r="L80" s="45"/>
    </row>
    <row r="81" s="1" customFormat="1" ht="16.5" customHeight="1">
      <c r="B81" s="40"/>
      <c r="C81" s="41"/>
      <c r="D81" s="41"/>
      <c r="E81" s="66" t="str">
        <f>E11</f>
        <v>Č51 - TK Žabokliky - Žatec západ</v>
      </c>
      <c r="F81" s="41"/>
      <c r="G81" s="41"/>
      <c r="H81" s="41"/>
      <c r="I81" s="145"/>
      <c r="J81" s="41"/>
      <c r="K81" s="41"/>
      <c r="L81" s="45"/>
    </row>
    <row r="82" s="1" customFormat="1" ht="6.96" customHeight="1">
      <c r="B82" s="40"/>
      <c r="C82" s="41"/>
      <c r="D82" s="41"/>
      <c r="E82" s="41"/>
      <c r="F82" s="41"/>
      <c r="G82" s="41"/>
      <c r="H82" s="41"/>
      <c r="I82" s="145"/>
      <c r="J82" s="41"/>
      <c r="K82" s="41"/>
      <c r="L82" s="45"/>
    </row>
    <row r="83" s="1" customFormat="1" ht="12" customHeight="1">
      <c r="B83" s="40"/>
      <c r="C83" s="33" t="s">
        <v>22</v>
      </c>
      <c r="D83" s="41"/>
      <c r="E83" s="41"/>
      <c r="F83" s="28" t="str">
        <f>F14</f>
        <v>obvod správy tratí v Mostě</v>
      </c>
      <c r="G83" s="41"/>
      <c r="H83" s="41"/>
      <c r="I83" s="147" t="s">
        <v>24</v>
      </c>
      <c r="J83" s="69" t="str">
        <f>IF(J14="","",J14)</f>
        <v>13. 2. 2019</v>
      </c>
      <c r="K83" s="41"/>
      <c r="L83" s="45"/>
    </row>
    <row r="84" s="1" customFormat="1" ht="6.96" customHeight="1">
      <c r="B84" s="40"/>
      <c r="C84" s="41"/>
      <c r="D84" s="41"/>
      <c r="E84" s="41"/>
      <c r="F84" s="41"/>
      <c r="G84" s="41"/>
      <c r="H84" s="41"/>
      <c r="I84" s="145"/>
      <c r="J84" s="41"/>
      <c r="K84" s="41"/>
      <c r="L84" s="45"/>
    </row>
    <row r="85" s="1" customFormat="1" ht="13.65" customHeight="1">
      <c r="B85" s="40"/>
      <c r="C85" s="33" t="s">
        <v>30</v>
      </c>
      <c r="D85" s="41"/>
      <c r="E85" s="41"/>
      <c r="F85" s="28" t="str">
        <f>E17</f>
        <v>SŽDC s.o., OŘ UNL, ST Most</v>
      </c>
      <c r="G85" s="41"/>
      <c r="H85" s="41"/>
      <c r="I85" s="147" t="s">
        <v>38</v>
      </c>
      <c r="J85" s="38" t="str">
        <f>E23</f>
        <v xml:space="preserve"> </v>
      </c>
      <c r="K85" s="41"/>
      <c r="L85" s="45"/>
    </row>
    <row r="86" s="1" customFormat="1" ht="38.55" customHeight="1">
      <c r="B86" s="40"/>
      <c r="C86" s="33" t="s">
        <v>36</v>
      </c>
      <c r="D86" s="41"/>
      <c r="E86" s="41"/>
      <c r="F86" s="28" t="str">
        <f>IF(E20="","",E20)</f>
        <v>Vyplň údaj</v>
      </c>
      <c r="G86" s="41"/>
      <c r="H86" s="41"/>
      <c r="I86" s="147" t="s">
        <v>42</v>
      </c>
      <c r="J86" s="38" t="str">
        <f>E26</f>
        <v>Ing. Horák Jiří, horak@szdc.cz, +420 602155923</v>
      </c>
      <c r="K86" s="41"/>
      <c r="L86" s="45"/>
    </row>
    <row r="87" s="1" customFormat="1" ht="10.32" customHeight="1">
      <c r="B87" s="40"/>
      <c r="C87" s="41"/>
      <c r="D87" s="41"/>
      <c r="E87" s="41"/>
      <c r="F87" s="41"/>
      <c r="G87" s="41"/>
      <c r="H87" s="41"/>
      <c r="I87" s="145"/>
      <c r="J87" s="41"/>
      <c r="K87" s="41"/>
      <c r="L87" s="45"/>
    </row>
    <row r="88" s="10" customFormat="1" ht="29.28" customHeight="1">
      <c r="B88" s="192"/>
      <c r="C88" s="193" t="s">
        <v>218</v>
      </c>
      <c r="D88" s="194" t="s">
        <v>65</v>
      </c>
      <c r="E88" s="194" t="s">
        <v>61</v>
      </c>
      <c r="F88" s="194" t="s">
        <v>62</v>
      </c>
      <c r="G88" s="194" t="s">
        <v>219</v>
      </c>
      <c r="H88" s="194" t="s">
        <v>220</v>
      </c>
      <c r="I88" s="195" t="s">
        <v>221</v>
      </c>
      <c r="J88" s="194" t="s">
        <v>210</v>
      </c>
      <c r="K88" s="196" t="s">
        <v>222</v>
      </c>
      <c r="L88" s="197"/>
      <c r="M88" s="89" t="s">
        <v>39</v>
      </c>
      <c r="N88" s="90" t="s">
        <v>50</v>
      </c>
      <c r="O88" s="90" t="s">
        <v>223</v>
      </c>
      <c r="P88" s="90" t="s">
        <v>224</v>
      </c>
      <c r="Q88" s="90" t="s">
        <v>225</v>
      </c>
      <c r="R88" s="90" t="s">
        <v>226</v>
      </c>
      <c r="S88" s="90" t="s">
        <v>227</v>
      </c>
      <c r="T88" s="91" t="s">
        <v>228</v>
      </c>
    </row>
    <row r="89" s="1" customFormat="1" ht="22.8" customHeight="1">
      <c r="B89" s="40"/>
      <c r="C89" s="96" t="s">
        <v>229</v>
      </c>
      <c r="D89" s="41"/>
      <c r="E89" s="41"/>
      <c r="F89" s="41"/>
      <c r="G89" s="41"/>
      <c r="H89" s="41"/>
      <c r="I89" s="145"/>
      <c r="J89" s="198">
        <f>BK89</f>
        <v>0</v>
      </c>
      <c r="K89" s="41"/>
      <c r="L89" s="45"/>
      <c r="M89" s="92"/>
      <c r="N89" s="93"/>
      <c r="O89" s="93"/>
      <c r="P89" s="199">
        <f>P90+P189+P193</f>
        <v>0</v>
      </c>
      <c r="Q89" s="93"/>
      <c r="R89" s="199">
        <f>R90+R189+R193</f>
        <v>247.94772</v>
      </c>
      <c r="S89" s="93"/>
      <c r="T89" s="200">
        <f>T90+T189+T193</f>
        <v>0</v>
      </c>
      <c r="AT89" s="18" t="s">
        <v>79</v>
      </c>
      <c r="AU89" s="18" t="s">
        <v>211</v>
      </c>
      <c r="BK89" s="201">
        <f>BK90+BK189+BK193</f>
        <v>0</v>
      </c>
    </row>
    <row r="90" s="11" customFormat="1" ht="25.92" customHeight="1">
      <c r="B90" s="202"/>
      <c r="C90" s="203"/>
      <c r="D90" s="204" t="s">
        <v>79</v>
      </c>
      <c r="E90" s="205" t="s">
        <v>230</v>
      </c>
      <c r="F90" s="205" t="s">
        <v>231</v>
      </c>
      <c r="G90" s="203"/>
      <c r="H90" s="203"/>
      <c r="I90" s="206"/>
      <c r="J90" s="207">
        <f>BK90</f>
        <v>0</v>
      </c>
      <c r="K90" s="203"/>
      <c r="L90" s="208"/>
      <c r="M90" s="209"/>
      <c r="N90" s="210"/>
      <c r="O90" s="210"/>
      <c r="P90" s="211">
        <f>P91</f>
        <v>0</v>
      </c>
      <c r="Q90" s="210"/>
      <c r="R90" s="211">
        <f>R91</f>
        <v>247.94772</v>
      </c>
      <c r="S90" s="210"/>
      <c r="T90" s="212">
        <f>T91</f>
        <v>0</v>
      </c>
      <c r="AR90" s="213" t="s">
        <v>87</v>
      </c>
      <c r="AT90" s="214" t="s">
        <v>79</v>
      </c>
      <c r="AU90" s="214" t="s">
        <v>80</v>
      </c>
      <c r="AY90" s="213" t="s">
        <v>232</v>
      </c>
      <c r="BK90" s="215">
        <f>BK91</f>
        <v>0</v>
      </c>
    </row>
    <row r="91" s="11" customFormat="1" ht="22.8" customHeight="1">
      <c r="B91" s="202"/>
      <c r="C91" s="203"/>
      <c r="D91" s="204" t="s">
        <v>79</v>
      </c>
      <c r="E91" s="216" t="s">
        <v>233</v>
      </c>
      <c r="F91" s="216" t="s">
        <v>234</v>
      </c>
      <c r="G91" s="203"/>
      <c r="H91" s="203"/>
      <c r="I91" s="206"/>
      <c r="J91" s="217">
        <f>BK91</f>
        <v>0</v>
      </c>
      <c r="K91" s="203"/>
      <c r="L91" s="208"/>
      <c r="M91" s="209"/>
      <c r="N91" s="210"/>
      <c r="O91" s="210"/>
      <c r="P91" s="211">
        <f>SUM(P92:P188)</f>
        <v>0</v>
      </c>
      <c r="Q91" s="210"/>
      <c r="R91" s="211">
        <f>SUM(R92:R188)</f>
        <v>247.94772</v>
      </c>
      <c r="S91" s="210"/>
      <c r="T91" s="212">
        <f>SUM(T92:T188)</f>
        <v>0</v>
      </c>
      <c r="AR91" s="213" t="s">
        <v>87</v>
      </c>
      <c r="AT91" s="214" t="s">
        <v>79</v>
      </c>
      <c r="AU91" s="214" t="s">
        <v>87</v>
      </c>
      <c r="AY91" s="213" t="s">
        <v>232</v>
      </c>
      <c r="BK91" s="215">
        <f>SUM(BK92:BK188)</f>
        <v>0</v>
      </c>
    </row>
    <row r="92" s="1" customFormat="1" ht="33.75" customHeight="1">
      <c r="B92" s="40"/>
      <c r="C92" s="218" t="s">
        <v>87</v>
      </c>
      <c r="D92" s="218" t="s">
        <v>235</v>
      </c>
      <c r="E92" s="219" t="s">
        <v>236</v>
      </c>
      <c r="F92" s="220" t="s">
        <v>237</v>
      </c>
      <c r="G92" s="221" t="s">
        <v>200</v>
      </c>
      <c r="H92" s="222">
        <v>165</v>
      </c>
      <c r="I92" s="223"/>
      <c r="J92" s="224">
        <f>ROUND(I92*H92,2)</f>
        <v>0</v>
      </c>
      <c r="K92" s="220" t="s">
        <v>238</v>
      </c>
      <c r="L92" s="45"/>
      <c r="M92" s="225" t="s">
        <v>39</v>
      </c>
      <c r="N92" s="226" t="s">
        <v>53</v>
      </c>
      <c r="O92" s="81"/>
      <c r="P92" s="227">
        <f>O92*H92</f>
        <v>0</v>
      </c>
      <c r="Q92" s="227">
        <v>0</v>
      </c>
      <c r="R92" s="227">
        <f>Q92*H92</f>
        <v>0</v>
      </c>
      <c r="S92" s="227">
        <v>0</v>
      </c>
      <c r="T92" s="228">
        <f>S92*H92</f>
        <v>0</v>
      </c>
      <c r="AR92" s="18" t="s">
        <v>181</v>
      </c>
      <c r="AT92" s="18" t="s">
        <v>235</v>
      </c>
      <c r="AU92" s="18" t="s">
        <v>89</v>
      </c>
      <c r="AY92" s="18" t="s">
        <v>232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18" t="s">
        <v>181</v>
      </c>
      <c r="BK92" s="229">
        <f>ROUND(I92*H92,2)</f>
        <v>0</v>
      </c>
      <c r="BL92" s="18" t="s">
        <v>181</v>
      </c>
      <c r="BM92" s="18" t="s">
        <v>1237</v>
      </c>
    </row>
    <row r="93" s="1" customFormat="1">
      <c r="B93" s="40"/>
      <c r="C93" s="41"/>
      <c r="D93" s="230" t="s">
        <v>240</v>
      </c>
      <c r="E93" s="41"/>
      <c r="F93" s="231" t="s">
        <v>241</v>
      </c>
      <c r="G93" s="41"/>
      <c r="H93" s="41"/>
      <c r="I93" s="145"/>
      <c r="J93" s="41"/>
      <c r="K93" s="41"/>
      <c r="L93" s="45"/>
      <c r="M93" s="232"/>
      <c r="N93" s="81"/>
      <c r="O93" s="81"/>
      <c r="P93" s="81"/>
      <c r="Q93" s="81"/>
      <c r="R93" s="81"/>
      <c r="S93" s="81"/>
      <c r="T93" s="82"/>
      <c r="AT93" s="18" t="s">
        <v>240</v>
      </c>
      <c r="AU93" s="18" t="s">
        <v>89</v>
      </c>
    </row>
    <row r="94" s="12" customFormat="1">
      <c r="B94" s="233"/>
      <c r="C94" s="234"/>
      <c r="D94" s="230" t="s">
        <v>242</v>
      </c>
      <c r="E94" s="235" t="s">
        <v>39</v>
      </c>
      <c r="F94" s="236" t="s">
        <v>1238</v>
      </c>
      <c r="G94" s="234"/>
      <c r="H94" s="237">
        <v>165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AT94" s="243" t="s">
        <v>242</v>
      </c>
      <c r="AU94" s="243" t="s">
        <v>89</v>
      </c>
      <c r="AV94" s="12" t="s">
        <v>89</v>
      </c>
      <c r="AW94" s="12" t="s">
        <v>41</v>
      </c>
      <c r="AX94" s="12" t="s">
        <v>80</v>
      </c>
      <c r="AY94" s="243" t="s">
        <v>232</v>
      </c>
    </row>
    <row r="95" s="13" customFormat="1">
      <c r="B95" s="254"/>
      <c r="C95" s="255"/>
      <c r="D95" s="230" t="s">
        <v>242</v>
      </c>
      <c r="E95" s="256" t="s">
        <v>39</v>
      </c>
      <c r="F95" s="257" t="s">
        <v>263</v>
      </c>
      <c r="G95" s="255"/>
      <c r="H95" s="258">
        <v>165</v>
      </c>
      <c r="I95" s="259"/>
      <c r="J95" s="255"/>
      <c r="K95" s="255"/>
      <c r="L95" s="260"/>
      <c r="M95" s="261"/>
      <c r="N95" s="262"/>
      <c r="O95" s="262"/>
      <c r="P95" s="262"/>
      <c r="Q95" s="262"/>
      <c r="R95" s="262"/>
      <c r="S95" s="262"/>
      <c r="T95" s="263"/>
      <c r="AT95" s="264" t="s">
        <v>242</v>
      </c>
      <c r="AU95" s="264" t="s">
        <v>89</v>
      </c>
      <c r="AV95" s="13" t="s">
        <v>181</v>
      </c>
      <c r="AW95" s="13" t="s">
        <v>41</v>
      </c>
      <c r="AX95" s="13" t="s">
        <v>87</v>
      </c>
      <c r="AY95" s="264" t="s">
        <v>232</v>
      </c>
    </row>
    <row r="96" s="1" customFormat="1" ht="45" customHeight="1">
      <c r="B96" s="40"/>
      <c r="C96" s="218" t="s">
        <v>89</v>
      </c>
      <c r="D96" s="218" t="s">
        <v>235</v>
      </c>
      <c r="E96" s="219" t="s">
        <v>1239</v>
      </c>
      <c r="F96" s="220" t="s">
        <v>1240</v>
      </c>
      <c r="G96" s="221" t="s">
        <v>180</v>
      </c>
      <c r="H96" s="222">
        <v>27</v>
      </c>
      <c r="I96" s="223"/>
      <c r="J96" s="224">
        <f>ROUND(I96*H96,2)</f>
        <v>0</v>
      </c>
      <c r="K96" s="220" t="s">
        <v>238</v>
      </c>
      <c r="L96" s="45"/>
      <c r="M96" s="225" t="s">
        <v>39</v>
      </c>
      <c r="N96" s="226" t="s">
        <v>53</v>
      </c>
      <c r="O96" s="81"/>
      <c r="P96" s="227">
        <f>O96*H96</f>
        <v>0</v>
      </c>
      <c r="Q96" s="227">
        <v>0</v>
      </c>
      <c r="R96" s="227">
        <f>Q96*H96</f>
        <v>0</v>
      </c>
      <c r="S96" s="227">
        <v>0</v>
      </c>
      <c r="T96" s="228">
        <f>S96*H96</f>
        <v>0</v>
      </c>
      <c r="AR96" s="18" t="s">
        <v>181</v>
      </c>
      <c r="AT96" s="18" t="s">
        <v>235</v>
      </c>
      <c r="AU96" s="18" t="s">
        <v>89</v>
      </c>
      <c r="AY96" s="18" t="s">
        <v>232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18" t="s">
        <v>181</v>
      </c>
      <c r="BK96" s="229">
        <f>ROUND(I96*H96,2)</f>
        <v>0</v>
      </c>
      <c r="BL96" s="18" t="s">
        <v>181</v>
      </c>
      <c r="BM96" s="18" t="s">
        <v>1241</v>
      </c>
    </row>
    <row r="97" s="1" customFormat="1">
      <c r="B97" s="40"/>
      <c r="C97" s="41"/>
      <c r="D97" s="230" t="s">
        <v>240</v>
      </c>
      <c r="E97" s="41"/>
      <c r="F97" s="231" t="s">
        <v>261</v>
      </c>
      <c r="G97" s="41"/>
      <c r="H97" s="41"/>
      <c r="I97" s="145"/>
      <c r="J97" s="41"/>
      <c r="K97" s="41"/>
      <c r="L97" s="45"/>
      <c r="M97" s="232"/>
      <c r="N97" s="81"/>
      <c r="O97" s="81"/>
      <c r="P97" s="81"/>
      <c r="Q97" s="81"/>
      <c r="R97" s="81"/>
      <c r="S97" s="81"/>
      <c r="T97" s="82"/>
      <c r="AT97" s="18" t="s">
        <v>240</v>
      </c>
      <c r="AU97" s="18" t="s">
        <v>89</v>
      </c>
    </row>
    <row r="98" s="15" customFormat="1">
      <c r="B98" s="276"/>
      <c r="C98" s="277"/>
      <c r="D98" s="230" t="s">
        <v>242</v>
      </c>
      <c r="E98" s="278" t="s">
        <v>39</v>
      </c>
      <c r="F98" s="279" t="s">
        <v>1242</v>
      </c>
      <c r="G98" s="277"/>
      <c r="H98" s="278" t="s">
        <v>39</v>
      </c>
      <c r="I98" s="280"/>
      <c r="J98" s="277"/>
      <c r="K98" s="277"/>
      <c r="L98" s="281"/>
      <c r="M98" s="282"/>
      <c r="N98" s="283"/>
      <c r="O98" s="283"/>
      <c r="P98" s="283"/>
      <c r="Q98" s="283"/>
      <c r="R98" s="283"/>
      <c r="S98" s="283"/>
      <c r="T98" s="284"/>
      <c r="AT98" s="285" t="s">
        <v>242</v>
      </c>
      <c r="AU98" s="285" t="s">
        <v>89</v>
      </c>
      <c r="AV98" s="15" t="s">
        <v>87</v>
      </c>
      <c r="AW98" s="15" t="s">
        <v>41</v>
      </c>
      <c r="AX98" s="15" t="s">
        <v>80</v>
      </c>
      <c r="AY98" s="285" t="s">
        <v>232</v>
      </c>
    </row>
    <row r="99" s="12" customFormat="1">
      <c r="B99" s="233"/>
      <c r="C99" s="234"/>
      <c r="D99" s="230" t="s">
        <v>242</v>
      </c>
      <c r="E99" s="235" t="s">
        <v>39</v>
      </c>
      <c r="F99" s="236" t="s">
        <v>1243</v>
      </c>
      <c r="G99" s="234"/>
      <c r="H99" s="237">
        <v>10</v>
      </c>
      <c r="I99" s="238"/>
      <c r="J99" s="234"/>
      <c r="K99" s="234"/>
      <c r="L99" s="239"/>
      <c r="M99" s="240"/>
      <c r="N99" s="241"/>
      <c r="O99" s="241"/>
      <c r="P99" s="241"/>
      <c r="Q99" s="241"/>
      <c r="R99" s="241"/>
      <c r="S99" s="241"/>
      <c r="T99" s="242"/>
      <c r="AT99" s="243" t="s">
        <v>242</v>
      </c>
      <c r="AU99" s="243" t="s">
        <v>89</v>
      </c>
      <c r="AV99" s="12" t="s">
        <v>89</v>
      </c>
      <c r="AW99" s="12" t="s">
        <v>4</v>
      </c>
      <c r="AX99" s="12" t="s">
        <v>80</v>
      </c>
      <c r="AY99" s="243" t="s">
        <v>232</v>
      </c>
    </row>
    <row r="100" s="12" customFormat="1">
      <c r="B100" s="233"/>
      <c r="C100" s="234"/>
      <c r="D100" s="230" t="s">
        <v>242</v>
      </c>
      <c r="E100" s="235" t="s">
        <v>39</v>
      </c>
      <c r="F100" s="236" t="s">
        <v>1244</v>
      </c>
      <c r="G100" s="234"/>
      <c r="H100" s="237">
        <v>5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AT100" s="243" t="s">
        <v>242</v>
      </c>
      <c r="AU100" s="243" t="s">
        <v>89</v>
      </c>
      <c r="AV100" s="12" t="s">
        <v>89</v>
      </c>
      <c r="AW100" s="12" t="s">
        <v>41</v>
      </c>
      <c r="AX100" s="12" t="s">
        <v>80</v>
      </c>
      <c r="AY100" s="243" t="s">
        <v>232</v>
      </c>
    </row>
    <row r="101" s="12" customFormat="1">
      <c r="B101" s="233"/>
      <c r="C101" s="234"/>
      <c r="D101" s="230" t="s">
        <v>242</v>
      </c>
      <c r="E101" s="235" t="s">
        <v>39</v>
      </c>
      <c r="F101" s="236" t="s">
        <v>1245</v>
      </c>
      <c r="G101" s="234"/>
      <c r="H101" s="237">
        <v>8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AT101" s="243" t="s">
        <v>242</v>
      </c>
      <c r="AU101" s="243" t="s">
        <v>89</v>
      </c>
      <c r="AV101" s="12" t="s">
        <v>89</v>
      </c>
      <c r="AW101" s="12" t="s">
        <v>41</v>
      </c>
      <c r="AX101" s="12" t="s">
        <v>80</v>
      </c>
      <c r="AY101" s="243" t="s">
        <v>232</v>
      </c>
    </row>
    <row r="102" s="12" customFormat="1">
      <c r="B102" s="233"/>
      <c r="C102" s="234"/>
      <c r="D102" s="230" t="s">
        <v>242</v>
      </c>
      <c r="E102" s="235" t="s">
        <v>39</v>
      </c>
      <c r="F102" s="236" t="s">
        <v>1246</v>
      </c>
      <c r="G102" s="234"/>
      <c r="H102" s="237">
        <v>4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AT102" s="243" t="s">
        <v>242</v>
      </c>
      <c r="AU102" s="243" t="s">
        <v>89</v>
      </c>
      <c r="AV102" s="12" t="s">
        <v>89</v>
      </c>
      <c r="AW102" s="12" t="s">
        <v>41</v>
      </c>
      <c r="AX102" s="12" t="s">
        <v>80</v>
      </c>
      <c r="AY102" s="243" t="s">
        <v>232</v>
      </c>
    </row>
    <row r="103" s="13" customFormat="1">
      <c r="B103" s="254"/>
      <c r="C103" s="255"/>
      <c r="D103" s="230" t="s">
        <v>242</v>
      </c>
      <c r="E103" s="256" t="s">
        <v>1247</v>
      </c>
      <c r="F103" s="257" t="s">
        <v>263</v>
      </c>
      <c r="G103" s="255"/>
      <c r="H103" s="258">
        <v>27</v>
      </c>
      <c r="I103" s="259"/>
      <c r="J103" s="255"/>
      <c r="K103" s="255"/>
      <c r="L103" s="260"/>
      <c r="M103" s="261"/>
      <c r="N103" s="262"/>
      <c r="O103" s="262"/>
      <c r="P103" s="262"/>
      <c r="Q103" s="262"/>
      <c r="R103" s="262"/>
      <c r="S103" s="262"/>
      <c r="T103" s="263"/>
      <c r="AT103" s="264" t="s">
        <v>242</v>
      </c>
      <c r="AU103" s="264" t="s">
        <v>89</v>
      </c>
      <c r="AV103" s="13" t="s">
        <v>181</v>
      </c>
      <c r="AW103" s="13" t="s">
        <v>41</v>
      </c>
      <c r="AX103" s="13" t="s">
        <v>87</v>
      </c>
      <c r="AY103" s="264" t="s">
        <v>232</v>
      </c>
    </row>
    <row r="104" s="1" customFormat="1" ht="45" customHeight="1">
      <c r="B104" s="40"/>
      <c r="C104" s="218" t="s">
        <v>249</v>
      </c>
      <c r="D104" s="218" t="s">
        <v>235</v>
      </c>
      <c r="E104" s="219" t="s">
        <v>1248</v>
      </c>
      <c r="F104" s="220" t="s">
        <v>1249</v>
      </c>
      <c r="G104" s="221" t="s">
        <v>180</v>
      </c>
      <c r="H104" s="222">
        <v>1158</v>
      </c>
      <c r="I104" s="223"/>
      <c r="J104" s="224">
        <f>ROUND(I104*H104,2)</f>
        <v>0</v>
      </c>
      <c r="K104" s="220" t="s">
        <v>238</v>
      </c>
      <c r="L104" s="45"/>
      <c r="M104" s="225" t="s">
        <v>39</v>
      </c>
      <c r="N104" s="226" t="s">
        <v>53</v>
      </c>
      <c r="O104" s="81"/>
      <c r="P104" s="227">
        <f>O104*H104</f>
        <v>0</v>
      </c>
      <c r="Q104" s="227">
        <v>0</v>
      </c>
      <c r="R104" s="227">
        <f>Q104*H104</f>
        <v>0</v>
      </c>
      <c r="S104" s="227">
        <v>0</v>
      </c>
      <c r="T104" s="228">
        <f>S104*H104</f>
        <v>0</v>
      </c>
      <c r="AR104" s="18" t="s">
        <v>181</v>
      </c>
      <c r="AT104" s="18" t="s">
        <v>235</v>
      </c>
      <c r="AU104" s="18" t="s">
        <v>89</v>
      </c>
      <c r="AY104" s="18" t="s">
        <v>232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18" t="s">
        <v>181</v>
      </c>
      <c r="BK104" s="229">
        <f>ROUND(I104*H104,2)</f>
        <v>0</v>
      </c>
      <c r="BL104" s="18" t="s">
        <v>181</v>
      </c>
      <c r="BM104" s="18" t="s">
        <v>1250</v>
      </c>
    </row>
    <row r="105" s="1" customFormat="1">
      <c r="B105" s="40"/>
      <c r="C105" s="41"/>
      <c r="D105" s="230" t="s">
        <v>240</v>
      </c>
      <c r="E105" s="41"/>
      <c r="F105" s="231" t="s">
        <v>267</v>
      </c>
      <c r="G105" s="41"/>
      <c r="H105" s="41"/>
      <c r="I105" s="145"/>
      <c r="J105" s="41"/>
      <c r="K105" s="41"/>
      <c r="L105" s="45"/>
      <c r="M105" s="232"/>
      <c r="N105" s="81"/>
      <c r="O105" s="81"/>
      <c r="P105" s="81"/>
      <c r="Q105" s="81"/>
      <c r="R105" s="81"/>
      <c r="S105" s="81"/>
      <c r="T105" s="82"/>
      <c r="AT105" s="18" t="s">
        <v>240</v>
      </c>
      <c r="AU105" s="18" t="s">
        <v>89</v>
      </c>
    </row>
    <row r="106" s="15" customFormat="1">
      <c r="B106" s="276"/>
      <c r="C106" s="277"/>
      <c r="D106" s="230" t="s">
        <v>242</v>
      </c>
      <c r="E106" s="278" t="s">
        <v>39</v>
      </c>
      <c r="F106" s="279" t="s">
        <v>1251</v>
      </c>
      <c r="G106" s="277"/>
      <c r="H106" s="278" t="s">
        <v>39</v>
      </c>
      <c r="I106" s="280"/>
      <c r="J106" s="277"/>
      <c r="K106" s="277"/>
      <c r="L106" s="281"/>
      <c r="M106" s="282"/>
      <c r="N106" s="283"/>
      <c r="O106" s="283"/>
      <c r="P106" s="283"/>
      <c r="Q106" s="283"/>
      <c r="R106" s="283"/>
      <c r="S106" s="283"/>
      <c r="T106" s="284"/>
      <c r="AT106" s="285" t="s">
        <v>242</v>
      </c>
      <c r="AU106" s="285" t="s">
        <v>89</v>
      </c>
      <c r="AV106" s="15" t="s">
        <v>87</v>
      </c>
      <c r="AW106" s="15" t="s">
        <v>41</v>
      </c>
      <c r="AX106" s="15" t="s">
        <v>80</v>
      </c>
      <c r="AY106" s="285" t="s">
        <v>232</v>
      </c>
    </row>
    <row r="107" s="12" customFormat="1">
      <c r="B107" s="233"/>
      <c r="C107" s="234"/>
      <c r="D107" s="230" t="s">
        <v>242</v>
      </c>
      <c r="E107" s="235" t="s">
        <v>39</v>
      </c>
      <c r="F107" s="236" t="s">
        <v>1252</v>
      </c>
      <c r="G107" s="234"/>
      <c r="H107" s="237">
        <v>34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AT107" s="243" t="s">
        <v>242</v>
      </c>
      <c r="AU107" s="243" t="s">
        <v>89</v>
      </c>
      <c r="AV107" s="12" t="s">
        <v>89</v>
      </c>
      <c r="AW107" s="12" t="s">
        <v>41</v>
      </c>
      <c r="AX107" s="12" t="s">
        <v>80</v>
      </c>
      <c r="AY107" s="243" t="s">
        <v>232</v>
      </c>
    </row>
    <row r="108" s="12" customFormat="1">
      <c r="B108" s="233"/>
      <c r="C108" s="234"/>
      <c r="D108" s="230" t="s">
        <v>242</v>
      </c>
      <c r="E108" s="235" t="s">
        <v>39</v>
      </c>
      <c r="F108" s="236" t="s">
        <v>1253</v>
      </c>
      <c r="G108" s="234"/>
      <c r="H108" s="237">
        <v>120</v>
      </c>
      <c r="I108" s="238"/>
      <c r="J108" s="234"/>
      <c r="K108" s="234"/>
      <c r="L108" s="239"/>
      <c r="M108" s="240"/>
      <c r="N108" s="241"/>
      <c r="O108" s="241"/>
      <c r="P108" s="241"/>
      <c r="Q108" s="241"/>
      <c r="R108" s="241"/>
      <c r="S108" s="241"/>
      <c r="T108" s="242"/>
      <c r="AT108" s="243" t="s">
        <v>242</v>
      </c>
      <c r="AU108" s="243" t="s">
        <v>89</v>
      </c>
      <c r="AV108" s="12" t="s">
        <v>89</v>
      </c>
      <c r="AW108" s="12" t="s">
        <v>41</v>
      </c>
      <c r="AX108" s="12" t="s">
        <v>80</v>
      </c>
      <c r="AY108" s="243" t="s">
        <v>232</v>
      </c>
    </row>
    <row r="109" s="12" customFormat="1">
      <c r="B109" s="233"/>
      <c r="C109" s="234"/>
      <c r="D109" s="230" t="s">
        <v>242</v>
      </c>
      <c r="E109" s="235" t="s">
        <v>39</v>
      </c>
      <c r="F109" s="236" t="s">
        <v>1254</v>
      </c>
      <c r="G109" s="234"/>
      <c r="H109" s="237">
        <v>120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AT109" s="243" t="s">
        <v>242</v>
      </c>
      <c r="AU109" s="243" t="s">
        <v>89</v>
      </c>
      <c r="AV109" s="12" t="s">
        <v>89</v>
      </c>
      <c r="AW109" s="12" t="s">
        <v>41</v>
      </c>
      <c r="AX109" s="12" t="s">
        <v>80</v>
      </c>
      <c r="AY109" s="243" t="s">
        <v>232</v>
      </c>
    </row>
    <row r="110" s="12" customFormat="1">
      <c r="B110" s="233"/>
      <c r="C110" s="234"/>
      <c r="D110" s="230" t="s">
        <v>242</v>
      </c>
      <c r="E110" s="235" t="s">
        <v>39</v>
      </c>
      <c r="F110" s="236" t="s">
        <v>1255</v>
      </c>
      <c r="G110" s="234"/>
      <c r="H110" s="237">
        <v>112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AT110" s="243" t="s">
        <v>242</v>
      </c>
      <c r="AU110" s="243" t="s">
        <v>89</v>
      </c>
      <c r="AV110" s="12" t="s">
        <v>89</v>
      </c>
      <c r="AW110" s="12" t="s">
        <v>41</v>
      </c>
      <c r="AX110" s="12" t="s">
        <v>80</v>
      </c>
      <c r="AY110" s="243" t="s">
        <v>232</v>
      </c>
    </row>
    <row r="111" s="14" customFormat="1">
      <c r="B111" s="265"/>
      <c r="C111" s="266"/>
      <c r="D111" s="230" t="s">
        <v>242</v>
      </c>
      <c r="E111" s="267" t="s">
        <v>1256</v>
      </c>
      <c r="F111" s="268" t="s">
        <v>274</v>
      </c>
      <c r="G111" s="266"/>
      <c r="H111" s="269">
        <v>386</v>
      </c>
      <c r="I111" s="270"/>
      <c r="J111" s="266"/>
      <c r="K111" s="266"/>
      <c r="L111" s="271"/>
      <c r="M111" s="272"/>
      <c r="N111" s="273"/>
      <c r="O111" s="273"/>
      <c r="P111" s="273"/>
      <c r="Q111" s="273"/>
      <c r="R111" s="273"/>
      <c r="S111" s="273"/>
      <c r="T111" s="274"/>
      <c r="AT111" s="275" t="s">
        <v>242</v>
      </c>
      <c r="AU111" s="275" t="s">
        <v>89</v>
      </c>
      <c r="AV111" s="14" t="s">
        <v>249</v>
      </c>
      <c r="AW111" s="14" t="s">
        <v>41</v>
      </c>
      <c r="AX111" s="14" t="s">
        <v>80</v>
      </c>
      <c r="AY111" s="275" t="s">
        <v>232</v>
      </c>
    </row>
    <row r="112" s="15" customFormat="1">
      <c r="B112" s="276"/>
      <c r="C112" s="277"/>
      <c r="D112" s="230" t="s">
        <v>242</v>
      </c>
      <c r="E112" s="278" t="s">
        <v>39</v>
      </c>
      <c r="F112" s="279" t="s">
        <v>1257</v>
      </c>
      <c r="G112" s="277"/>
      <c r="H112" s="278" t="s">
        <v>39</v>
      </c>
      <c r="I112" s="280"/>
      <c r="J112" s="277"/>
      <c r="K112" s="277"/>
      <c r="L112" s="281"/>
      <c r="M112" s="282"/>
      <c r="N112" s="283"/>
      <c r="O112" s="283"/>
      <c r="P112" s="283"/>
      <c r="Q112" s="283"/>
      <c r="R112" s="283"/>
      <c r="S112" s="283"/>
      <c r="T112" s="284"/>
      <c r="AT112" s="285" t="s">
        <v>242</v>
      </c>
      <c r="AU112" s="285" t="s">
        <v>89</v>
      </c>
      <c r="AV112" s="15" t="s">
        <v>87</v>
      </c>
      <c r="AW112" s="15" t="s">
        <v>41</v>
      </c>
      <c r="AX112" s="15" t="s">
        <v>80</v>
      </c>
      <c r="AY112" s="285" t="s">
        <v>232</v>
      </c>
    </row>
    <row r="113" s="12" customFormat="1">
      <c r="B113" s="233"/>
      <c r="C113" s="234"/>
      <c r="D113" s="230" t="s">
        <v>242</v>
      </c>
      <c r="E113" s="235" t="s">
        <v>39</v>
      </c>
      <c r="F113" s="236" t="s">
        <v>1258</v>
      </c>
      <c r="G113" s="234"/>
      <c r="H113" s="237">
        <v>161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AT113" s="243" t="s">
        <v>242</v>
      </c>
      <c r="AU113" s="243" t="s">
        <v>89</v>
      </c>
      <c r="AV113" s="12" t="s">
        <v>89</v>
      </c>
      <c r="AW113" s="12" t="s">
        <v>41</v>
      </c>
      <c r="AX113" s="12" t="s">
        <v>80</v>
      </c>
      <c r="AY113" s="243" t="s">
        <v>232</v>
      </c>
    </row>
    <row r="114" s="12" customFormat="1">
      <c r="B114" s="233"/>
      <c r="C114" s="234"/>
      <c r="D114" s="230" t="s">
        <v>242</v>
      </c>
      <c r="E114" s="235" t="s">
        <v>39</v>
      </c>
      <c r="F114" s="236" t="s">
        <v>1259</v>
      </c>
      <c r="G114" s="234"/>
      <c r="H114" s="237">
        <v>298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AT114" s="243" t="s">
        <v>242</v>
      </c>
      <c r="AU114" s="243" t="s">
        <v>89</v>
      </c>
      <c r="AV114" s="12" t="s">
        <v>89</v>
      </c>
      <c r="AW114" s="12" t="s">
        <v>41</v>
      </c>
      <c r="AX114" s="12" t="s">
        <v>80</v>
      </c>
      <c r="AY114" s="243" t="s">
        <v>232</v>
      </c>
    </row>
    <row r="115" s="12" customFormat="1">
      <c r="B115" s="233"/>
      <c r="C115" s="234"/>
      <c r="D115" s="230" t="s">
        <v>242</v>
      </c>
      <c r="E115" s="235" t="s">
        <v>39</v>
      </c>
      <c r="F115" s="236" t="s">
        <v>1260</v>
      </c>
      <c r="G115" s="234"/>
      <c r="H115" s="237">
        <v>156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AT115" s="243" t="s">
        <v>242</v>
      </c>
      <c r="AU115" s="243" t="s">
        <v>89</v>
      </c>
      <c r="AV115" s="12" t="s">
        <v>89</v>
      </c>
      <c r="AW115" s="12" t="s">
        <v>41</v>
      </c>
      <c r="AX115" s="12" t="s">
        <v>80</v>
      </c>
      <c r="AY115" s="243" t="s">
        <v>232</v>
      </c>
    </row>
    <row r="116" s="12" customFormat="1">
      <c r="B116" s="233"/>
      <c r="C116" s="234"/>
      <c r="D116" s="230" t="s">
        <v>242</v>
      </c>
      <c r="E116" s="235" t="s">
        <v>39</v>
      </c>
      <c r="F116" s="236" t="s">
        <v>1261</v>
      </c>
      <c r="G116" s="234"/>
      <c r="H116" s="237">
        <v>157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AT116" s="243" t="s">
        <v>242</v>
      </c>
      <c r="AU116" s="243" t="s">
        <v>89</v>
      </c>
      <c r="AV116" s="12" t="s">
        <v>89</v>
      </c>
      <c r="AW116" s="12" t="s">
        <v>41</v>
      </c>
      <c r="AX116" s="12" t="s">
        <v>80</v>
      </c>
      <c r="AY116" s="243" t="s">
        <v>232</v>
      </c>
    </row>
    <row r="117" s="14" customFormat="1">
      <c r="B117" s="265"/>
      <c r="C117" s="266"/>
      <c r="D117" s="230" t="s">
        <v>242</v>
      </c>
      <c r="E117" s="267" t="s">
        <v>1230</v>
      </c>
      <c r="F117" s="268" t="s">
        <v>274</v>
      </c>
      <c r="G117" s="266"/>
      <c r="H117" s="269">
        <v>772</v>
      </c>
      <c r="I117" s="270"/>
      <c r="J117" s="266"/>
      <c r="K117" s="266"/>
      <c r="L117" s="271"/>
      <c r="M117" s="272"/>
      <c r="N117" s="273"/>
      <c r="O117" s="273"/>
      <c r="P117" s="273"/>
      <c r="Q117" s="273"/>
      <c r="R117" s="273"/>
      <c r="S117" s="273"/>
      <c r="T117" s="274"/>
      <c r="AT117" s="275" t="s">
        <v>242</v>
      </c>
      <c r="AU117" s="275" t="s">
        <v>89</v>
      </c>
      <c r="AV117" s="14" t="s">
        <v>249</v>
      </c>
      <c r="AW117" s="14" t="s">
        <v>41</v>
      </c>
      <c r="AX117" s="14" t="s">
        <v>80</v>
      </c>
      <c r="AY117" s="275" t="s">
        <v>232</v>
      </c>
    </row>
    <row r="118" s="13" customFormat="1">
      <c r="B118" s="254"/>
      <c r="C118" s="255"/>
      <c r="D118" s="230" t="s">
        <v>242</v>
      </c>
      <c r="E118" s="256" t="s">
        <v>1221</v>
      </c>
      <c r="F118" s="257" t="s">
        <v>263</v>
      </c>
      <c r="G118" s="255"/>
      <c r="H118" s="258">
        <v>1158</v>
      </c>
      <c r="I118" s="259"/>
      <c r="J118" s="255"/>
      <c r="K118" s="255"/>
      <c r="L118" s="260"/>
      <c r="M118" s="261"/>
      <c r="N118" s="262"/>
      <c r="O118" s="262"/>
      <c r="P118" s="262"/>
      <c r="Q118" s="262"/>
      <c r="R118" s="262"/>
      <c r="S118" s="262"/>
      <c r="T118" s="263"/>
      <c r="AT118" s="264" t="s">
        <v>242</v>
      </c>
      <c r="AU118" s="264" t="s">
        <v>89</v>
      </c>
      <c r="AV118" s="13" t="s">
        <v>181</v>
      </c>
      <c r="AW118" s="13" t="s">
        <v>41</v>
      </c>
      <c r="AX118" s="13" t="s">
        <v>87</v>
      </c>
      <c r="AY118" s="264" t="s">
        <v>232</v>
      </c>
    </row>
    <row r="119" s="1" customFormat="1" ht="22.5" customHeight="1">
      <c r="B119" s="40"/>
      <c r="C119" s="244" t="s">
        <v>181</v>
      </c>
      <c r="D119" s="244" t="s">
        <v>250</v>
      </c>
      <c r="E119" s="245" t="s">
        <v>278</v>
      </c>
      <c r="F119" s="246" t="s">
        <v>279</v>
      </c>
      <c r="G119" s="247" t="s">
        <v>280</v>
      </c>
      <c r="H119" s="248">
        <v>246</v>
      </c>
      <c r="I119" s="249"/>
      <c r="J119" s="250">
        <f>ROUND(I119*H119,2)</f>
        <v>0</v>
      </c>
      <c r="K119" s="246" t="s">
        <v>238</v>
      </c>
      <c r="L119" s="251"/>
      <c r="M119" s="252" t="s">
        <v>39</v>
      </c>
      <c r="N119" s="253" t="s">
        <v>53</v>
      </c>
      <c r="O119" s="81"/>
      <c r="P119" s="227">
        <f>O119*H119</f>
        <v>0</v>
      </c>
      <c r="Q119" s="227">
        <v>0.00018000000000000001</v>
      </c>
      <c r="R119" s="227">
        <f>Q119*H119</f>
        <v>0.04428</v>
      </c>
      <c r="S119" s="227">
        <v>0</v>
      </c>
      <c r="T119" s="228">
        <f>S119*H119</f>
        <v>0</v>
      </c>
      <c r="AR119" s="18" t="s">
        <v>253</v>
      </c>
      <c r="AT119" s="18" t="s">
        <v>250</v>
      </c>
      <c r="AU119" s="18" t="s">
        <v>89</v>
      </c>
      <c r="AY119" s="18" t="s">
        <v>232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8" t="s">
        <v>181</v>
      </c>
      <c r="BK119" s="229">
        <f>ROUND(I119*H119,2)</f>
        <v>0</v>
      </c>
      <c r="BL119" s="18" t="s">
        <v>181</v>
      </c>
      <c r="BM119" s="18" t="s">
        <v>967</v>
      </c>
    </row>
    <row r="120" s="12" customFormat="1">
      <c r="B120" s="233"/>
      <c r="C120" s="234"/>
      <c r="D120" s="230" t="s">
        <v>242</v>
      </c>
      <c r="E120" s="235" t="s">
        <v>1219</v>
      </c>
      <c r="F120" s="236" t="s">
        <v>1220</v>
      </c>
      <c r="G120" s="234"/>
      <c r="H120" s="237">
        <v>246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AT120" s="243" t="s">
        <v>242</v>
      </c>
      <c r="AU120" s="243" t="s">
        <v>89</v>
      </c>
      <c r="AV120" s="12" t="s">
        <v>89</v>
      </c>
      <c r="AW120" s="12" t="s">
        <v>41</v>
      </c>
      <c r="AX120" s="12" t="s">
        <v>87</v>
      </c>
      <c r="AY120" s="243" t="s">
        <v>232</v>
      </c>
    </row>
    <row r="121" s="1" customFormat="1" ht="22.5" customHeight="1">
      <c r="B121" s="40"/>
      <c r="C121" s="244" t="s">
        <v>233</v>
      </c>
      <c r="D121" s="244" t="s">
        <v>250</v>
      </c>
      <c r="E121" s="245" t="s">
        <v>285</v>
      </c>
      <c r="F121" s="246" t="s">
        <v>286</v>
      </c>
      <c r="G121" s="247" t="s">
        <v>280</v>
      </c>
      <c r="H121" s="248">
        <v>328</v>
      </c>
      <c r="I121" s="249"/>
      <c r="J121" s="250">
        <f>ROUND(I121*H121,2)</f>
        <v>0</v>
      </c>
      <c r="K121" s="246" t="s">
        <v>238</v>
      </c>
      <c r="L121" s="251"/>
      <c r="M121" s="252" t="s">
        <v>39</v>
      </c>
      <c r="N121" s="253" t="s">
        <v>53</v>
      </c>
      <c r="O121" s="81"/>
      <c r="P121" s="227">
        <f>O121*H121</f>
        <v>0</v>
      </c>
      <c r="Q121" s="227">
        <v>0.00123</v>
      </c>
      <c r="R121" s="227">
        <f>Q121*H121</f>
        <v>0.40343999999999997</v>
      </c>
      <c r="S121" s="227">
        <v>0</v>
      </c>
      <c r="T121" s="228">
        <f>S121*H121</f>
        <v>0</v>
      </c>
      <c r="AR121" s="18" t="s">
        <v>253</v>
      </c>
      <c r="AT121" s="18" t="s">
        <v>250</v>
      </c>
      <c r="AU121" s="18" t="s">
        <v>89</v>
      </c>
      <c r="AY121" s="18" t="s">
        <v>232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8" t="s">
        <v>181</v>
      </c>
      <c r="BK121" s="229">
        <f>ROUND(I121*H121,2)</f>
        <v>0</v>
      </c>
      <c r="BL121" s="18" t="s">
        <v>181</v>
      </c>
      <c r="BM121" s="18" t="s">
        <v>969</v>
      </c>
    </row>
    <row r="122" s="12" customFormat="1">
      <c r="B122" s="233"/>
      <c r="C122" s="234"/>
      <c r="D122" s="230" t="s">
        <v>242</v>
      </c>
      <c r="E122" s="235" t="s">
        <v>39</v>
      </c>
      <c r="F122" s="236" t="s">
        <v>484</v>
      </c>
      <c r="G122" s="234"/>
      <c r="H122" s="237">
        <v>328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AT122" s="243" t="s">
        <v>242</v>
      </c>
      <c r="AU122" s="243" t="s">
        <v>89</v>
      </c>
      <c r="AV122" s="12" t="s">
        <v>89</v>
      </c>
      <c r="AW122" s="12" t="s">
        <v>41</v>
      </c>
      <c r="AX122" s="12" t="s">
        <v>87</v>
      </c>
      <c r="AY122" s="243" t="s">
        <v>232</v>
      </c>
    </row>
    <row r="123" s="1" customFormat="1" ht="33.75" customHeight="1">
      <c r="B123" s="40"/>
      <c r="C123" s="218" t="s">
        <v>269</v>
      </c>
      <c r="D123" s="218" t="s">
        <v>235</v>
      </c>
      <c r="E123" s="219" t="s">
        <v>1262</v>
      </c>
      <c r="F123" s="220" t="s">
        <v>1263</v>
      </c>
      <c r="G123" s="221" t="s">
        <v>180</v>
      </c>
      <c r="H123" s="222">
        <v>25</v>
      </c>
      <c r="I123" s="223"/>
      <c r="J123" s="224">
        <f>ROUND(I123*H123,2)</f>
        <v>0</v>
      </c>
      <c r="K123" s="220" t="s">
        <v>238</v>
      </c>
      <c r="L123" s="45"/>
      <c r="M123" s="225" t="s">
        <v>39</v>
      </c>
      <c r="N123" s="226" t="s">
        <v>53</v>
      </c>
      <c r="O123" s="8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AR123" s="18" t="s">
        <v>181</v>
      </c>
      <c r="AT123" s="18" t="s">
        <v>235</v>
      </c>
      <c r="AU123" s="18" t="s">
        <v>89</v>
      </c>
      <c r="AY123" s="18" t="s">
        <v>232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8" t="s">
        <v>181</v>
      </c>
      <c r="BK123" s="229">
        <f>ROUND(I123*H123,2)</f>
        <v>0</v>
      </c>
      <c r="BL123" s="18" t="s">
        <v>181</v>
      </c>
      <c r="BM123" s="18" t="s">
        <v>1264</v>
      </c>
    </row>
    <row r="124" s="1" customFormat="1">
      <c r="B124" s="40"/>
      <c r="C124" s="41"/>
      <c r="D124" s="230" t="s">
        <v>240</v>
      </c>
      <c r="E124" s="41"/>
      <c r="F124" s="231" t="s">
        <v>1265</v>
      </c>
      <c r="G124" s="41"/>
      <c r="H124" s="41"/>
      <c r="I124" s="145"/>
      <c r="J124" s="41"/>
      <c r="K124" s="41"/>
      <c r="L124" s="45"/>
      <c r="M124" s="232"/>
      <c r="N124" s="81"/>
      <c r="O124" s="81"/>
      <c r="P124" s="81"/>
      <c r="Q124" s="81"/>
      <c r="R124" s="81"/>
      <c r="S124" s="81"/>
      <c r="T124" s="82"/>
      <c r="AT124" s="18" t="s">
        <v>240</v>
      </c>
      <c r="AU124" s="18" t="s">
        <v>89</v>
      </c>
    </row>
    <row r="125" s="12" customFormat="1">
      <c r="B125" s="233"/>
      <c r="C125" s="234"/>
      <c r="D125" s="230" t="s">
        <v>242</v>
      </c>
      <c r="E125" s="235" t="s">
        <v>39</v>
      </c>
      <c r="F125" s="236" t="s">
        <v>1266</v>
      </c>
      <c r="G125" s="234"/>
      <c r="H125" s="237">
        <v>25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AT125" s="243" t="s">
        <v>242</v>
      </c>
      <c r="AU125" s="243" t="s">
        <v>89</v>
      </c>
      <c r="AV125" s="12" t="s">
        <v>89</v>
      </c>
      <c r="AW125" s="12" t="s">
        <v>41</v>
      </c>
      <c r="AX125" s="12" t="s">
        <v>80</v>
      </c>
      <c r="AY125" s="243" t="s">
        <v>232</v>
      </c>
    </row>
    <row r="126" s="13" customFormat="1">
      <c r="B126" s="254"/>
      <c r="C126" s="255"/>
      <c r="D126" s="230" t="s">
        <v>242</v>
      </c>
      <c r="E126" s="256" t="s">
        <v>39</v>
      </c>
      <c r="F126" s="257" t="s">
        <v>263</v>
      </c>
      <c r="G126" s="255"/>
      <c r="H126" s="258">
        <v>25</v>
      </c>
      <c r="I126" s="259"/>
      <c r="J126" s="255"/>
      <c r="K126" s="255"/>
      <c r="L126" s="260"/>
      <c r="M126" s="261"/>
      <c r="N126" s="262"/>
      <c r="O126" s="262"/>
      <c r="P126" s="262"/>
      <c r="Q126" s="262"/>
      <c r="R126" s="262"/>
      <c r="S126" s="262"/>
      <c r="T126" s="263"/>
      <c r="AT126" s="264" t="s">
        <v>242</v>
      </c>
      <c r="AU126" s="264" t="s">
        <v>89</v>
      </c>
      <c r="AV126" s="13" t="s">
        <v>181</v>
      </c>
      <c r="AW126" s="13" t="s">
        <v>41</v>
      </c>
      <c r="AX126" s="13" t="s">
        <v>87</v>
      </c>
      <c r="AY126" s="264" t="s">
        <v>232</v>
      </c>
    </row>
    <row r="127" s="1" customFormat="1" ht="22.5" customHeight="1">
      <c r="B127" s="40"/>
      <c r="C127" s="218" t="s">
        <v>277</v>
      </c>
      <c r="D127" s="218" t="s">
        <v>235</v>
      </c>
      <c r="E127" s="219" t="s">
        <v>290</v>
      </c>
      <c r="F127" s="220" t="s">
        <v>291</v>
      </c>
      <c r="G127" s="221" t="s">
        <v>280</v>
      </c>
      <c r="H127" s="222">
        <v>196.833</v>
      </c>
      <c r="I127" s="223"/>
      <c r="J127" s="224">
        <f>ROUND(I127*H127,2)</f>
        <v>0</v>
      </c>
      <c r="K127" s="220" t="s">
        <v>238</v>
      </c>
      <c r="L127" s="45"/>
      <c r="M127" s="225" t="s">
        <v>39</v>
      </c>
      <c r="N127" s="226" t="s">
        <v>53</v>
      </c>
      <c r="O127" s="8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AR127" s="18" t="s">
        <v>181</v>
      </c>
      <c r="AT127" s="18" t="s">
        <v>235</v>
      </c>
      <c r="AU127" s="18" t="s">
        <v>89</v>
      </c>
      <c r="AY127" s="18" t="s">
        <v>232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8" t="s">
        <v>181</v>
      </c>
      <c r="BK127" s="229">
        <f>ROUND(I127*H127,2)</f>
        <v>0</v>
      </c>
      <c r="BL127" s="18" t="s">
        <v>181</v>
      </c>
      <c r="BM127" s="18" t="s">
        <v>971</v>
      </c>
    </row>
    <row r="128" s="1" customFormat="1">
      <c r="B128" s="40"/>
      <c r="C128" s="41"/>
      <c r="D128" s="230" t="s">
        <v>240</v>
      </c>
      <c r="E128" s="41"/>
      <c r="F128" s="231" t="s">
        <v>293</v>
      </c>
      <c r="G128" s="41"/>
      <c r="H128" s="41"/>
      <c r="I128" s="145"/>
      <c r="J128" s="41"/>
      <c r="K128" s="41"/>
      <c r="L128" s="45"/>
      <c r="M128" s="232"/>
      <c r="N128" s="81"/>
      <c r="O128" s="81"/>
      <c r="P128" s="81"/>
      <c r="Q128" s="81"/>
      <c r="R128" s="81"/>
      <c r="S128" s="81"/>
      <c r="T128" s="82"/>
      <c r="AT128" s="18" t="s">
        <v>240</v>
      </c>
      <c r="AU128" s="18" t="s">
        <v>89</v>
      </c>
    </row>
    <row r="129" s="12" customFormat="1">
      <c r="B129" s="233"/>
      <c r="C129" s="234"/>
      <c r="D129" s="230" t="s">
        <v>242</v>
      </c>
      <c r="E129" s="235" t="s">
        <v>39</v>
      </c>
      <c r="F129" s="236" t="s">
        <v>1267</v>
      </c>
      <c r="G129" s="234"/>
      <c r="H129" s="237">
        <v>196.833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AT129" s="243" t="s">
        <v>242</v>
      </c>
      <c r="AU129" s="243" t="s">
        <v>89</v>
      </c>
      <c r="AV129" s="12" t="s">
        <v>89</v>
      </c>
      <c r="AW129" s="12" t="s">
        <v>41</v>
      </c>
      <c r="AX129" s="12" t="s">
        <v>80</v>
      </c>
      <c r="AY129" s="243" t="s">
        <v>232</v>
      </c>
    </row>
    <row r="130" s="13" customFormat="1">
      <c r="B130" s="254"/>
      <c r="C130" s="255"/>
      <c r="D130" s="230" t="s">
        <v>242</v>
      </c>
      <c r="E130" s="256" t="s">
        <v>39</v>
      </c>
      <c r="F130" s="257" t="s">
        <v>263</v>
      </c>
      <c r="G130" s="255"/>
      <c r="H130" s="258">
        <v>196.833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AT130" s="264" t="s">
        <v>242</v>
      </c>
      <c r="AU130" s="264" t="s">
        <v>89</v>
      </c>
      <c r="AV130" s="13" t="s">
        <v>181</v>
      </c>
      <c r="AW130" s="13" t="s">
        <v>41</v>
      </c>
      <c r="AX130" s="13" t="s">
        <v>87</v>
      </c>
      <c r="AY130" s="264" t="s">
        <v>232</v>
      </c>
    </row>
    <row r="131" s="1" customFormat="1" ht="33.75" customHeight="1">
      <c r="B131" s="40"/>
      <c r="C131" s="218" t="s">
        <v>253</v>
      </c>
      <c r="D131" s="218" t="s">
        <v>235</v>
      </c>
      <c r="E131" s="219" t="s">
        <v>1268</v>
      </c>
      <c r="F131" s="220" t="s">
        <v>1269</v>
      </c>
      <c r="G131" s="221" t="s">
        <v>1044</v>
      </c>
      <c r="H131" s="222">
        <v>164</v>
      </c>
      <c r="I131" s="223"/>
      <c r="J131" s="224">
        <f>ROUND(I131*H131,2)</f>
        <v>0</v>
      </c>
      <c r="K131" s="220" t="s">
        <v>238</v>
      </c>
      <c r="L131" s="45"/>
      <c r="M131" s="225" t="s">
        <v>39</v>
      </c>
      <c r="N131" s="226" t="s">
        <v>53</v>
      </c>
      <c r="O131" s="8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AR131" s="18" t="s">
        <v>181</v>
      </c>
      <c r="AT131" s="18" t="s">
        <v>235</v>
      </c>
      <c r="AU131" s="18" t="s">
        <v>89</v>
      </c>
      <c r="AY131" s="18" t="s">
        <v>232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8" t="s">
        <v>181</v>
      </c>
      <c r="BK131" s="229">
        <f>ROUND(I131*H131,2)</f>
        <v>0</v>
      </c>
      <c r="BL131" s="18" t="s">
        <v>181</v>
      </c>
      <c r="BM131" s="18" t="s">
        <v>1270</v>
      </c>
    </row>
    <row r="132" s="1" customFormat="1">
      <c r="B132" s="40"/>
      <c r="C132" s="41"/>
      <c r="D132" s="230" t="s">
        <v>240</v>
      </c>
      <c r="E132" s="41"/>
      <c r="F132" s="231" t="s">
        <v>1046</v>
      </c>
      <c r="G132" s="41"/>
      <c r="H132" s="41"/>
      <c r="I132" s="145"/>
      <c r="J132" s="41"/>
      <c r="K132" s="41"/>
      <c r="L132" s="45"/>
      <c r="M132" s="232"/>
      <c r="N132" s="81"/>
      <c r="O132" s="81"/>
      <c r="P132" s="81"/>
      <c r="Q132" s="81"/>
      <c r="R132" s="81"/>
      <c r="S132" s="81"/>
      <c r="T132" s="82"/>
      <c r="AT132" s="18" t="s">
        <v>240</v>
      </c>
      <c r="AU132" s="18" t="s">
        <v>89</v>
      </c>
    </row>
    <row r="133" s="12" customFormat="1">
      <c r="B133" s="233"/>
      <c r="C133" s="234"/>
      <c r="D133" s="230" t="s">
        <v>242</v>
      </c>
      <c r="E133" s="235" t="s">
        <v>39</v>
      </c>
      <c r="F133" s="236" t="s">
        <v>1271</v>
      </c>
      <c r="G133" s="234"/>
      <c r="H133" s="237">
        <v>164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242</v>
      </c>
      <c r="AU133" s="243" t="s">
        <v>89</v>
      </c>
      <c r="AV133" s="12" t="s">
        <v>89</v>
      </c>
      <c r="AW133" s="12" t="s">
        <v>41</v>
      </c>
      <c r="AX133" s="12" t="s">
        <v>80</v>
      </c>
      <c r="AY133" s="243" t="s">
        <v>232</v>
      </c>
    </row>
    <row r="134" s="13" customFormat="1">
      <c r="B134" s="254"/>
      <c r="C134" s="255"/>
      <c r="D134" s="230" t="s">
        <v>242</v>
      </c>
      <c r="E134" s="256" t="s">
        <v>39</v>
      </c>
      <c r="F134" s="257" t="s">
        <v>263</v>
      </c>
      <c r="G134" s="255"/>
      <c r="H134" s="258">
        <v>164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AT134" s="264" t="s">
        <v>242</v>
      </c>
      <c r="AU134" s="264" t="s">
        <v>89</v>
      </c>
      <c r="AV134" s="13" t="s">
        <v>181</v>
      </c>
      <c r="AW134" s="13" t="s">
        <v>41</v>
      </c>
      <c r="AX134" s="13" t="s">
        <v>87</v>
      </c>
      <c r="AY134" s="264" t="s">
        <v>232</v>
      </c>
    </row>
    <row r="135" s="1" customFormat="1" ht="33.75" customHeight="1">
      <c r="B135" s="40"/>
      <c r="C135" s="218" t="s">
        <v>289</v>
      </c>
      <c r="D135" s="218" t="s">
        <v>235</v>
      </c>
      <c r="E135" s="219" t="s">
        <v>689</v>
      </c>
      <c r="F135" s="220" t="s">
        <v>690</v>
      </c>
      <c r="G135" s="221" t="s">
        <v>280</v>
      </c>
      <c r="H135" s="222">
        <v>82</v>
      </c>
      <c r="I135" s="223"/>
      <c r="J135" s="224">
        <f>ROUND(I135*H135,2)</f>
        <v>0</v>
      </c>
      <c r="K135" s="220" t="s">
        <v>238</v>
      </c>
      <c r="L135" s="45"/>
      <c r="M135" s="225" t="s">
        <v>39</v>
      </c>
      <c r="N135" s="226" t="s">
        <v>53</v>
      </c>
      <c r="O135" s="8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AR135" s="18" t="s">
        <v>181</v>
      </c>
      <c r="AT135" s="18" t="s">
        <v>235</v>
      </c>
      <c r="AU135" s="18" t="s">
        <v>89</v>
      </c>
      <c r="AY135" s="18" t="s">
        <v>232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8" t="s">
        <v>181</v>
      </c>
      <c r="BK135" s="229">
        <f>ROUND(I135*H135,2)</f>
        <v>0</v>
      </c>
      <c r="BL135" s="18" t="s">
        <v>181</v>
      </c>
      <c r="BM135" s="18" t="s">
        <v>1272</v>
      </c>
    </row>
    <row r="136" s="1" customFormat="1">
      <c r="B136" s="40"/>
      <c r="C136" s="41"/>
      <c r="D136" s="230" t="s">
        <v>240</v>
      </c>
      <c r="E136" s="41"/>
      <c r="F136" s="231" t="s">
        <v>692</v>
      </c>
      <c r="G136" s="41"/>
      <c r="H136" s="41"/>
      <c r="I136" s="145"/>
      <c r="J136" s="41"/>
      <c r="K136" s="41"/>
      <c r="L136" s="45"/>
      <c r="M136" s="232"/>
      <c r="N136" s="81"/>
      <c r="O136" s="81"/>
      <c r="P136" s="81"/>
      <c r="Q136" s="81"/>
      <c r="R136" s="81"/>
      <c r="S136" s="81"/>
      <c r="T136" s="82"/>
      <c r="AT136" s="18" t="s">
        <v>240</v>
      </c>
      <c r="AU136" s="18" t="s">
        <v>89</v>
      </c>
    </row>
    <row r="137" s="12" customFormat="1">
      <c r="B137" s="233"/>
      <c r="C137" s="234"/>
      <c r="D137" s="230" t="s">
        <v>242</v>
      </c>
      <c r="E137" s="235" t="s">
        <v>39</v>
      </c>
      <c r="F137" s="236" t="s">
        <v>1273</v>
      </c>
      <c r="G137" s="234"/>
      <c r="H137" s="237">
        <v>82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242</v>
      </c>
      <c r="AU137" s="243" t="s">
        <v>89</v>
      </c>
      <c r="AV137" s="12" t="s">
        <v>89</v>
      </c>
      <c r="AW137" s="12" t="s">
        <v>41</v>
      </c>
      <c r="AX137" s="12" t="s">
        <v>87</v>
      </c>
      <c r="AY137" s="243" t="s">
        <v>232</v>
      </c>
    </row>
    <row r="138" s="1" customFormat="1" ht="45" customHeight="1">
      <c r="B138" s="40"/>
      <c r="C138" s="218" t="s">
        <v>295</v>
      </c>
      <c r="D138" s="218" t="s">
        <v>235</v>
      </c>
      <c r="E138" s="219" t="s">
        <v>296</v>
      </c>
      <c r="F138" s="220" t="s">
        <v>297</v>
      </c>
      <c r="G138" s="221" t="s">
        <v>176</v>
      </c>
      <c r="H138" s="222">
        <v>5.2080000000000002</v>
      </c>
      <c r="I138" s="223"/>
      <c r="J138" s="224">
        <f>ROUND(I138*H138,2)</f>
        <v>0</v>
      </c>
      <c r="K138" s="220" t="s">
        <v>238</v>
      </c>
      <c r="L138" s="45"/>
      <c r="M138" s="225" t="s">
        <v>39</v>
      </c>
      <c r="N138" s="226" t="s">
        <v>53</v>
      </c>
      <c r="O138" s="8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AR138" s="18" t="s">
        <v>181</v>
      </c>
      <c r="AT138" s="18" t="s">
        <v>235</v>
      </c>
      <c r="AU138" s="18" t="s">
        <v>89</v>
      </c>
      <c r="AY138" s="18" t="s">
        <v>232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8" t="s">
        <v>181</v>
      </c>
      <c r="BK138" s="229">
        <f>ROUND(I138*H138,2)</f>
        <v>0</v>
      </c>
      <c r="BL138" s="18" t="s">
        <v>181</v>
      </c>
      <c r="BM138" s="18" t="s">
        <v>1274</v>
      </c>
    </row>
    <row r="139" s="1" customFormat="1">
      <c r="B139" s="40"/>
      <c r="C139" s="41"/>
      <c r="D139" s="230" t="s">
        <v>240</v>
      </c>
      <c r="E139" s="41"/>
      <c r="F139" s="231" t="s">
        <v>299</v>
      </c>
      <c r="G139" s="41"/>
      <c r="H139" s="41"/>
      <c r="I139" s="145"/>
      <c r="J139" s="41"/>
      <c r="K139" s="41"/>
      <c r="L139" s="45"/>
      <c r="M139" s="232"/>
      <c r="N139" s="81"/>
      <c r="O139" s="81"/>
      <c r="P139" s="81"/>
      <c r="Q139" s="81"/>
      <c r="R139" s="81"/>
      <c r="S139" s="81"/>
      <c r="T139" s="82"/>
      <c r="AT139" s="18" t="s">
        <v>240</v>
      </c>
      <c r="AU139" s="18" t="s">
        <v>89</v>
      </c>
    </row>
    <row r="140" s="15" customFormat="1">
      <c r="B140" s="276"/>
      <c r="C140" s="277"/>
      <c r="D140" s="230" t="s">
        <v>242</v>
      </c>
      <c r="E140" s="278" t="s">
        <v>39</v>
      </c>
      <c r="F140" s="279" t="s">
        <v>1275</v>
      </c>
      <c r="G140" s="277"/>
      <c r="H140" s="278" t="s">
        <v>39</v>
      </c>
      <c r="I140" s="280"/>
      <c r="J140" s="277"/>
      <c r="K140" s="277"/>
      <c r="L140" s="281"/>
      <c r="M140" s="282"/>
      <c r="N140" s="283"/>
      <c r="O140" s="283"/>
      <c r="P140" s="283"/>
      <c r="Q140" s="283"/>
      <c r="R140" s="283"/>
      <c r="S140" s="283"/>
      <c r="T140" s="284"/>
      <c r="AT140" s="285" t="s">
        <v>242</v>
      </c>
      <c r="AU140" s="285" t="s">
        <v>89</v>
      </c>
      <c r="AV140" s="15" t="s">
        <v>87</v>
      </c>
      <c r="AW140" s="15" t="s">
        <v>41</v>
      </c>
      <c r="AX140" s="15" t="s">
        <v>80</v>
      </c>
      <c r="AY140" s="285" t="s">
        <v>232</v>
      </c>
    </row>
    <row r="141" s="12" customFormat="1">
      <c r="B141" s="233"/>
      <c r="C141" s="234"/>
      <c r="D141" s="230" t="s">
        <v>242</v>
      </c>
      <c r="E141" s="235" t="s">
        <v>39</v>
      </c>
      <c r="F141" s="236" t="s">
        <v>1276</v>
      </c>
      <c r="G141" s="234"/>
      <c r="H141" s="237">
        <v>0.29999999999999999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AT141" s="243" t="s">
        <v>242</v>
      </c>
      <c r="AU141" s="243" t="s">
        <v>89</v>
      </c>
      <c r="AV141" s="12" t="s">
        <v>89</v>
      </c>
      <c r="AW141" s="12" t="s">
        <v>41</v>
      </c>
      <c r="AX141" s="12" t="s">
        <v>80</v>
      </c>
      <c r="AY141" s="243" t="s">
        <v>232</v>
      </c>
    </row>
    <row r="142" s="12" customFormat="1">
      <c r="B142" s="233"/>
      <c r="C142" s="234"/>
      <c r="D142" s="230" t="s">
        <v>242</v>
      </c>
      <c r="E142" s="235" t="s">
        <v>39</v>
      </c>
      <c r="F142" s="236" t="s">
        <v>1277</v>
      </c>
      <c r="G142" s="234"/>
      <c r="H142" s="237">
        <v>0.45000000000000001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AT142" s="243" t="s">
        <v>242</v>
      </c>
      <c r="AU142" s="243" t="s">
        <v>89</v>
      </c>
      <c r="AV142" s="12" t="s">
        <v>89</v>
      </c>
      <c r="AW142" s="12" t="s">
        <v>41</v>
      </c>
      <c r="AX142" s="12" t="s">
        <v>80</v>
      </c>
      <c r="AY142" s="243" t="s">
        <v>232</v>
      </c>
    </row>
    <row r="143" s="12" customFormat="1">
      <c r="B143" s="233"/>
      <c r="C143" s="234"/>
      <c r="D143" s="230" t="s">
        <v>242</v>
      </c>
      <c r="E143" s="235" t="s">
        <v>39</v>
      </c>
      <c r="F143" s="236" t="s">
        <v>1278</v>
      </c>
      <c r="G143" s="234"/>
      <c r="H143" s="237">
        <v>0.20000000000000001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AT143" s="243" t="s">
        <v>242</v>
      </c>
      <c r="AU143" s="243" t="s">
        <v>89</v>
      </c>
      <c r="AV143" s="12" t="s">
        <v>89</v>
      </c>
      <c r="AW143" s="12" t="s">
        <v>41</v>
      </c>
      <c r="AX143" s="12" t="s">
        <v>80</v>
      </c>
      <c r="AY143" s="243" t="s">
        <v>232</v>
      </c>
    </row>
    <row r="144" s="12" customFormat="1">
      <c r="B144" s="233"/>
      <c r="C144" s="234"/>
      <c r="D144" s="230" t="s">
        <v>242</v>
      </c>
      <c r="E144" s="235" t="s">
        <v>39</v>
      </c>
      <c r="F144" s="236" t="s">
        <v>1279</v>
      </c>
      <c r="G144" s="234"/>
      <c r="H144" s="237">
        <v>0.14999999999999999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AT144" s="243" t="s">
        <v>242</v>
      </c>
      <c r="AU144" s="243" t="s">
        <v>89</v>
      </c>
      <c r="AV144" s="12" t="s">
        <v>89</v>
      </c>
      <c r="AW144" s="12" t="s">
        <v>41</v>
      </c>
      <c r="AX144" s="12" t="s">
        <v>80</v>
      </c>
      <c r="AY144" s="243" t="s">
        <v>232</v>
      </c>
    </row>
    <row r="145" s="12" customFormat="1">
      <c r="B145" s="233"/>
      <c r="C145" s="234"/>
      <c r="D145" s="230" t="s">
        <v>242</v>
      </c>
      <c r="E145" s="235" t="s">
        <v>39</v>
      </c>
      <c r="F145" s="236" t="s">
        <v>1280</v>
      </c>
      <c r="G145" s="234"/>
      <c r="H145" s="237">
        <v>0.34999999999999998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AT145" s="243" t="s">
        <v>242</v>
      </c>
      <c r="AU145" s="243" t="s">
        <v>89</v>
      </c>
      <c r="AV145" s="12" t="s">
        <v>89</v>
      </c>
      <c r="AW145" s="12" t="s">
        <v>41</v>
      </c>
      <c r="AX145" s="12" t="s">
        <v>80</v>
      </c>
      <c r="AY145" s="243" t="s">
        <v>232</v>
      </c>
    </row>
    <row r="146" s="12" customFormat="1">
      <c r="B146" s="233"/>
      <c r="C146" s="234"/>
      <c r="D146" s="230" t="s">
        <v>242</v>
      </c>
      <c r="E146" s="235" t="s">
        <v>39</v>
      </c>
      <c r="F146" s="236" t="s">
        <v>1281</v>
      </c>
      <c r="G146" s="234"/>
      <c r="H146" s="237">
        <v>0.55000000000000004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AT146" s="243" t="s">
        <v>242</v>
      </c>
      <c r="AU146" s="243" t="s">
        <v>89</v>
      </c>
      <c r="AV146" s="12" t="s">
        <v>89</v>
      </c>
      <c r="AW146" s="12" t="s">
        <v>41</v>
      </c>
      <c r="AX146" s="12" t="s">
        <v>80</v>
      </c>
      <c r="AY146" s="243" t="s">
        <v>232</v>
      </c>
    </row>
    <row r="147" s="12" customFormat="1">
      <c r="B147" s="233"/>
      <c r="C147" s="234"/>
      <c r="D147" s="230" t="s">
        <v>242</v>
      </c>
      <c r="E147" s="235" t="s">
        <v>39</v>
      </c>
      <c r="F147" s="236" t="s">
        <v>1282</v>
      </c>
      <c r="G147" s="234"/>
      <c r="H147" s="237">
        <v>0.10000000000000001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AT147" s="243" t="s">
        <v>242</v>
      </c>
      <c r="AU147" s="243" t="s">
        <v>89</v>
      </c>
      <c r="AV147" s="12" t="s">
        <v>89</v>
      </c>
      <c r="AW147" s="12" t="s">
        <v>41</v>
      </c>
      <c r="AX147" s="12" t="s">
        <v>80</v>
      </c>
      <c r="AY147" s="243" t="s">
        <v>232</v>
      </c>
    </row>
    <row r="148" s="14" customFormat="1">
      <c r="B148" s="265"/>
      <c r="C148" s="266"/>
      <c r="D148" s="230" t="s">
        <v>242</v>
      </c>
      <c r="E148" s="267" t="s">
        <v>39</v>
      </c>
      <c r="F148" s="268" t="s">
        <v>274</v>
      </c>
      <c r="G148" s="266"/>
      <c r="H148" s="269">
        <v>2.1000000000000001</v>
      </c>
      <c r="I148" s="270"/>
      <c r="J148" s="266"/>
      <c r="K148" s="266"/>
      <c r="L148" s="271"/>
      <c r="M148" s="272"/>
      <c r="N148" s="273"/>
      <c r="O148" s="273"/>
      <c r="P148" s="273"/>
      <c r="Q148" s="273"/>
      <c r="R148" s="273"/>
      <c r="S148" s="273"/>
      <c r="T148" s="274"/>
      <c r="AT148" s="275" t="s">
        <v>242</v>
      </c>
      <c r="AU148" s="275" t="s">
        <v>89</v>
      </c>
      <c r="AV148" s="14" t="s">
        <v>249</v>
      </c>
      <c r="AW148" s="14" t="s">
        <v>41</v>
      </c>
      <c r="AX148" s="14" t="s">
        <v>80</v>
      </c>
      <c r="AY148" s="275" t="s">
        <v>232</v>
      </c>
    </row>
    <row r="149" s="12" customFormat="1">
      <c r="B149" s="233"/>
      <c r="C149" s="234"/>
      <c r="D149" s="230" t="s">
        <v>242</v>
      </c>
      <c r="E149" s="235" t="s">
        <v>39</v>
      </c>
      <c r="F149" s="236" t="s">
        <v>1283</v>
      </c>
      <c r="G149" s="234"/>
      <c r="H149" s="237">
        <v>0.75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AT149" s="243" t="s">
        <v>242</v>
      </c>
      <c r="AU149" s="243" t="s">
        <v>89</v>
      </c>
      <c r="AV149" s="12" t="s">
        <v>89</v>
      </c>
      <c r="AW149" s="12" t="s">
        <v>41</v>
      </c>
      <c r="AX149" s="12" t="s">
        <v>80</v>
      </c>
      <c r="AY149" s="243" t="s">
        <v>232</v>
      </c>
    </row>
    <row r="150" s="12" customFormat="1">
      <c r="B150" s="233"/>
      <c r="C150" s="234"/>
      <c r="D150" s="230" t="s">
        <v>242</v>
      </c>
      <c r="E150" s="235" t="s">
        <v>39</v>
      </c>
      <c r="F150" s="236" t="s">
        <v>1284</v>
      </c>
      <c r="G150" s="234"/>
      <c r="H150" s="237">
        <v>2.3079999999999998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AT150" s="243" t="s">
        <v>242</v>
      </c>
      <c r="AU150" s="243" t="s">
        <v>89</v>
      </c>
      <c r="AV150" s="12" t="s">
        <v>89</v>
      </c>
      <c r="AW150" s="12" t="s">
        <v>41</v>
      </c>
      <c r="AX150" s="12" t="s">
        <v>80</v>
      </c>
      <c r="AY150" s="243" t="s">
        <v>232</v>
      </c>
    </row>
    <row r="151" s="14" customFormat="1">
      <c r="B151" s="265"/>
      <c r="C151" s="266"/>
      <c r="D151" s="230" t="s">
        <v>242</v>
      </c>
      <c r="E151" s="267" t="s">
        <v>39</v>
      </c>
      <c r="F151" s="268" t="s">
        <v>274</v>
      </c>
      <c r="G151" s="266"/>
      <c r="H151" s="269">
        <v>3.0579999999999998</v>
      </c>
      <c r="I151" s="270"/>
      <c r="J151" s="266"/>
      <c r="K151" s="266"/>
      <c r="L151" s="271"/>
      <c r="M151" s="272"/>
      <c r="N151" s="273"/>
      <c r="O151" s="273"/>
      <c r="P151" s="273"/>
      <c r="Q151" s="273"/>
      <c r="R151" s="273"/>
      <c r="S151" s="273"/>
      <c r="T151" s="274"/>
      <c r="AT151" s="275" t="s">
        <v>242</v>
      </c>
      <c r="AU151" s="275" t="s">
        <v>89</v>
      </c>
      <c r="AV151" s="14" t="s">
        <v>249</v>
      </c>
      <c r="AW151" s="14" t="s">
        <v>41</v>
      </c>
      <c r="AX151" s="14" t="s">
        <v>80</v>
      </c>
      <c r="AY151" s="275" t="s">
        <v>232</v>
      </c>
    </row>
    <row r="152" s="12" customFormat="1">
      <c r="B152" s="233"/>
      <c r="C152" s="234"/>
      <c r="D152" s="230" t="s">
        <v>242</v>
      </c>
      <c r="E152" s="235" t="s">
        <v>39</v>
      </c>
      <c r="F152" s="236" t="s">
        <v>1285</v>
      </c>
      <c r="G152" s="234"/>
      <c r="H152" s="237">
        <v>0.050000000000000003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AT152" s="243" t="s">
        <v>242</v>
      </c>
      <c r="AU152" s="243" t="s">
        <v>89</v>
      </c>
      <c r="AV152" s="12" t="s">
        <v>89</v>
      </c>
      <c r="AW152" s="12" t="s">
        <v>41</v>
      </c>
      <c r="AX152" s="12" t="s">
        <v>80</v>
      </c>
      <c r="AY152" s="243" t="s">
        <v>232</v>
      </c>
    </row>
    <row r="153" s="14" customFormat="1">
      <c r="B153" s="265"/>
      <c r="C153" s="266"/>
      <c r="D153" s="230" t="s">
        <v>242</v>
      </c>
      <c r="E153" s="267" t="s">
        <v>39</v>
      </c>
      <c r="F153" s="268" t="s">
        <v>274</v>
      </c>
      <c r="G153" s="266"/>
      <c r="H153" s="269">
        <v>0.050000000000000003</v>
      </c>
      <c r="I153" s="270"/>
      <c r="J153" s="266"/>
      <c r="K153" s="266"/>
      <c r="L153" s="271"/>
      <c r="M153" s="272"/>
      <c r="N153" s="273"/>
      <c r="O153" s="273"/>
      <c r="P153" s="273"/>
      <c r="Q153" s="273"/>
      <c r="R153" s="273"/>
      <c r="S153" s="273"/>
      <c r="T153" s="274"/>
      <c r="AT153" s="275" t="s">
        <v>242</v>
      </c>
      <c r="AU153" s="275" t="s">
        <v>89</v>
      </c>
      <c r="AV153" s="14" t="s">
        <v>249</v>
      </c>
      <c r="AW153" s="14" t="s">
        <v>41</v>
      </c>
      <c r="AX153" s="14" t="s">
        <v>80</v>
      </c>
      <c r="AY153" s="275" t="s">
        <v>232</v>
      </c>
    </row>
    <row r="154" s="13" customFormat="1">
      <c r="B154" s="254"/>
      <c r="C154" s="255"/>
      <c r="D154" s="230" t="s">
        <v>242</v>
      </c>
      <c r="E154" s="256" t="s">
        <v>1224</v>
      </c>
      <c r="F154" s="257" t="s">
        <v>263</v>
      </c>
      <c r="G154" s="255"/>
      <c r="H154" s="258">
        <v>5.2080000000000002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AT154" s="264" t="s">
        <v>242</v>
      </c>
      <c r="AU154" s="264" t="s">
        <v>89</v>
      </c>
      <c r="AV154" s="13" t="s">
        <v>181</v>
      </c>
      <c r="AW154" s="13" t="s">
        <v>41</v>
      </c>
      <c r="AX154" s="13" t="s">
        <v>87</v>
      </c>
      <c r="AY154" s="264" t="s">
        <v>232</v>
      </c>
    </row>
    <row r="155" s="1" customFormat="1" ht="22.5" customHeight="1">
      <c r="B155" s="40"/>
      <c r="C155" s="244" t="s">
        <v>303</v>
      </c>
      <c r="D155" s="244" t="s">
        <v>250</v>
      </c>
      <c r="E155" s="245" t="s">
        <v>251</v>
      </c>
      <c r="F155" s="246" t="s">
        <v>252</v>
      </c>
      <c r="G155" s="247" t="s">
        <v>191</v>
      </c>
      <c r="H155" s="248">
        <v>247.5</v>
      </c>
      <c r="I155" s="249"/>
      <c r="J155" s="250">
        <f>ROUND(I155*H155,2)</f>
        <v>0</v>
      </c>
      <c r="K155" s="246" t="s">
        <v>238</v>
      </c>
      <c r="L155" s="251"/>
      <c r="M155" s="252" t="s">
        <v>39</v>
      </c>
      <c r="N155" s="253" t="s">
        <v>53</v>
      </c>
      <c r="O155" s="81"/>
      <c r="P155" s="227">
        <f>O155*H155</f>
        <v>0</v>
      </c>
      <c r="Q155" s="227">
        <v>1</v>
      </c>
      <c r="R155" s="227">
        <f>Q155*H155</f>
        <v>247.5</v>
      </c>
      <c r="S155" s="227">
        <v>0</v>
      </c>
      <c r="T155" s="228">
        <f>S155*H155</f>
        <v>0</v>
      </c>
      <c r="AR155" s="18" t="s">
        <v>253</v>
      </c>
      <c r="AT155" s="18" t="s">
        <v>250</v>
      </c>
      <c r="AU155" s="18" t="s">
        <v>89</v>
      </c>
      <c r="AY155" s="18" t="s">
        <v>232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8" t="s">
        <v>181</v>
      </c>
      <c r="BK155" s="229">
        <f>ROUND(I155*H155,2)</f>
        <v>0</v>
      </c>
      <c r="BL155" s="18" t="s">
        <v>181</v>
      </c>
      <c r="BM155" s="18" t="s">
        <v>1286</v>
      </c>
    </row>
    <row r="156" s="12" customFormat="1">
      <c r="B156" s="233"/>
      <c r="C156" s="234"/>
      <c r="D156" s="230" t="s">
        <v>242</v>
      </c>
      <c r="E156" s="235" t="s">
        <v>39</v>
      </c>
      <c r="F156" s="236" t="s">
        <v>1287</v>
      </c>
      <c r="G156" s="234"/>
      <c r="H156" s="237">
        <v>247.5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AT156" s="243" t="s">
        <v>242</v>
      </c>
      <c r="AU156" s="243" t="s">
        <v>89</v>
      </c>
      <c r="AV156" s="12" t="s">
        <v>89</v>
      </c>
      <c r="AW156" s="12" t="s">
        <v>41</v>
      </c>
      <c r="AX156" s="12" t="s">
        <v>80</v>
      </c>
      <c r="AY156" s="243" t="s">
        <v>232</v>
      </c>
    </row>
    <row r="157" s="13" customFormat="1">
      <c r="B157" s="254"/>
      <c r="C157" s="255"/>
      <c r="D157" s="230" t="s">
        <v>242</v>
      </c>
      <c r="E157" s="256" t="s">
        <v>1227</v>
      </c>
      <c r="F157" s="257" t="s">
        <v>263</v>
      </c>
      <c r="G157" s="255"/>
      <c r="H157" s="258">
        <v>247.5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AT157" s="264" t="s">
        <v>242</v>
      </c>
      <c r="AU157" s="264" t="s">
        <v>89</v>
      </c>
      <c r="AV157" s="13" t="s">
        <v>181</v>
      </c>
      <c r="AW157" s="13" t="s">
        <v>41</v>
      </c>
      <c r="AX157" s="13" t="s">
        <v>87</v>
      </c>
      <c r="AY157" s="264" t="s">
        <v>232</v>
      </c>
    </row>
    <row r="158" s="1" customFormat="1" ht="22.5" customHeight="1">
      <c r="B158" s="40"/>
      <c r="C158" s="218" t="s">
        <v>308</v>
      </c>
      <c r="D158" s="218" t="s">
        <v>235</v>
      </c>
      <c r="E158" s="219" t="s">
        <v>304</v>
      </c>
      <c r="F158" s="220" t="s">
        <v>305</v>
      </c>
      <c r="G158" s="221" t="s">
        <v>176</v>
      </c>
      <c r="H158" s="222">
        <v>5.2080000000000002</v>
      </c>
      <c r="I158" s="223"/>
      <c r="J158" s="224">
        <f>ROUND(I158*H158,2)</f>
        <v>0</v>
      </c>
      <c r="K158" s="220" t="s">
        <v>238</v>
      </c>
      <c r="L158" s="45"/>
      <c r="M158" s="225" t="s">
        <v>39</v>
      </c>
      <c r="N158" s="226" t="s">
        <v>53</v>
      </c>
      <c r="O158" s="8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AR158" s="18" t="s">
        <v>181</v>
      </c>
      <c r="AT158" s="18" t="s">
        <v>235</v>
      </c>
      <c r="AU158" s="18" t="s">
        <v>89</v>
      </c>
      <c r="AY158" s="18" t="s">
        <v>232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8" t="s">
        <v>181</v>
      </c>
      <c r="BK158" s="229">
        <f>ROUND(I158*H158,2)</f>
        <v>0</v>
      </c>
      <c r="BL158" s="18" t="s">
        <v>181</v>
      </c>
      <c r="BM158" s="18" t="s">
        <v>1288</v>
      </c>
    </row>
    <row r="159" s="1" customFormat="1">
      <c r="B159" s="40"/>
      <c r="C159" s="41"/>
      <c r="D159" s="230" t="s">
        <v>240</v>
      </c>
      <c r="E159" s="41"/>
      <c r="F159" s="231" t="s">
        <v>307</v>
      </c>
      <c r="G159" s="41"/>
      <c r="H159" s="41"/>
      <c r="I159" s="145"/>
      <c r="J159" s="41"/>
      <c r="K159" s="41"/>
      <c r="L159" s="45"/>
      <c r="M159" s="232"/>
      <c r="N159" s="81"/>
      <c r="O159" s="81"/>
      <c r="P159" s="81"/>
      <c r="Q159" s="81"/>
      <c r="R159" s="81"/>
      <c r="S159" s="81"/>
      <c r="T159" s="82"/>
      <c r="AT159" s="18" t="s">
        <v>240</v>
      </c>
      <c r="AU159" s="18" t="s">
        <v>89</v>
      </c>
    </row>
    <row r="160" s="12" customFormat="1">
      <c r="B160" s="233"/>
      <c r="C160" s="234"/>
      <c r="D160" s="230" t="s">
        <v>242</v>
      </c>
      <c r="E160" s="235" t="s">
        <v>39</v>
      </c>
      <c r="F160" s="236" t="s">
        <v>1224</v>
      </c>
      <c r="G160" s="234"/>
      <c r="H160" s="237">
        <v>5.2080000000000002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AT160" s="243" t="s">
        <v>242</v>
      </c>
      <c r="AU160" s="243" t="s">
        <v>89</v>
      </c>
      <c r="AV160" s="12" t="s">
        <v>89</v>
      </c>
      <c r="AW160" s="12" t="s">
        <v>41</v>
      </c>
      <c r="AX160" s="12" t="s">
        <v>80</v>
      </c>
      <c r="AY160" s="243" t="s">
        <v>232</v>
      </c>
    </row>
    <row r="161" s="13" customFormat="1">
      <c r="B161" s="254"/>
      <c r="C161" s="255"/>
      <c r="D161" s="230" t="s">
        <v>242</v>
      </c>
      <c r="E161" s="256" t="s">
        <v>39</v>
      </c>
      <c r="F161" s="257" t="s">
        <v>263</v>
      </c>
      <c r="G161" s="255"/>
      <c r="H161" s="258">
        <v>5.2080000000000002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AT161" s="264" t="s">
        <v>242</v>
      </c>
      <c r="AU161" s="264" t="s">
        <v>89</v>
      </c>
      <c r="AV161" s="13" t="s">
        <v>181</v>
      </c>
      <c r="AW161" s="13" t="s">
        <v>41</v>
      </c>
      <c r="AX161" s="13" t="s">
        <v>87</v>
      </c>
      <c r="AY161" s="264" t="s">
        <v>232</v>
      </c>
    </row>
    <row r="162" s="1" customFormat="1" ht="56.25" customHeight="1">
      <c r="B162" s="40"/>
      <c r="C162" s="218" t="s">
        <v>314</v>
      </c>
      <c r="D162" s="218" t="s">
        <v>235</v>
      </c>
      <c r="E162" s="219" t="s">
        <v>309</v>
      </c>
      <c r="F162" s="220" t="s">
        <v>310</v>
      </c>
      <c r="G162" s="221" t="s">
        <v>180</v>
      </c>
      <c r="H162" s="222">
        <v>772</v>
      </c>
      <c r="I162" s="223"/>
      <c r="J162" s="224">
        <f>ROUND(I162*H162,2)</f>
        <v>0</v>
      </c>
      <c r="K162" s="220" t="s">
        <v>238</v>
      </c>
      <c r="L162" s="45"/>
      <c r="M162" s="225" t="s">
        <v>39</v>
      </c>
      <c r="N162" s="226" t="s">
        <v>53</v>
      </c>
      <c r="O162" s="8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AR162" s="18" t="s">
        <v>181</v>
      </c>
      <c r="AT162" s="18" t="s">
        <v>235</v>
      </c>
      <c r="AU162" s="18" t="s">
        <v>89</v>
      </c>
      <c r="AY162" s="18" t="s">
        <v>232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8" t="s">
        <v>181</v>
      </c>
      <c r="BK162" s="229">
        <f>ROUND(I162*H162,2)</f>
        <v>0</v>
      </c>
      <c r="BL162" s="18" t="s">
        <v>181</v>
      </c>
      <c r="BM162" s="18" t="s">
        <v>1289</v>
      </c>
    </row>
    <row r="163" s="1" customFormat="1">
      <c r="B163" s="40"/>
      <c r="C163" s="41"/>
      <c r="D163" s="230" t="s">
        <v>240</v>
      </c>
      <c r="E163" s="41"/>
      <c r="F163" s="231" t="s">
        <v>312</v>
      </c>
      <c r="G163" s="41"/>
      <c r="H163" s="41"/>
      <c r="I163" s="145"/>
      <c r="J163" s="41"/>
      <c r="K163" s="41"/>
      <c r="L163" s="45"/>
      <c r="M163" s="232"/>
      <c r="N163" s="81"/>
      <c r="O163" s="81"/>
      <c r="P163" s="81"/>
      <c r="Q163" s="81"/>
      <c r="R163" s="81"/>
      <c r="S163" s="81"/>
      <c r="T163" s="82"/>
      <c r="AT163" s="18" t="s">
        <v>240</v>
      </c>
      <c r="AU163" s="18" t="s">
        <v>89</v>
      </c>
    </row>
    <row r="164" s="12" customFormat="1">
      <c r="B164" s="233"/>
      <c r="C164" s="234"/>
      <c r="D164" s="230" t="s">
        <v>242</v>
      </c>
      <c r="E164" s="235" t="s">
        <v>39</v>
      </c>
      <c r="F164" s="236" t="s">
        <v>1230</v>
      </c>
      <c r="G164" s="234"/>
      <c r="H164" s="237">
        <v>772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AT164" s="243" t="s">
        <v>242</v>
      </c>
      <c r="AU164" s="243" t="s">
        <v>89</v>
      </c>
      <c r="AV164" s="12" t="s">
        <v>89</v>
      </c>
      <c r="AW164" s="12" t="s">
        <v>41</v>
      </c>
      <c r="AX164" s="12" t="s">
        <v>80</v>
      </c>
      <c r="AY164" s="243" t="s">
        <v>232</v>
      </c>
    </row>
    <row r="165" s="13" customFormat="1">
      <c r="B165" s="254"/>
      <c r="C165" s="255"/>
      <c r="D165" s="230" t="s">
        <v>242</v>
      </c>
      <c r="E165" s="256" t="s">
        <v>39</v>
      </c>
      <c r="F165" s="257" t="s">
        <v>263</v>
      </c>
      <c r="G165" s="255"/>
      <c r="H165" s="258">
        <v>772</v>
      </c>
      <c r="I165" s="259"/>
      <c r="J165" s="255"/>
      <c r="K165" s="255"/>
      <c r="L165" s="260"/>
      <c r="M165" s="261"/>
      <c r="N165" s="262"/>
      <c r="O165" s="262"/>
      <c r="P165" s="262"/>
      <c r="Q165" s="262"/>
      <c r="R165" s="262"/>
      <c r="S165" s="262"/>
      <c r="T165" s="263"/>
      <c r="AT165" s="264" t="s">
        <v>242</v>
      </c>
      <c r="AU165" s="264" t="s">
        <v>89</v>
      </c>
      <c r="AV165" s="13" t="s">
        <v>181</v>
      </c>
      <c r="AW165" s="13" t="s">
        <v>41</v>
      </c>
      <c r="AX165" s="13" t="s">
        <v>87</v>
      </c>
      <c r="AY165" s="264" t="s">
        <v>232</v>
      </c>
    </row>
    <row r="166" s="1" customFormat="1" ht="45" customHeight="1">
      <c r="B166" s="40"/>
      <c r="C166" s="218" t="s">
        <v>323</v>
      </c>
      <c r="D166" s="218" t="s">
        <v>235</v>
      </c>
      <c r="E166" s="219" t="s">
        <v>315</v>
      </c>
      <c r="F166" s="220" t="s">
        <v>316</v>
      </c>
      <c r="G166" s="221" t="s">
        <v>317</v>
      </c>
      <c r="H166" s="222">
        <v>12</v>
      </c>
      <c r="I166" s="223"/>
      <c r="J166" s="224">
        <f>ROUND(I166*H166,2)</f>
        <v>0</v>
      </c>
      <c r="K166" s="220" t="s">
        <v>238</v>
      </c>
      <c r="L166" s="45"/>
      <c r="M166" s="225" t="s">
        <v>39</v>
      </c>
      <c r="N166" s="226" t="s">
        <v>53</v>
      </c>
      <c r="O166" s="8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AR166" s="18" t="s">
        <v>181</v>
      </c>
      <c r="AT166" s="18" t="s">
        <v>235</v>
      </c>
      <c r="AU166" s="18" t="s">
        <v>89</v>
      </c>
      <c r="AY166" s="18" t="s">
        <v>232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8" t="s">
        <v>181</v>
      </c>
      <c r="BK166" s="229">
        <f>ROUND(I166*H166,2)</f>
        <v>0</v>
      </c>
      <c r="BL166" s="18" t="s">
        <v>181</v>
      </c>
      <c r="BM166" s="18" t="s">
        <v>973</v>
      </c>
    </row>
    <row r="167" s="1" customFormat="1">
      <c r="B167" s="40"/>
      <c r="C167" s="41"/>
      <c r="D167" s="230" t="s">
        <v>240</v>
      </c>
      <c r="E167" s="41"/>
      <c r="F167" s="231" t="s">
        <v>319</v>
      </c>
      <c r="G167" s="41"/>
      <c r="H167" s="41"/>
      <c r="I167" s="145"/>
      <c r="J167" s="41"/>
      <c r="K167" s="41"/>
      <c r="L167" s="45"/>
      <c r="M167" s="232"/>
      <c r="N167" s="81"/>
      <c r="O167" s="81"/>
      <c r="P167" s="81"/>
      <c r="Q167" s="81"/>
      <c r="R167" s="81"/>
      <c r="S167" s="81"/>
      <c r="T167" s="82"/>
      <c r="AT167" s="18" t="s">
        <v>240</v>
      </c>
      <c r="AU167" s="18" t="s">
        <v>89</v>
      </c>
    </row>
    <row r="168" s="12" customFormat="1">
      <c r="B168" s="233"/>
      <c r="C168" s="234"/>
      <c r="D168" s="230" t="s">
        <v>242</v>
      </c>
      <c r="E168" s="235" t="s">
        <v>39</v>
      </c>
      <c r="F168" s="236" t="s">
        <v>1290</v>
      </c>
      <c r="G168" s="234"/>
      <c r="H168" s="237">
        <v>4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AT168" s="243" t="s">
        <v>242</v>
      </c>
      <c r="AU168" s="243" t="s">
        <v>89</v>
      </c>
      <c r="AV168" s="12" t="s">
        <v>89</v>
      </c>
      <c r="AW168" s="12" t="s">
        <v>41</v>
      </c>
      <c r="AX168" s="12" t="s">
        <v>80</v>
      </c>
      <c r="AY168" s="243" t="s">
        <v>232</v>
      </c>
    </row>
    <row r="169" s="12" customFormat="1">
      <c r="B169" s="233"/>
      <c r="C169" s="234"/>
      <c r="D169" s="230" t="s">
        <v>242</v>
      </c>
      <c r="E169" s="235" t="s">
        <v>39</v>
      </c>
      <c r="F169" s="236" t="s">
        <v>1291</v>
      </c>
      <c r="G169" s="234"/>
      <c r="H169" s="237">
        <v>23.649999999999999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AT169" s="243" t="s">
        <v>242</v>
      </c>
      <c r="AU169" s="243" t="s">
        <v>89</v>
      </c>
      <c r="AV169" s="12" t="s">
        <v>89</v>
      </c>
      <c r="AW169" s="12" t="s">
        <v>41</v>
      </c>
      <c r="AX169" s="12" t="s">
        <v>80</v>
      </c>
      <c r="AY169" s="243" t="s">
        <v>232</v>
      </c>
    </row>
    <row r="170" s="12" customFormat="1">
      <c r="B170" s="233"/>
      <c r="C170" s="234"/>
      <c r="D170" s="230" t="s">
        <v>242</v>
      </c>
      <c r="E170" s="235" t="s">
        <v>39</v>
      </c>
      <c r="F170" s="236" t="s">
        <v>1292</v>
      </c>
      <c r="G170" s="234"/>
      <c r="H170" s="237">
        <v>-16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AT170" s="243" t="s">
        <v>242</v>
      </c>
      <c r="AU170" s="243" t="s">
        <v>89</v>
      </c>
      <c r="AV170" s="12" t="s">
        <v>89</v>
      </c>
      <c r="AW170" s="12" t="s">
        <v>41</v>
      </c>
      <c r="AX170" s="12" t="s">
        <v>80</v>
      </c>
      <c r="AY170" s="243" t="s">
        <v>232</v>
      </c>
    </row>
    <row r="171" s="12" customFormat="1">
      <c r="B171" s="233"/>
      <c r="C171" s="234"/>
      <c r="D171" s="230" t="s">
        <v>242</v>
      </c>
      <c r="E171" s="235" t="s">
        <v>39</v>
      </c>
      <c r="F171" s="236" t="s">
        <v>1293</v>
      </c>
      <c r="G171" s="234"/>
      <c r="H171" s="237">
        <v>0.34999999999999998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AT171" s="243" t="s">
        <v>242</v>
      </c>
      <c r="AU171" s="243" t="s">
        <v>89</v>
      </c>
      <c r="AV171" s="12" t="s">
        <v>89</v>
      </c>
      <c r="AW171" s="12" t="s">
        <v>41</v>
      </c>
      <c r="AX171" s="12" t="s">
        <v>80</v>
      </c>
      <c r="AY171" s="243" t="s">
        <v>232</v>
      </c>
    </row>
    <row r="172" s="13" customFormat="1">
      <c r="B172" s="254"/>
      <c r="C172" s="255"/>
      <c r="D172" s="230" t="s">
        <v>242</v>
      </c>
      <c r="E172" s="256" t="s">
        <v>1294</v>
      </c>
      <c r="F172" s="257" t="s">
        <v>263</v>
      </c>
      <c r="G172" s="255"/>
      <c r="H172" s="258">
        <v>12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AT172" s="264" t="s">
        <v>242</v>
      </c>
      <c r="AU172" s="264" t="s">
        <v>89</v>
      </c>
      <c r="AV172" s="13" t="s">
        <v>181</v>
      </c>
      <c r="AW172" s="13" t="s">
        <v>41</v>
      </c>
      <c r="AX172" s="13" t="s">
        <v>87</v>
      </c>
      <c r="AY172" s="264" t="s">
        <v>232</v>
      </c>
    </row>
    <row r="173" s="1" customFormat="1" ht="45" customHeight="1">
      <c r="B173" s="40"/>
      <c r="C173" s="218" t="s">
        <v>8</v>
      </c>
      <c r="D173" s="218" t="s">
        <v>235</v>
      </c>
      <c r="E173" s="219" t="s">
        <v>324</v>
      </c>
      <c r="F173" s="220" t="s">
        <v>325</v>
      </c>
      <c r="G173" s="221" t="s">
        <v>317</v>
      </c>
      <c r="H173" s="222">
        <v>16</v>
      </c>
      <c r="I173" s="223"/>
      <c r="J173" s="224">
        <f>ROUND(I173*H173,2)</f>
        <v>0</v>
      </c>
      <c r="K173" s="220" t="s">
        <v>238</v>
      </c>
      <c r="L173" s="45"/>
      <c r="M173" s="225" t="s">
        <v>39</v>
      </c>
      <c r="N173" s="226" t="s">
        <v>53</v>
      </c>
      <c r="O173" s="8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AR173" s="18" t="s">
        <v>181</v>
      </c>
      <c r="AT173" s="18" t="s">
        <v>235</v>
      </c>
      <c r="AU173" s="18" t="s">
        <v>89</v>
      </c>
      <c r="AY173" s="18" t="s">
        <v>232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8" t="s">
        <v>181</v>
      </c>
      <c r="BK173" s="229">
        <f>ROUND(I173*H173,2)</f>
        <v>0</v>
      </c>
      <c r="BL173" s="18" t="s">
        <v>181</v>
      </c>
      <c r="BM173" s="18" t="s">
        <v>1295</v>
      </c>
    </row>
    <row r="174" s="1" customFormat="1">
      <c r="B174" s="40"/>
      <c r="C174" s="41"/>
      <c r="D174" s="230" t="s">
        <v>240</v>
      </c>
      <c r="E174" s="41"/>
      <c r="F174" s="231" t="s">
        <v>319</v>
      </c>
      <c r="G174" s="41"/>
      <c r="H174" s="41"/>
      <c r="I174" s="145"/>
      <c r="J174" s="41"/>
      <c r="K174" s="41"/>
      <c r="L174" s="45"/>
      <c r="M174" s="232"/>
      <c r="N174" s="81"/>
      <c r="O174" s="81"/>
      <c r="P174" s="81"/>
      <c r="Q174" s="81"/>
      <c r="R174" s="81"/>
      <c r="S174" s="81"/>
      <c r="T174" s="82"/>
      <c r="AT174" s="18" t="s">
        <v>240</v>
      </c>
      <c r="AU174" s="18" t="s">
        <v>89</v>
      </c>
    </row>
    <row r="175" s="12" customFormat="1">
      <c r="B175" s="233"/>
      <c r="C175" s="234"/>
      <c r="D175" s="230" t="s">
        <v>242</v>
      </c>
      <c r="E175" s="235" t="s">
        <v>39</v>
      </c>
      <c r="F175" s="236" t="s">
        <v>1296</v>
      </c>
      <c r="G175" s="234"/>
      <c r="H175" s="237">
        <v>2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AT175" s="243" t="s">
        <v>242</v>
      </c>
      <c r="AU175" s="243" t="s">
        <v>89</v>
      </c>
      <c r="AV175" s="12" t="s">
        <v>89</v>
      </c>
      <c r="AW175" s="12" t="s">
        <v>41</v>
      </c>
      <c r="AX175" s="12" t="s">
        <v>80</v>
      </c>
      <c r="AY175" s="243" t="s">
        <v>232</v>
      </c>
    </row>
    <row r="176" s="12" customFormat="1">
      <c r="B176" s="233"/>
      <c r="C176" s="234"/>
      <c r="D176" s="230" t="s">
        <v>242</v>
      </c>
      <c r="E176" s="235" t="s">
        <v>39</v>
      </c>
      <c r="F176" s="236" t="s">
        <v>1297</v>
      </c>
      <c r="G176" s="234"/>
      <c r="H176" s="237">
        <v>2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AT176" s="243" t="s">
        <v>242</v>
      </c>
      <c r="AU176" s="243" t="s">
        <v>89</v>
      </c>
      <c r="AV176" s="12" t="s">
        <v>89</v>
      </c>
      <c r="AW176" s="12" t="s">
        <v>41</v>
      </c>
      <c r="AX176" s="12" t="s">
        <v>80</v>
      </c>
      <c r="AY176" s="243" t="s">
        <v>232</v>
      </c>
    </row>
    <row r="177" s="12" customFormat="1">
      <c r="B177" s="233"/>
      <c r="C177" s="234"/>
      <c r="D177" s="230" t="s">
        <v>242</v>
      </c>
      <c r="E177" s="235" t="s">
        <v>39</v>
      </c>
      <c r="F177" s="236" t="s">
        <v>1298</v>
      </c>
      <c r="G177" s="234"/>
      <c r="H177" s="237">
        <v>2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AT177" s="243" t="s">
        <v>242</v>
      </c>
      <c r="AU177" s="243" t="s">
        <v>89</v>
      </c>
      <c r="AV177" s="12" t="s">
        <v>89</v>
      </c>
      <c r="AW177" s="12" t="s">
        <v>41</v>
      </c>
      <c r="AX177" s="12" t="s">
        <v>80</v>
      </c>
      <c r="AY177" s="243" t="s">
        <v>232</v>
      </c>
    </row>
    <row r="178" s="12" customFormat="1">
      <c r="B178" s="233"/>
      <c r="C178" s="234"/>
      <c r="D178" s="230" t="s">
        <v>242</v>
      </c>
      <c r="E178" s="235" t="s">
        <v>39</v>
      </c>
      <c r="F178" s="236" t="s">
        <v>1299</v>
      </c>
      <c r="G178" s="234"/>
      <c r="H178" s="237">
        <v>2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AT178" s="243" t="s">
        <v>242</v>
      </c>
      <c r="AU178" s="243" t="s">
        <v>89</v>
      </c>
      <c r="AV178" s="12" t="s">
        <v>89</v>
      </c>
      <c r="AW178" s="12" t="s">
        <v>41</v>
      </c>
      <c r="AX178" s="12" t="s">
        <v>80</v>
      </c>
      <c r="AY178" s="243" t="s">
        <v>232</v>
      </c>
    </row>
    <row r="179" s="12" customFormat="1">
      <c r="B179" s="233"/>
      <c r="C179" s="234"/>
      <c r="D179" s="230" t="s">
        <v>242</v>
      </c>
      <c r="E179" s="235" t="s">
        <v>39</v>
      </c>
      <c r="F179" s="236" t="s">
        <v>1300</v>
      </c>
      <c r="G179" s="234"/>
      <c r="H179" s="237">
        <v>4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AT179" s="243" t="s">
        <v>242</v>
      </c>
      <c r="AU179" s="243" t="s">
        <v>89</v>
      </c>
      <c r="AV179" s="12" t="s">
        <v>89</v>
      </c>
      <c r="AW179" s="12" t="s">
        <v>41</v>
      </c>
      <c r="AX179" s="12" t="s">
        <v>80</v>
      </c>
      <c r="AY179" s="243" t="s">
        <v>232</v>
      </c>
    </row>
    <row r="180" s="12" customFormat="1">
      <c r="B180" s="233"/>
      <c r="C180" s="234"/>
      <c r="D180" s="230" t="s">
        <v>242</v>
      </c>
      <c r="E180" s="235" t="s">
        <v>39</v>
      </c>
      <c r="F180" s="236" t="s">
        <v>1301</v>
      </c>
      <c r="G180" s="234"/>
      <c r="H180" s="237">
        <v>2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AT180" s="243" t="s">
        <v>242</v>
      </c>
      <c r="AU180" s="243" t="s">
        <v>89</v>
      </c>
      <c r="AV180" s="12" t="s">
        <v>89</v>
      </c>
      <c r="AW180" s="12" t="s">
        <v>41</v>
      </c>
      <c r="AX180" s="12" t="s">
        <v>80</v>
      </c>
      <c r="AY180" s="243" t="s">
        <v>232</v>
      </c>
    </row>
    <row r="181" s="12" customFormat="1">
      <c r="B181" s="233"/>
      <c r="C181" s="234"/>
      <c r="D181" s="230" t="s">
        <v>242</v>
      </c>
      <c r="E181" s="235" t="s">
        <v>39</v>
      </c>
      <c r="F181" s="236" t="s">
        <v>1302</v>
      </c>
      <c r="G181" s="234"/>
      <c r="H181" s="237">
        <v>2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AT181" s="243" t="s">
        <v>242</v>
      </c>
      <c r="AU181" s="243" t="s">
        <v>89</v>
      </c>
      <c r="AV181" s="12" t="s">
        <v>89</v>
      </c>
      <c r="AW181" s="12" t="s">
        <v>41</v>
      </c>
      <c r="AX181" s="12" t="s">
        <v>80</v>
      </c>
      <c r="AY181" s="243" t="s">
        <v>232</v>
      </c>
    </row>
    <row r="182" s="13" customFormat="1">
      <c r="B182" s="254"/>
      <c r="C182" s="255"/>
      <c r="D182" s="230" t="s">
        <v>242</v>
      </c>
      <c r="E182" s="256" t="s">
        <v>1234</v>
      </c>
      <c r="F182" s="257" t="s">
        <v>263</v>
      </c>
      <c r="G182" s="255"/>
      <c r="H182" s="258">
        <v>16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AT182" s="264" t="s">
        <v>242</v>
      </c>
      <c r="AU182" s="264" t="s">
        <v>89</v>
      </c>
      <c r="AV182" s="13" t="s">
        <v>181</v>
      </c>
      <c r="AW182" s="13" t="s">
        <v>41</v>
      </c>
      <c r="AX182" s="13" t="s">
        <v>87</v>
      </c>
      <c r="AY182" s="264" t="s">
        <v>232</v>
      </c>
    </row>
    <row r="183" s="1" customFormat="1" ht="45" customHeight="1">
      <c r="B183" s="40"/>
      <c r="C183" s="218" t="s">
        <v>334</v>
      </c>
      <c r="D183" s="218" t="s">
        <v>235</v>
      </c>
      <c r="E183" s="219" t="s">
        <v>577</v>
      </c>
      <c r="F183" s="220" t="s">
        <v>578</v>
      </c>
      <c r="G183" s="221" t="s">
        <v>180</v>
      </c>
      <c r="H183" s="222">
        <v>4730</v>
      </c>
      <c r="I183" s="223"/>
      <c r="J183" s="224">
        <f>ROUND(I183*H183,2)</f>
        <v>0</v>
      </c>
      <c r="K183" s="220" t="s">
        <v>238</v>
      </c>
      <c r="L183" s="45"/>
      <c r="M183" s="225" t="s">
        <v>39</v>
      </c>
      <c r="N183" s="226" t="s">
        <v>53</v>
      </c>
      <c r="O183" s="8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AR183" s="18" t="s">
        <v>181</v>
      </c>
      <c r="AT183" s="18" t="s">
        <v>235</v>
      </c>
      <c r="AU183" s="18" t="s">
        <v>89</v>
      </c>
      <c r="AY183" s="18" t="s">
        <v>232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8" t="s">
        <v>181</v>
      </c>
      <c r="BK183" s="229">
        <f>ROUND(I183*H183,2)</f>
        <v>0</v>
      </c>
      <c r="BL183" s="18" t="s">
        <v>181</v>
      </c>
      <c r="BM183" s="18" t="s">
        <v>978</v>
      </c>
    </row>
    <row r="184" s="1" customFormat="1">
      <c r="B184" s="40"/>
      <c r="C184" s="41"/>
      <c r="D184" s="230" t="s">
        <v>240</v>
      </c>
      <c r="E184" s="41"/>
      <c r="F184" s="231" t="s">
        <v>338</v>
      </c>
      <c r="G184" s="41"/>
      <c r="H184" s="41"/>
      <c r="I184" s="145"/>
      <c r="J184" s="41"/>
      <c r="K184" s="41"/>
      <c r="L184" s="45"/>
      <c r="M184" s="232"/>
      <c r="N184" s="81"/>
      <c r="O184" s="81"/>
      <c r="P184" s="81"/>
      <c r="Q184" s="81"/>
      <c r="R184" s="81"/>
      <c r="S184" s="81"/>
      <c r="T184" s="82"/>
      <c r="AT184" s="18" t="s">
        <v>240</v>
      </c>
      <c r="AU184" s="18" t="s">
        <v>89</v>
      </c>
    </row>
    <row r="185" s="12" customFormat="1">
      <c r="B185" s="233"/>
      <c r="C185" s="234"/>
      <c r="D185" s="230" t="s">
        <v>242</v>
      </c>
      <c r="E185" s="235" t="s">
        <v>39</v>
      </c>
      <c r="F185" s="236" t="s">
        <v>1303</v>
      </c>
      <c r="G185" s="234"/>
      <c r="H185" s="237">
        <v>5062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AT185" s="243" t="s">
        <v>242</v>
      </c>
      <c r="AU185" s="243" t="s">
        <v>89</v>
      </c>
      <c r="AV185" s="12" t="s">
        <v>89</v>
      </c>
      <c r="AW185" s="12" t="s">
        <v>41</v>
      </c>
      <c r="AX185" s="12" t="s">
        <v>80</v>
      </c>
      <c r="AY185" s="243" t="s">
        <v>232</v>
      </c>
    </row>
    <row r="186" s="12" customFormat="1">
      <c r="B186" s="233"/>
      <c r="C186" s="234"/>
      <c r="D186" s="230" t="s">
        <v>242</v>
      </c>
      <c r="E186" s="235" t="s">
        <v>39</v>
      </c>
      <c r="F186" s="236" t="s">
        <v>1304</v>
      </c>
      <c r="G186" s="234"/>
      <c r="H186" s="237">
        <v>-70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AT186" s="243" t="s">
        <v>242</v>
      </c>
      <c r="AU186" s="243" t="s">
        <v>89</v>
      </c>
      <c r="AV186" s="12" t="s">
        <v>89</v>
      </c>
      <c r="AW186" s="12" t="s">
        <v>41</v>
      </c>
      <c r="AX186" s="12" t="s">
        <v>80</v>
      </c>
      <c r="AY186" s="243" t="s">
        <v>232</v>
      </c>
    </row>
    <row r="187" s="12" customFormat="1">
      <c r="B187" s="233"/>
      <c r="C187" s="234"/>
      <c r="D187" s="230" t="s">
        <v>242</v>
      </c>
      <c r="E187" s="235" t="s">
        <v>39</v>
      </c>
      <c r="F187" s="236" t="s">
        <v>1305</v>
      </c>
      <c r="G187" s="234"/>
      <c r="H187" s="237">
        <v>-262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AT187" s="243" t="s">
        <v>242</v>
      </c>
      <c r="AU187" s="243" t="s">
        <v>89</v>
      </c>
      <c r="AV187" s="12" t="s">
        <v>89</v>
      </c>
      <c r="AW187" s="12" t="s">
        <v>41</v>
      </c>
      <c r="AX187" s="12" t="s">
        <v>80</v>
      </c>
      <c r="AY187" s="243" t="s">
        <v>232</v>
      </c>
    </row>
    <row r="188" s="13" customFormat="1">
      <c r="B188" s="254"/>
      <c r="C188" s="255"/>
      <c r="D188" s="230" t="s">
        <v>242</v>
      </c>
      <c r="E188" s="256" t="s">
        <v>1215</v>
      </c>
      <c r="F188" s="257" t="s">
        <v>263</v>
      </c>
      <c r="G188" s="255"/>
      <c r="H188" s="258">
        <v>4730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AT188" s="264" t="s">
        <v>242</v>
      </c>
      <c r="AU188" s="264" t="s">
        <v>89</v>
      </c>
      <c r="AV188" s="13" t="s">
        <v>181</v>
      </c>
      <c r="AW188" s="13" t="s">
        <v>41</v>
      </c>
      <c r="AX188" s="13" t="s">
        <v>87</v>
      </c>
      <c r="AY188" s="264" t="s">
        <v>232</v>
      </c>
    </row>
    <row r="189" s="11" customFormat="1" ht="25.92" customHeight="1">
      <c r="B189" s="202"/>
      <c r="C189" s="203"/>
      <c r="D189" s="204" t="s">
        <v>79</v>
      </c>
      <c r="E189" s="205" t="s">
        <v>343</v>
      </c>
      <c r="F189" s="205" t="s">
        <v>344</v>
      </c>
      <c r="G189" s="203"/>
      <c r="H189" s="203"/>
      <c r="I189" s="206"/>
      <c r="J189" s="207">
        <f>BK189</f>
        <v>0</v>
      </c>
      <c r="K189" s="203"/>
      <c r="L189" s="208"/>
      <c r="M189" s="209"/>
      <c r="N189" s="210"/>
      <c r="O189" s="210"/>
      <c r="P189" s="211">
        <f>SUM(P190:P192)</f>
        <v>0</v>
      </c>
      <c r="Q189" s="210"/>
      <c r="R189" s="211">
        <f>SUM(R190:R192)</f>
        <v>0</v>
      </c>
      <c r="S189" s="210"/>
      <c r="T189" s="212">
        <f>SUM(T190:T192)</f>
        <v>0</v>
      </c>
      <c r="AR189" s="213" t="s">
        <v>181</v>
      </c>
      <c r="AT189" s="214" t="s">
        <v>79</v>
      </c>
      <c r="AU189" s="214" t="s">
        <v>80</v>
      </c>
      <c r="AY189" s="213" t="s">
        <v>232</v>
      </c>
      <c r="BK189" s="215">
        <f>SUM(BK190:BK192)</f>
        <v>0</v>
      </c>
    </row>
    <row r="190" s="1" customFormat="1" ht="78.75" customHeight="1">
      <c r="B190" s="40"/>
      <c r="C190" s="218" t="s">
        <v>345</v>
      </c>
      <c r="D190" s="218" t="s">
        <v>235</v>
      </c>
      <c r="E190" s="219" t="s">
        <v>356</v>
      </c>
      <c r="F190" s="220" t="s">
        <v>357</v>
      </c>
      <c r="G190" s="221" t="s">
        <v>191</v>
      </c>
      <c r="H190" s="222">
        <v>57.194000000000003</v>
      </c>
      <c r="I190" s="223"/>
      <c r="J190" s="224">
        <f>ROUND(I190*H190,2)</f>
        <v>0</v>
      </c>
      <c r="K190" s="220" t="s">
        <v>238</v>
      </c>
      <c r="L190" s="45"/>
      <c r="M190" s="225" t="s">
        <v>39</v>
      </c>
      <c r="N190" s="226" t="s">
        <v>53</v>
      </c>
      <c r="O190" s="8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AR190" s="18" t="s">
        <v>348</v>
      </c>
      <c r="AT190" s="18" t="s">
        <v>235</v>
      </c>
      <c r="AU190" s="18" t="s">
        <v>87</v>
      </c>
      <c r="AY190" s="18" t="s">
        <v>232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8" t="s">
        <v>181</v>
      </c>
      <c r="BK190" s="229">
        <f>ROUND(I190*H190,2)</f>
        <v>0</v>
      </c>
      <c r="BL190" s="18" t="s">
        <v>348</v>
      </c>
      <c r="BM190" s="18" t="s">
        <v>1306</v>
      </c>
    </row>
    <row r="191" s="1" customFormat="1">
      <c r="B191" s="40"/>
      <c r="C191" s="41"/>
      <c r="D191" s="230" t="s">
        <v>240</v>
      </c>
      <c r="E191" s="41"/>
      <c r="F191" s="231" t="s">
        <v>359</v>
      </c>
      <c r="G191" s="41"/>
      <c r="H191" s="41"/>
      <c r="I191" s="145"/>
      <c r="J191" s="41"/>
      <c r="K191" s="41"/>
      <c r="L191" s="45"/>
      <c r="M191" s="232"/>
      <c r="N191" s="81"/>
      <c r="O191" s="81"/>
      <c r="P191" s="81"/>
      <c r="Q191" s="81"/>
      <c r="R191" s="81"/>
      <c r="S191" s="81"/>
      <c r="T191" s="82"/>
      <c r="AT191" s="18" t="s">
        <v>240</v>
      </c>
      <c r="AU191" s="18" t="s">
        <v>87</v>
      </c>
    </row>
    <row r="192" s="12" customFormat="1">
      <c r="B192" s="233"/>
      <c r="C192" s="234"/>
      <c r="D192" s="230" t="s">
        <v>242</v>
      </c>
      <c r="E192" s="235" t="s">
        <v>39</v>
      </c>
      <c r="F192" s="236" t="s">
        <v>1307</v>
      </c>
      <c r="G192" s="234"/>
      <c r="H192" s="237">
        <v>57.194000000000003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AT192" s="243" t="s">
        <v>242</v>
      </c>
      <c r="AU192" s="243" t="s">
        <v>87</v>
      </c>
      <c r="AV192" s="12" t="s">
        <v>89</v>
      </c>
      <c r="AW192" s="12" t="s">
        <v>41</v>
      </c>
      <c r="AX192" s="12" t="s">
        <v>87</v>
      </c>
      <c r="AY192" s="243" t="s">
        <v>232</v>
      </c>
    </row>
    <row r="193" s="11" customFormat="1" ht="25.92" customHeight="1">
      <c r="B193" s="202"/>
      <c r="C193" s="203"/>
      <c r="D193" s="204" t="s">
        <v>79</v>
      </c>
      <c r="E193" s="205" t="s">
        <v>172</v>
      </c>
      <c r="F193" s="205" t="s">
        <v>168</v>
      </c>
      <c r="G193" s="203"/>
      <c r="H193" s="203"/>
      <c r="I193" s="206"/>
      <c r="J193" s="207">
        <f>BK193</f>
        <v>0</v>
      </c>
      <c r="K193" s="203"/>
      <c r="L193" s="208"/>
      <c r="M193" s="209"/>
      <c r="N193" s="210"/>
      <c r="O193" s="210"/>
      <c r="P193" s="211">
        <f>SUM(P194:P211)</f>
        <v>0</v>
      </c>
      <c r="Q193" s="210"/>
      <c r="R193" s="211">
        <f>SUM(R194:R211)</f>
        <v>0</v>
      </c>
      <c r="S193" s="210"/>
      <c r="T193" s="212">
        <f>SUM(T194:T211)</f>
        <v>0</v>
      </c>
      <c r="AR193" s="213" t="s">
        <v>233</v>
      </c>
      <c r="AT193" s="214" t="s">
        <v>79</v>
      </c>
      <c r="AU193" s="214" t="s">
        <v>80</v>
      </c>
      <c r="AY193" s="213" t="s">
        <v>232</v>
      </c>
      <c r="BK193" s="215">
        <f>SUM(BK194:BK211)</f>
        <v>0</v>
      </c>
    </row>
    <row r="194" s="1" customFormat="1" ht="78.75" customHeight="1">
      <c r="B194" s="40"/>
      <c r="C194" s="218" t="s">
        <v>351</v>
      </c>
      <c r="D194" s="218" t="s">
        <v>235</v>
      </c>
      <c r="E194" s="219" t="s">
        <v>1308</v>
      </c>
      <c r="F194" s="220" t="s">
        <v>1309</v>
      </c>
      <c r="G194" s="221" t="s">
        <v>280</v>
      </c>
      <c r="H194" s="222">
        <v>1</v>
      </c>
      <c r="I194" s="223"/>
      <c r="J194" s="224">
        <f>ROUND(I194*H194,2)</f>
        <v>0</v>
      </c>
      <c r="K194" s="220" t="s">
        <v>238</v>
      </c>
      <c r="L194" s="45"/>
      <c r="M194" s="225" t="s">
        <v>39</v>
      </c>
      <c r="N194" s="226" t="s">
        <v>53</v>
      </c>
      <c r="O194" s="8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AR194" s="18" t="s">
        <v>348</v>
      </c>
      <c r="AT194" s="18" t="s">
        <v>235</v>
      </c>
      <c r="AU194" s="18" t="s">
        <v>87</v>
      </c>
      <c r="AY194" s="18" t="s">
        <v>232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8" t="s">
        <v>181</v>
      </c>
      <c r="BK194" s="229">
        <f>ROUND(I194*H194,2)</f>
        <v>0</v>
      </c>
      <c r="BL194" s="18" t="s">
        <v>348</v>
      </c>
      <c r="BM194" s="18" t="s">
        <v>985</v>
      </c>
    </row>
    <row r="195" s="1" customFormat="1">
      <c r="B195" s="40"/>
      <c r="C195" s="41"/>
      <c r="D195" s="230" t="s">
        <v>240</v>
      </c>
      <c r="E195" s="41"/>
      <c r="F195" s="231" t="s">
        <v>359</v>
      </c>
      <c r="G195" s="41"/>
      <c r="H195" s="41"/>
      <c r="I195" s="145"/>
      <c r="J195" s="41"/>
      <c r="K195" s="41"/>
      <c r="L195" s="45"/>
      <c r="M195" s="232"/>
      <c r="N195" s="81"/>
      <c r="O195" s="81"/>
      <c r="P195" s="81"/>
      <c r="Q195" s="81"/>
      <c r="R195" s="81"/>
      <c r="S195" s="81"/>
      <c r="T195" s="82"/>
      <c r="AT195" s="18" t="s">
        <v>240</v>
      </c>
      <c r="AU195" s="18" t="s">
        <v>87</v>
      </c>
    </row>
    <row r="196" s="1" customFormat="1">
      <c r="B196" s="40"/>
      <c r="C196" s="41"/>
      <c r="D196" s="230" t="s">
        <v>255</v>
      </c>
      <c r="E196" s="41"/>
      <c r="F196" s="231" t="s">
        <v>366</v>
      </c>
      <c r="G196" s="41"/>
      <c r="H196" s="41"/>
      <c r="I196" s="145"/>
      <c r="J196" s="41"/>
      <c r="K196" s="41"/>
      <c r="L196" s="45"/>
      <c r="M196" s="232"/>
      <c r="N196" s="81"/>
      <c r="O196" s="81"/>
      <c r="P196" s="81"/>
      <c r="Q196" s="81"/>
      <c r="R196" s="81"/>
      <c r="S196" s="81"/>
      <c r="T196" s="82"/>
      <c r="AT196" s="18" t="s">
        <v>255</v>
      </c>
      <c r="AU196" s="18" t="s">
        <v>87</v>
      </c>
    </row>
    <row r="197" s="12" customFormat="1">
      <c r="B197" s="233"/>
      <c r="C197" s="234"/>
      <c r="D197" s="230" t="s">
        <v>242</v>
      </c>
      <c r="E197" s="235" t="s">
        <v>39</v>
      </c>
      <c r="F197" s="236" t="s">
        <v>87</v>
      </c>
      <c r="G197" s="234"/>
      <c r="H197" s="237">
        <v>1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AT197" s="243" t="s">
        <v>242</v>
      </c>
      <c r="AU197" s="243" t="s">
        <v>87</v>
      </c>
      <c r="AV197" s="12" t="s">
        <v>89</v>
      </c>
      <c r="AW197" s="12" t="s">
        <v>41</v>
      </c>
      <c r="AX197" s="12" t="s">
        <v>87</v>
      </c>
      <c r="AY197" s="243" t="s">
        <v>232</v>
      </c>
    </row>
    <row r="198" s="1" customFormat="1" ht="78.75" customHeight="1">
      <c r="B198" s="40"/>
      <c r="C198" s="218" t="s">
        <v>355</v>
      </c>
      <c r="D198" s="218" t="s">
        <v>235</v>
      </c>
      <c r="E198" s="219" t="s">
        <v>1310</v>
      </c>
      <c r="F198" s="220" t="s">
        <v>1311</v>
      </c>
      <c r="G198" s="221" t="s">
        <v>191</v>
      </c>
      <c r="H198" s="222">
        <v>57.194000000000003</v>
      </c>
      <c r="I198" s="223"/>
      <c r="J198" s="224">
        <f>ROUND(I198*H198,2)</f>
        <v>0</v>
      </c>
      <c r="K198" s="220" t="s">
        <v>238</v>
      </c>
      <c r="L198" s="45"/>
      <c r="M198" s="225" t="s">
        <v>39</v>
      </c>
      <c r="N198" s="226" t="s">
        <v>53</v>
      </c>
      <c r="O198" s="8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AR198" s="18" t="s">
        <v>348</v>
      </c>
      <c r="AT198" s="18" t="s">
        <v>235</v>
      </c>
      <c r="AU198" s="18" t="s">
        <v>87</v>
      </c>
      <c r="AY198" s="18" t="s">
        <v>232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8" t="s">
        <v>181</v>
      </c>
      <c r="BK198" s="229">
        <f>ROUND(I198*H198,2)</f>
        <v>0</v>
      </c>
      <c r="BL198" s="18" t="s">
        <v>348</v>
      </c>
      <c r="BM198" s="18" t="s">
        <v>989</v>
      </c>
    </row>
    <row r="199" s="1" customFormat="1">
      <c r="B199" s="40"/>
      <c r="C199" s="41"/>
      <c r="D199" s="230" t="s">
        <v>240</v>
      </c>
      <c r="E199" s="41"/>
      <c r="F199" s="231" t="s">
        <v>359</v>
      </c>
      <c r="G199" s="41"/>
      <c r="H199" s="41"/>
      <c r="I199" s="145"/>
      <c r="J199" s="41"/>
      <c r="K199" s="41"/>
      <c r="L199" s="45"/>
      <c r="M199" s="232"/>
      <c r="N199" s="81"/>
      <c r="O199" s="81"/>
      <c r="P199" s="81"/>
      <c r="Q199" s="81"/>
      <c r="R199" s="81"/>
      <c r="S199" s="81"/>
      <c r="T199" s="82"/>
      <c r="AT199" s="18" t="s">
        <v>240</v>
      </c>
      <c r="AU199" s="18" t="s">
        <v>87</v>
      </c>
    </row>
    <row r="200" s="1" customFormat="1">
      <c r="B200" s="40"/>
      <c r="C200" s="41"/>
      <c r="D200" s="230" t="s">
        <v>255</v>
      </c>
      <c r="E200" s="41"/>
      <c r="F200" s="231" t="s">
        <v>610</v>
      </c>
      <c r="G200" s="41"/>
      <c r="H200" s="41"/>
      <c r="I200" s="145"/>
      <c r="J200" s="41"/>
      <c r="K200" s="41"/>
      <c r="L200" s="45"/>
      <c r="M200" s="232"/>
      <c r="N200" s="81"/>
      <c r="O200" s="81"/>
      <c r="P200" s="81"/>
      <c r="Q200" s="81"/>
      <c r="R200" s="81"/>
      <c r="S200" s="81"/>
      <c r="T200" s="82"/>
      <c r="AT200" s="18" t="s">
        <v>255</v>
      </c>
      <c r="AU200" s="18" t="s">
        <v>87</v>
      </c>
    </row>
    <row r="201" s="12" customFormat="1">
      <c r="B201" s="233"/>
      <c r="C201" s="234"/>
      <c r="D201" s="230" t="s">
        <v>242</v>
      </c>
      <c r="E201" s="235" t="s">
        <v>39</v>
      </c>
      <c r="F201" s="236" t="s">
        <v>1312</v>
      </c>
      <c r="G201" s="234"/>
      <c r="H201" s="237">
        <v>57.194000000000003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AT201" s="243" t="s">
        <v>242</v>
      </c>
      <c r="AU201" s="243" t="s">
        <v>87</v>
      </c>
      <c r="AV201" s="12" t="s">
        <v>89</v>
      </c>
      <c r="AW201" s="12" t="s">
        <v>41</v>
      </c>
      <c r="AX201" s="12" t="s">
        <v>80</v>
      </c>
      <c r="AY201" s="243" t="s">
        <v>232</v>
      </c>
    </row>
    <row r="202" s="13" customFormat="1">
      <c r="B202" s="254"/>
      <c r="C202" s="255"/>
      <c r="D202" s="230" t="s">
        <v>242</v>
      </c>
      <c r="E202" s="256" t="s">
        <v>1217</v>
      </c>
      <c r="F202" s="257" t="s">
        <v>263</v>
      </c>
      <c r="G202" s="255"/>
      <c r="H202" s="258">
        <v>57.194000000000003</v>
      </c>
      <c r="I202" s="259"/>
      <c r="J202" s="255"/>
      <c r="K202" s="255"/>
      <c r="L202" s="260"/>
      <c r="M202" s="261"/>
      <c r="N202" s="262"/>
      <c r="O202" s="262"/>
      <c r="P202" s="262"/>
      <c r="Q202" s="262"/>
      <c r="R202" s="262"/>
      <c r="S202" s="262"/>
      <c r="T202" s="263"/>
      <c r="AT202" s="264" t="s">
        <v>242</v>
      </c>
      <c r="AU202" s="264" t="s">
        <v>87</v>
      </c>
      <c r="AV202" s="13" t="s">
        <v>181</v>
      </c>
      <c r="AW202" s="13" t="s">
        <v>41</v>
      </c>
      <c r="AX202" s="13" t="s">
        <v>87</v>
      </c>
      <c r="AY202" s="264" t="s">
        <v>232</v>
      </c>
    </row>
    <row r="203" s="1" customFormat="1" ht="33.75" customHeight="1">
      <c r="B203" s="40"/>
      <c r="C203" s="218" t="s">
        <v>362</v>
      </c>
      <c r="D203" s="218" t="s">
        <v>235</v>
      </c>
      <c r="E203" s="219" t="s">
        <v>374</v>
      </c>
      <c r="F203" s="220" t="s">
        <v>375</v>
      </c>
      <c r="G203" s="221" t="s">
        <v>191</v>
      </c>
      <c r="H203" s="222">
        <v>171.58199999999999</v>
      </c>
      <c r="I203" s="223"/>
      <c r="J203" s="224">
        <f>ROUND(I203*H203,2)</f>
        <v>0</v>
      </c>
      <c r="K203" s="220" t="s">
        <v>238</v>
      </c>
      <c r="L203" s="45"/>
      <c r="M203" s="225" t="s">
        <v>39</v>
      </c>
      <c r="N203" s="226" t="s">
        <v>53</v>
      </c>
      <c r="O203" s="81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AR203" s="18" t="s">
        <v>348</v>
      </c>
      <c r="AT203" s="18" t="s">
        <v>235</v>
      </c>
      <c r="AU203" s="18" t="s">
        <v>87</v>
      </c>
      <c r="AY203" s="18" t="s">
        <v>232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8" t="s">
        <v>181</v>
      </c>
      <c r="BK203" s="229">
        <f>ROUND(I203*H203,2)</f>
        <v>0</v>
      </c>
      <c r="BL203" s="18" t="s">
        <v>348</v>
      </c>
      <c r="BM203" s="18" t="s">
        <v>991</v>
      </c>
    </row>
    <row r="204" s="1" customFormat="1">
      <c r="B204" s="40"/>
      <c r="C204" s="41"/>
      <c r="D204" s="230" t="s">
        <v>240</v>
      </c>
      <c r="E204" s="41"/>
      <c r="F204" s="231" t="s">
        <v>377</v>
      </c>
      <c r="G204" s="41"/>
      <c r="H204" s="41"/>
      <c r="I204" s="145"/>
      <c r="J204" s="41"/>
      <c r="K204" s="41"/>
      <c r="L204" s="45"/>
      <c r="M204" s="232"/>
      <c r="N204" s="81"/>
      <c r="O204" s="81"/>
      <c r="P204" s="81"/>
      <c r="Q204" s="81"/>
      <c r="R204" s="81"/>
      <c r="S204" s="81"/>
      <c r="T204" s="82"/>
      <c r="AT204" s="18" t="s">
        <v>240</v>
      </c>
      <c r="AU204" s="18" t="s">
        <v>87</v>
      </c>
    </row>
    <row r="205" s="1" customFormat="1">
      <c r="B205" s="40"/>
      <c r="C205" s="41"/>
      <c r="D205" s="230" t="s">
        <v>255</v>
      </c>
      <c r="E205" s="41"/>
      <c r="F205" s="231" t="s">
        <v>378</v>
      </c>
      <c r="G205" s="41"/>
      <c r="H205" s="41"/>
      <c r="I205" s="145"/>
      <c r="J205" s="41"/>
      <c r="K205" s="41"/>
      <c r="L205" s="45"/>
      <c r="M205" s="232"/>
      <c r="N205" s="81"/>
      <c r="O205" s="81"/>
      <c r="P205" s="81"/>
      <c r="Q205" s="81"/>
      <c r="R205" s="81"/>
      <c r="S205" s="81"/>
      <c r="T205" s="82"/>
      <c r="AT205" s="18" t="s">
        <v>255</v>
      </c>
      <c r="AU205" s="18" t="s">
        <v>87</v>
      </c>
    </row>
    <row r="206" s="12" customFormat="1">
      <c r="B206" s="233"/>
      <c r="C206" s="234"/>
      <c r="D206" s="230" t="s">
        <v>242</v>
      </c>
      <c r="E206" s="235" t="s">
        <v>39</v>
      </c>
      <c r="F206" s="236" t="s">
        <v>1313</v>
      </c>
      <c r="G206" s="234"/>
      <c r="H206" s="237">
        <v>171.58199999999999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AT206" s="243" t="s">
        <v>242</v>
      </c>
      <c r="AU206" s="243" t="s">
        <v>87</v>
      </c>
      <c r="AV206" s="12" t="s">
        <v>89</v>
      </c>
      <c r="AW206" s="12" t="s">
        <v>41</v>
      </c>
      <c r="AX206" s="12" t="s">
        <v>80</v>
      </c>
      <c r="AY206" s="243" t="s">
        <v>232</v>
      </c>
    </row>
    <row r="207" s="13" customFormat="1">
      <c r="B207" s="254"/>
      <c r="C207" s="255"/>
      <c r="D207" s="230" t="s">
        <v>242</v>
      </c>
      <c r="E207" s="256" t="s">
        <v>39</v>
      </c>
      <c r="F207" s="257" t="s">
        <v>263</v>
      </c>
      <c r="G207" s="255"/>
      <c r="H207" s="258">
        <v>171.58199999999999</v>
      </c>
      <c r="I207" s="259"/>
      <c r="J207" s="255"/>
      <c r="K207" s="255"/>
      <c r="L207" s="260"/>
      <c r="M207" s="261"/>
      <c r="N207" s="262"/>
      <c r="O207" s="262"/>
      <c r="P207" s="262"/>
      <c r="Q207" s="262"/>
      <c r="R207" s="262"/>
      <c r="S207" s="262"/>
      <c r="T207" s="263"/>
      <c r="AT207" s="264" t="s">
        <v>242</v>
      </c>
      <c r="AU207" s="264" t="s">
        <v>87</v>
      </c>
      <c r="AV207" s="13" t="s">
        <v>181</v>
      </c>
      <c r="AW207" s="13" t="s">
        <v>41</v>
      </c>
      <c r="AX207" s="13" t="s">
        <v>87</v>
      </c>
      <c r="AY207" s="264" t="s">
        <v>232</v>
      </c>
    </row>
    <row r="208" s="1" customFormat="1" ht="33.75" customHeight="1">
      <c r="B208" s="40"/>
      <c r="C208" s="218" t="s">
        <v>7</v>
      </c>
      <c r="D208" s="218" t="s">
        <v>235</v>
      </c>
      <c r="E208" s="219" t="s">
        <v>381</v>
      </c>
      <c r="F208" s="220" t="s">
        <v>382</v>
      </c>
      <c r="G208" s="221" t="s">
        <v>191</v>
      </c>
      <c r="H208" s="222">
        <v>0.043999999999999997</v>
      </c>
      <c r="I208" s="223"/>
      <c r="J208" s="224">
        <f>ROUND(I208*H208,2)</f>
        <v>0</v>
      </c>
      <c r="K208" s="220" t="s">
        <v>238</v>
      </c>
      <c r="L208" s="45"/>
      <c r="M208" s="225" t="s">
        <v>39</v>
      </c>
      <c r="N208" s="226" t="s">
        <v>53</v>
      </c>
      <c r="O208" s="8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AR208" s="18" t="s">
        <v>348</v>
      </c>
      <c r="AT208" s="18" t="s">
        <v>235</v>
      </c>
      <c r="AU208" s="18" t="s">
        <v>87</v>
      </c>
      <c r="AY208" s="18" t="s">
        <v>232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8" t="s">
        <v>181</v>
      </c>
      <c r="BK208" s="229">
        <f>ROUND(I208*H208,2)</f>
        <v>0</v>
      </c>
      <c r="BL208" s="18" t="s">
        <v>348</v>
      </c>
      <c r="BM208" s="18" t="s">
        <v>993</v>
      </c>
    </row>
    <row r="209" s="1" customFormat="1">
      <c r="B209" s="40"/>
      <c r="C209" s="41"/>
      <c r="D209" s="230" t="s">
        <v>240</v>
      </c>
      <c r="E209" s="41"/>
      <c r="F209" s="231" t="s">
        <v>384</v>
      </c>
      <c r="G209" s="41"/>
      <c r="H209" s="41"/>
      <c r="I209" s="145"/>
      <c r="J209" s="41"/>
      <c r="K209" s="41"/>
      <c r="L209" s="45"/>
      <c r="M209" s="232"/>
      <c r="N209" s="81"/>
      <c r="O209" s="81"/>
      <c r="P209" s="81"/>
      <c r="Q209" s="81"/>
      <c r="R209" s="81"/>
      <c r="S209" s="81"/>
      <c r="T209" s="82"/>
      <c r="AT209" s="18" t="s">
        <v>240</v>
      </c>
      <c r="AU209" s="18" t="s">
        <v>87</v>
      </c>
    </row>
    <row r="210" s="12" customFormat="1">
      <c r="B210" s="233"/>
      <c r="C210" s="234"/>
      <c r="D210" s="230" t="s">
        <v>242</v>
      </c>
      <c r="E210" s="235" t="s">
        <v>39</v>
      </c>
      <c r="F210" s="236" t="s">
        <v>1314</v>
      </c>
      <c r="G210" s="234"/>
      <c r="H210" s="237">
        <v>0.043999999999999997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AT210" s="243" t="s">
        <v>242</v>
      </c>
      <c r="AU210" s="243" t="s">
        <v>87</v>
      </c>
      <c r="AV210" s="12" t="s">
        <v>89</v>
      </c>
      <c r="AW210" s="12" t="s">
        <v>41</v>
      </c>
      <c r="AX210" s="12" t="s">
        <v>80</v>
      </c>
      <c r="AY210" s="243" t="s">
        <v>232</v>
      </c>
    </row>
    <row r="211" s="13" customFormat="1">
      <c r="B211" s="254"/>
      <c r="C211" s="255"/>
      <c r="D211" s="230" t="s">
        <v>242</v>
      </c>
      <c r="E211" s="256" t="s">
        <v>39</v>
      </c>
      <c r="F211" s="257" t="s">
        <v>263</v>
      </c>
      <c r="G211" s="255"/>
      <c r="H211" s="258">
        <v>0.043999999999999997</v>
      </c>
      <c r="I211" s="259"/>
      <c r="J211" s="255"/>
      <c r="K211" s="255"/>
      <c r="L211" s="260"/>
      <c r="M211" s="286"/>
      <c r="N211" s="287"/>
      <c r="O211" s="287"/>
      <c r="P211" s="287"/>
      <c r="Q211" s="287"/>
      <c r="R211" s="287"/>
      <c r="S211" s="287"/>
      <c r="T211" s="288"/>
      <c r="AT211" s="264" t="s">
        <v>242</v>
      </c>
      <c r="AU211" s="264" t="s">
        <v>87</v>
      </c>
      <c r="AV211" s="13" t="s">
        <v>181</v>
      </c>
      <c r="AW211" s="13" t="s">
        <v>41</v>
      </c>
      <c r="AX211" s="13" t="s">
        <v>87</v>
      </c>
      <c r="AY211" s="264" t="s">
        <v>232</v>
      </c>
    </row>
    <row r="212" s="1" customFormat="1" ht="6.96" customHeight="1">
      <c r="B212" s="59"/>
      <c r="C212" s="60"/>
      <c r="D212" s="60"/>
      <c r="E212" s="60"/>
      <c r="F212" s="60"/>
      <c r="G212" s="60"/>
      <c r="H212" s="60"/>
      <c r="I212" s="169"/>
      <c r="J212" s="60"/>
      <c r="K212" s="60"/>
      <c r="L212" s="45"/>
    </row>
  </sheetData>
  <sheetProtection sheet="1" autoFilter="0" formatColumns="0" formatRows="0" objects="1" scenarios="1" spinCount="100000" saltValue="8+WdFrFOia9n5AmiEPQPQ9phKAOiWunKs//Dn98oZbwpKlkd1XT0zGdFZL2xocjcyj6TmDFuWpT8xK/U38DP+w==" hashValue="nhpcHy8LgMJIYtVXDeRFDaJ6Lbt02x/AiB9r1yl3ggdLHoeJOEllCNuWjxjINw+qgMuTfXUplBE4Vnmpz4GQEQ==" algorithmName="SHA-512" password="CC35"/>
  <autoFilter ref="C88:K21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160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89</v>
      </c>
    </row>
    <row r="4" ht="24.96" customHeight="1">
      <c r="B4" s="21"/>
      <c r="D4" s="142" t="s">
        <v>182</v>
      </c>
      <c r="L4" s="21"/>
      <c r="M4" s="25" t="s">
        <v>10</v>
      </c>
      <c r="AT4" s="18" t="s">
        <v>41</v>
      </c>
    </row>
    <row r="5" ht="6.96" customHeight="1">
      <c r="B5" s="21"/>
      <c r="L5" s="21"/>
    </row>
    <row r="6" ht="12" customHeight="1">
      <c r="B6" s="21"/>
      <c r="D6" s="143" t="s">
        <v>16</v>
      </c>
      <c r="L6" s="21"/>
    </row>
    <row r="7" ht="16.5" customHeight="1">
      <c r="B7" s="21"/>
      <c r="E7" s="144" t="str">
        <f>'Rekapitulace stavby'!K6</f>
        <v>Výměna kolejnic v obvodu ST Most</v>
      </c>
      <c r="F7" s="143"/>
      <c r="G7" s="143"/>
      <c r="H7" s="143"/>
      <c r="L7" s="21"/>
    </row>
    <row r="8" ht="12" customHeight="1">
      <c r="B8" s="21"/>
      <c r="D8" s="143" t="s">
        <v>197</v>
      </c>
      <c r="L8" s="21"/>
    </row>
    <row r="9" s="1" customFormat="1" ht="16.5" customHeight="1">
      <c r="B9" s="45"/>
      <c r="E9" s="144" t="s">
        <v>1315</v>
      </c>
      <c r="F9" s="1"/>
      <c r="G9" s="1"/>
      <c r="H9" s="1"/>
      <c r="I9" s="145"/>
      <c r="L9" s="45"/>
    </row>
    <row r="10" s="1" customFormat="1" ht="12" customHeight="1">
      <c r="B10" s="45"/>
      <c r="D10" s="143" t="s">
        <v>206</v>
      </c>
      <c r="I10" s="145"/>
      <c r="L10" s="45"/>
    </row>
    <row r="11" s="1" customFormat="1" ht="36.96" customHeight="1">
      <c r="B11" s="45"/>
      <c r="E11" s="146" t="s">
        <v>1316</v>
      </c>
      <c r="F11" s="1"/>
      <c r="G11" s="1"/>
      <c r="H11" s="1"/>
      <c r="I11" s="145"/>
      <c r="L11" s="45"/>
    </row>
    <row r="12" s="1" customFormat="1">
      <c r="B12" s="45"/>
      <c r="I12" s="145"/>
      <c r="L12" s="45"/>
    </row>
    <row r="13" s="1" customFormat="1" ht="12" customHeight="1">
      <c r="B13" s="45"/>
      <c r="D13" s="143" t="s">
        <v>18</v>
      </c>
      <c r="F13" s="18" t="s">
        <v>39</v>
      </c>
      <c r="I13" s="147" t="s">
        <v>20</v>
      </c>
      <c r="J13" s="18" t="s">
        <v>39</v>
      </c>
      <c r="L13" s="45"/>
    </row>
    <row r="14" s="1" customFormat="1" ht="12" customHeight="1">
      <c r="B14" s="45"/>
      <c r="D14" s="143" t="s">
        <v>22</v>
      </c>
      <c r="F14" s="18" t="s">
        <v>23</v>
      </c>
      <c r="I14" s="147" t="s">
        <v>24</v>
      </c>
      <c r="J14" s="148" t="str">
        <f>'Rekapitulace stavby'!AN8</f>
        <v>13. 2. 2019</v>
      </c>
      <c r="L14" s="45"/>
    </row>
    <row r="15" s="1" customFormat="1" ht="10.8" customHeight="1">
      <c r="B15" s="45"/>
      <c r="I15" s="145"/>
      <c r="L15" s="45"/>
    </row>
    <row r="16" s="1" customFormat="1" ht="12" customHeight="1">
      <c r="B16" s="45"/>
      <c r="D16" s="143" t="s">
        <v>30</v>
      </c>
      <c r="I16" s="147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7" t="s">
        <v>34</v>
      </c>
      <c r="J17" s="18" t="s">
        <v>35</v>
      </c>
      <c r="L17" s="45"/>
    </row>
    <row r="18" s="1" customFormat="1" ht="6.96" customHeight="1">
      <c r="B18" s="45"/>
      <c r="I18" s="145"/>
      <c r="L18" s="45"/>
    </row>
    <row r="19" s="1" customFormat="1" ht="12" customHeight="1">
      <c r="B19" s="45"/>
      <c r="D19" s="143" t="s">
        <v>36</v>
      </c>
      <c r="I19" s="147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7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5"/>
      <c r="L21" s="45"/>
    </row>
    <row r="22" s="1" customFormat="1" ht="12" customHeight="1">
      <c r="B22" s="45"/>
      <c r="D22" s="143" t="s">
        <v>38</v>
      </c>
      <c r="I22" s="147" t="s">
        <v>31</v>
      </c>
      <c r="J22" s="18" t="s">
        <v>39</v>
      </c>
      <c r="L22" s="45"/>
    </row>
    <row r="23" s="1" customFormat="1" ht="18" customHeight="1">
      <c r="B23" s="45"/>
      <c r="E23" s="18" t="s">
        <v>40</v>
      </c>
      <c r="I23" s="147" t="s">
        <v>34</v>
      </c>
      <c r="J23" s="18" t="s">
        <v>39</v>
      </c>
      <c r="L23" s="45"/>
    </row>
    <row r="24" s="1" customFormat="1" ht="6.96" customHeight="1">
      <c r="B24" s="45"/>
      <c r="I24" s="145"/>
      <c r="L24" s="45"/>
    </row>
    <row r="25" s="1" customFormat="1" ht="12" customHeight="1">
      <c r="B25" s="45"/>
      <c r="D25" s="143" t="s">
        <v>42</v>
      </c>
      <c r="I25" s="147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7" t="s">
        <v>34</v>
      </c>
      <c r="J26" s="18" t="s">
        <v>39</v>
      </c>
      <c r="L26" s="45"/>
    </row>
    <row r="27" s="1" customFormat="1" ht="6.96" customHeight="1">
      <c r="B27" s="45"/>
      <c r="I27" s="145"/>
      <c r="L27" s="45"/>
    </row>
    <row r="28" s="1" customFormat="1" ht="12" customHeight="1">
      <c r="B28" s="45"/>
      <c r="D28" s="143" t="s">
        <v>44</v>
      </c>
      <c r="I28" s="145"/>
      <c r="L28" s="45"/>
    </row>
    <row r="29" s="7" customFormat="1" ht="45" customHeight="1">
      <c r="B29" s="149"/>
      <c r="E29" s="150" t="s">
        <v>45</v>
      </c>
      <c r="F29" s="150"/>
      <c r="G29" s="150"/>
      <c r="H29" s="150"/>
      <c r="I29" s="151"/>
      <c r="L29" s="149"/>
    </row>
    <row r="30" s="1" customFormat="1" ht="6.96" customHeight="1">
      <c r="B30" s="45"/>
      <c r="I30" s="145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2"/>
      <c r="J31" s="73"/>
      <c r="K31" s="73"/>
      <c r="L31" s="45"/>
    </row>
    <row r="32" s="1" customFormat="1" ht="25.44" customHeight="1">
      <c r="B32" s="45"/>
      <c r="D32" s="153" t="s">
        <v>46</v>
      </c>
      <c r="I32" s="145"/>
      <c r="J32" s="154">
        <f>ROUND(J86,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2"/>
      <c r="J33" s="73"/>
      <c r="K33" s="73"/>
      <c r="L33" s="45"/>
    </row>
    <row r="34" s="1" customFormat="1" ht="14.4" customHeight="1">
      <c r="B34" s="45"/>
      <c r="F34" s="155" t="s">
        <v>48</v>
      </c>
      <c r="I34" s="156" t="s">
        <v>47</v>
      </c>
      <c r="J34" s="155" t="s">
        <v>49</v>
      </c>
      <c r="L34" s="45"/>
    </row>
    <row r="35" hidden="1" s="1" customFormat="1" ht="14.4" customHeight="1">
      <c r="B35" s="45"/>
      <c r="D35" s="143" t="s">
        <v>50</v>
      </c>
      <c r="E35" s="143" t="s">
        <v>51</v>
      </c>
      <c r="F35" s="157">
        <f>ROUND((SUM(BE86:BE89)),  2)</f>
        <v>0</v>
      </c>
      <c r="I35" s="158">
        <v>0.20999999999999999</v>
      </c>
      <c r="J35" s="157">
        <f>ROUND(((SUM(BE86:BE89))*I35),  2)</f>
        <v>0</v>
      </c>
      <c r="L35" s="45"/>
    </row>
    <row r="36" hidden="1" s="1" customFormat="1" ht="14.4" customHeight="1">
      <c r="B36" s="45"/>
      <c r="E36" s="143" t="s">
        <v>52</v>
      </c>
      <c r="F36" s="157">
        <f>ROUND((SUM(BF86:BF89)),  2)</f>
        <v>0</v>
      </c>
      <c r="I36" s="158">
        <v>0.14999999999999999</v>
      </c>
      <c r="J36" s="157">
        <f>ROUND(((SUM(BF86:BF89))*I36),  2)</f>
        <v>0</v>
      </c>
      <c r="L36" s="45"/>
    </row>
    <row r="37" s="1" customFormat="1" ht="14.4" customHeight="1">
      <c r="B37" s="45"/>
      <c r="D37" s="143" t="s">
        <v>50</v>
      </c>
      <c r="E37" s="143" t="s">
        <v>53</v>
      </c>
      <c r="F37" s="157">
        <f>ROUND((SUM(BG86:BG89)),  2)</f>
        <v>0</v>
      </c>
      <c r="I37" s="158">
        <v>0.20999999999999999</v>
      </c>
      <c r="J37" s="157">
        <f>0</f>
        <v>0</v>
      </c>
      <c r="L37" s="45"/>
    </row>
    <row r="38" s="1" customFormat="1" ht="14.4" customHeight="1">
      <c r="B38" s="45"/>
      <c r="E38" s="143" t="s">
        <v>54</v>
      </c>
      <c r="F38" s="157">
        <f>ROUND((SUM(BH86:BH89)),  2)</f>
        <v>0</v>
      </c>
      <c r="I38" s="158">
        <v>0.14999999999999999</v>
      </c>
      <c r="J38" s="157">
        <f>0</f>
        <v>0</v>
      </c>
      <c r="L38" s="45"/>
    </row>
    <row r="39" hidden="1" s="1" customFormat="1" ht="14.4" customHeight="1">
      <c r="B39" s="45"/>
      <c r="E39" s="143" t="s">
        <v>55</v>
      </c>
      <c r="F39" s="157">
        <f>ROUND((SUM(BI86:BI89)),  2)</f>
        <v>0</v>
      </c>
      <c r="I39" s="158">
        <v>0</v>
      </c>
      <c r="J39" s="157">
        <f>0</f>
        <v>0</v>
      </c>
      <c r="L39" s="45"/>
    </row>
    <row r="40" s="1" customFormat="1" ht="6.96" customHeight="1">
      <c r="B40" s="45"/>
      <c r="I40" s="145"/>
      <c r="L40" s="45"/>
    </row>
    <row r="41" s="1" customFormat="1" ht="25.44" customHeight="1">
      <c r="B41" s="45"/>
      <c r="C41" s="159"/>
      <c r="D41" s="160" t="s">
        <v>56</v>
      </c>
      <c r="E41" s="161"/>
      <c r="F41" s="161"/>
      <c r="G41" s="162" t="s">
        <v>57</v>
      </c>
      <c r="H41" s="163" t="s">
        <v>58</v>
      </c>
      <c r="I41" s="164"/>
      <c r="J41" s="165">
        <f>SUM(J32:J39)</f>
        <v>0</v>
      </c>
      <c r="K41" s="166"/>
      <c r="L41" s="45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5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5"/>
    </row>
    <row r="47" s="1" customFormat="1" ht="24.96" customHeight="1">
      <c r="B47" s="40"/>
      <c r="C47" s="24" t="s">
        <v>208</v>
      </c>
      <c r="D47" s="41"/>
      <c r="E47" s="41"/>
      <c r="F47" s="41"/>
      <c r="G47" s="41"/>
      <c r="H47" s="41"/>
      <c r="I47" s="145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5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5"/>
      <c r="J49" s="41"/>
      <c r="K49" s="41"/>
      <c r="L49" s="45"/>
    </row>
    <row r="50" s="1" customFormat="1" ht="16.5" customHeight="1">
      <c r="B50" s="40"/>
      <c r="C50" s="41"/>
      <c r="D50" s="41"/>
      <c r="E50" s="173" t="str">
        <f>E7</f>
        <v>Výměna kolejnic v obvodu ST Most</v>
      </c>
      <c r="F50" s="33"/>
      <c r="G50" s="33"/>
      <c r="H50" s="33"/>
      <c r="I50" s="145"/>
      <c r="J50" s="41"/>
      <c r="K50" s="41"/>
      <c r="L50" s="45"/>
    </row>
    <row r="51" ht="12" customHeight="1">
      <c r="B51" s="22"/>
      <c r="C51" s="33" t="s">
        <v>197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3" t="s">
        <v>1315</v>
      </c>
      <c r="F52" s="41"/>
      <c r="G52" s="41"/>
      <c r="H52" s="41"/>
      <c r="I52" s="145"/>
      <c r="J52" s="41"/>
      <c r="K52" s="41"/>
      <c r="L52" s="45"/>
    </row>
    <row r="53" s="1" customFormat="1" ht="12" customHeight="1">
      <c r="B53" s="40"/>
      <c r="C53" s="33" t="s">
        <v>206</v>
      </c>
      <c r="D53" s="41"/>
      <c r="E53" s="41"/>
      <c r="F53" s="41"/>
      <c r="G53" s="41"/>
      <c r="H53" s="41"/>
      <c r="I53" s="145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Č31 - SSZT - 1SK Chlumčany</v>
      </c>
      <c r="F54" s="41"/>
      <c r="G54" s="41"/>
      <c r="H54" s="41"/>
      <c r="I54" s="145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5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obvod správy tratí v Mostě</v>
      </c>
      <c r="G56" s="41"/>
      <c r="H56" s="41"/>
      <c r="I56" s="147" t="s">
        <v>24</v>
      </c>
      <c r="J56" s="69" t="str">
        <f>IF(J14="","",J14)</f>
        <v>13. 2. 2019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5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7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7" t="s">
        <v>42</v>
      </c>
      <c r="J59" s="38" t="str">
        <f>E26</f>
        <v>Ing. Horák Jiří, horak@szdc.cz, +420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5"/>
      <c r="J60" s="41"/>
      <c r="K60" s="41"/>
      <c r="L60" s="45"/>
    </row>
    <row r="61" s="1" customFormat="1" ht="29.28" customHeight="1">
      <c r="B61" s="40"/>
      <c r="C61" s="174" t="s">
        <v>209</v>
      </c>
      <c r="D61" s="175"/>
      <c r="E61" s="175"/>
      <c r="F61" s="175"/>
      <c r="G61" s="175"/>
      <c r="H61" s="175"/>
      <c r="I61" s="176"/>
      <c r="J61" s="177" t="s">
        <v>210</v>
      </c>
      <c r="K61" s="175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5"/>
      <c r="J62" s="41"/>
      <c r="K62" s="41"/>
      <c r="L62" s="45"/>
    </row>
    <row r="63" s="1" customFormat="1" ht="22.8" customHeight="1">
      <c r="B63" s="40"/>
      <c r="C63" s="178" t="s">
        <v>78</v>
      </c>
      <c r="D63" s="41"/>
      <c r="E63" s="41"/>
      <c r="F63" s="41"/>
      <c r="G63" s="41"/>
      <c r="H63" s="41"/>
      <c r="I63" s="145"/>
      <c r="J63" s="99">
        <f>J86</f>
        <v>0</v>
      </c>
      <c r="K63" s="41"/>
      <c r="L63" s="45"/>
      <c r="AU63" s="18" t="s">
        <v>211</v>
      </c>
    </row>
    <row r="64" s="8" customFormat="1" ht="24.96" customHeight="1">
      <c r="B64" s="179"/>
      <c r="C64" s="180"/>
      <c r="D64" s="181" t="s">
        <v>214</v>
      </c>
      <c r="E64" s="182"/>
      <c r="F64" s="182"/>
      <c r="G64" s="182"/>
      <c r="H64" s="182"/>
      <c r="I64" s="183"/>
      <c r="J64" s="184">
        <f>J87</f>
        <v>0</v>
      </c>
      <c r="K64" s="180"/>
      <c r="L64" s="185"/>
    </row>
    <row r="65" s="1" customFormat="1" ht="21.84" customHeight="1">
      <c r="B65" s="40"/>
      <c r="C65" s="41"/>
      <c r="D65" s="41"/>
      <c r="E65" s="41"/>
      <c r="F65" s="41"/>
      <c r="G65" s="41"/>
      <c r="H65" s="41"/>
      <c r="I65" s="145"/>
      <c r="J65" s="41"/>
      <c r="K65" s="41"/>
      <c r="L65" s="45"/>
    </row>
    <row r="66" s="1" customFormat="1" ht="6.96" customHeight="1">
      <c r="B66" s="59"/>
      <c r="C66" s="60"/>
      <c r="D66" s="60"/>
      <c r="E66" s="60"/>
      <c r="F66" s="60"/>
      <c r="G66" s="60"/>
      <c r="H66" s="60"/>
      <c r="I66" s="169"/>
      <c r="J66" s="60"/>
      <c r="K66" s="60"/>
      <c r="L66" s="45"/>
    </row>
    <row r="70" s="1" customFormat="1" ht="6.96" customHeight="1">
      <c r="B70" s="61"/>
      <c r="C70" s="62"/>
      <c r="D70" s="62"/>
      <c r="E70" s="62"/>
      <c r="F70" s="62"/>
      <c r="G70" s="62"/>
      <c r="H70" s="62"/>
      <c r="I70" s="172"/>
      <c r="J70" s="62"/>
      <c r="K70" s="62"/>
      <c r="L70" s="45"/>
    </row>
    <row r="71" s="1" customFormat="1" ht="24.96" customHeight="1">
      <c r="B71" s="40"/>
      <c r="C71" s="24" t="s">
        <v>217</v>
      </c>
      <c r="D71" s="41"/>
      <c r="E71" s="41"/>
      <c r="F71" s="41"/>
      <c r="G71" s="41"/>
      <c r="H71" s="41"/>
      <c r="I71" s="145"/>
      <c r="J71" s="41"/>
      <c r="K71" s="41"/>
      <c r="L71" s="45"/>
    </row>
    <row r="72" s="1" customFormat="1" ht="6.96" customHeight="1">
      <c r="B72" s="40"/>
      <c r="C72" s="41"/>
      <c r="D72" s="41"/>
      <c r="E72" s="41"/>
      <c r="F72" s="41"/>
      <c r="G72" s="41"/>
      <c r="H72" s="41"/>
      <c r="I72" s="145"/>
      <c r="J72" s="41"/>
      <c r="K72" s="41"/>
      <c r="L72" s="45"/>
    </row>
    <row r="73" s="1" customFormat="1" ht="12" customHeight="1">
      <c r="B73" s="40"/>
      <c r="C73" s="33" t="s">
        <v>16</v>
      </c>
      <c r="D73" s="41"/>
      <c r="E73" s="41"/>
      <c r="F73" s="41"/>
      <c r="G73" s="41"/>
      <c r="H73" s="41"/>
      <c r="I73" s="145"/>
      <c r="J73" s="41"/>
      <c r="K73" s="41"/>
      <c r="L73" s="45"/>
    </row>
    <row r="74" s="1" customFormat="1" ht="16.5" customHeight="1">
      <c r="B74" s="40"/>
      <c r="C74" s="41"/>
      <c r="D74" s="41"/>
      <c r="E74" s="173" t="str">
        <f>E7</f>
        <v>Výměna kolejnic v obvodu ST Most</v>
      </c>
      <c r="F74" s="33"/>
      <c r="G74" s="33"/>
      <c r="H74" s="33"/>
      <c r="I74" s="145"/>
      <c r="J74" s="41"/>
      <c r="K74" s="41"/>
      <c r="L74" s="45"/>
    </row>
    <row r="75" ht="12" customHeight="1">
      <c r="B75" s="22"/>
      <c r="C75" s="33" t="s">
        <v>197</v>
      </c>
      <c r="D75" s="23"/>
      <c r="E75" s="23"/>
      <c r="F75" s="23"/>
      <c r="G75" s="23"/>
      <c r="H75" s="23"/>
      <c r="I75" s="137"/>
      <c r="J75" s="23"/>
      <c r="K75" s="23"/>
      <c r="L75" s="21"/>
    </row>
    <row r="76" s="1" customFormat="1" ht="16.5" customHeight="1">
      <c r="B76" s="40"/>
      <c r="C76" s="41"/>
      <c r="D76" s="41"/>
      <c r="E76" s="173" t="s">
        <v>1315</v>
      </c>
      <c r="F76" s="41"/>
      <c r="G76" s="41"/>
      <c r="H76" s="41"/>
      <c r="I76" s="145"/>
      <c r="J76" s="41"/>
      <c r="K76" s="41"/>
      <c r="L76" s="45"/>
    </row>
    <row r="77" s="1" customFormat="1" ht="12" customHeight="1">
      <c r="B77" s="40"/>
      <c r="C77" s="33" t="s">
        <v>206</v>
      </c>
      <c r="D77" s="41"/>
      <c r="E77" s="41"/>
      <c r="F77" s="41"/>
      <c r="G77" s="41"/>
      <c r="H77" s="41"/>
      <c r="I77" s="145"/>
      <c r="J77" s="41"/>
      <c r="K77" s="41"/>
      <c r="L77" s="45"/>
    </row>
    <row r="78" s="1" customFormat="1" ht="16.5" customHeight="1">
      <c r="B78" s="40"/>
      <c r="C78" s="41"/>
      <c r="D78" s="41"/>
      <c r="E78" s="66" t="str">
        <f>E11</f>
        <v>Č31 - SSZT - 1SK Chlumčany</v>
      </c>
      <c r="F78" s="41"/>
      <c r="G78" s="41"/>
      <c r="H78" s="41"/>
      <c r="I78" s="145"/>
      <c r="J78" s="41"/>
      <c r="K78" s="41"/>
      <c r="L78" s="45"/>
    </row>
    <row r="79" s="1" customFormat="1" ht="6.96" customHeight="1">
      <c r="B79" s="40"/>
      <c r="C79" s="41"/>
      <c r="D79" s="41"/>
      <c r="E79" s="41"/>
      <c r="F79" s="41"/>
      <c r="G79" s="41"/>
      <c r="H79" s="41"/>
      <c r="I79" s="145"/>
      <c r="J79" s="41"/>
      <c r="K79" s="41"/>
      <c r="L79" s="45"/>
    </row>
    <row r="80" s="1" customFormat="1" ht="12" customHeight="1">
      <c r="B80" s="40"/>
      <c r="C80" s="33" t="s">
        <v>22</v>
      </c>
      <c r="D80" s="41"/>
      <c r="E80" s="41"/>
      <c r="F80" s="28" t="str">
        <f>F14</f>
        <v>obvod správy tratí v Mostě</v>
      </c>
      <c r="G80" s="41"/>
      <c r="H80" s="41"/>
      <c r="I80" s="147" t="s">
        <v>24</v>
      </c>
      <c r="J80" s="69" t="str">
        <f>IF(J14="","",J14)</f>
        <v>13. 2. 2019</v>
      </c>
      <c r="K80" s="41"/>
      <c r="L80" s="45"/>
    </row>
    <row r="81" s="1" customFormat="1" ht="6.96" customHeight="1">
      <c r="B81" s="40"/>
      <c r="C81" s="41"/>
      <c r="D81" s="41"/>
      <c r="E81" s="41"/>
      <c r="F81" s="41"/>
      <c r="G81" s="41"/>
      <c r="H81" s="41"/>
      <c r="I81" s="145"/>
      <c r="J81" s="41"/>
      <c r="K81" s="41"/>
      <c r="L81" s="45"/>
    </row>
    <row r="82" s="1" customFormat="1" ht="13.65" customHeight="1">
      <c r="B82" s="40"/>
      <c r="C82" s="33" t="s">
        <v>30</v>
      </c>
      <c r="D82" s="41"/>
      <c r="E82" s="41"/>
      <c r="F82" s="28" t="str">
        <f>E17</f>
        <v>SŽDC s.o., OŘ UNL, ST Most</v>
      </c>
      <c r="G82" s="41"/>
      <c r="H82" s="41"/>
      <c r="I82" s="147" t="s">
        <v>38</v>
      </c>
      <c r="J82" s="38" t="str">
        <f>E23</f>
        <v xml:space="preserve"> </v>
      </c>
      <c r="K82" s="41"/>
      <c r="L82" s="45"/>
    </row>
    <row r="83" s="1" customFormat="1" ht="38.55" customHeight="1">
      <c r="B83" s="40"/>
      <c r="C83" s="33" t="s">
        <v>36</v>
      </c>
      <c r="D83" s="41"/>
      <c r="E83" s="41"/>
      <c r="F83" s="28" t="str">
        <f>IF(E20="","",E20)</f>
        <v>Vyplň údaj</v>
      </c>
      <c r="G83" s="41"/>
      <c r="H83" s="41"/>
      <c r="I83" s="147" t="s">
        <v>42</v>
      </c>
      <c r="J83" s="38" t="str">
        <f>E26</f>
        <v>Ing. Horák Jiří, horak@szdc.cz, +420 602155923</v>
      </c>
      <c r="K83" s="41"/>
      <c r="L83" s="45"/>
    </row>
    <row r="84" s="1" customFormat="1" ht="10.32" customHeight="1">
      <c r="B84" s="40"/>
      <c r="C84" s="41"/>
      <c r="D84" s="41"/>
      <c r="E84" s="41"/>
      <c r="F84" s="41"/>
      <c r="G84" s="41"/>
      <c r="H84" s="41"/>
      <c r="I84" s="145"/>
      <c r="J84" s="41"/>
      <c r="K84" s="41"/>
      <c r="L84" s="45"/>
    </row>
    <row r="85" s="10" customFormat="1" ht="29.28" customHeight="1">
      <c r="B85" s="192"/>
      <c r="C85" s="193" t="s">
        <v>218</v>
      </c>
      <c r="D85" s="194" t="s">
        <v>65</v>
      </c>
      <c r="E85" s="194" t="s">
        <v>61</v>
      </c>
      <c r="F85" s="194" t="s">
        <v>62</v>
      </c>
      <c r="G85" s="194" t="s">
        <v>219</v>
      </c>
      <c r="H85" s="194" t="s">
        <v>220</v>
      </c>
      <c r="I85" s="195" t="s">
        <v>221</v>
      </c>
      <c r="J85" s="194" t="s">
        <v>210</v>
      </c>
      <c r="K85" s="196" t="s">
        <v>222</v>
      </c>
      <c r="L85" s="197"/>
      <c r="M85" s="89" t="s">
        <v>39</v>
      </c>
      <c r="N85" s="90" t="s">
        <v>50</v>
      </c>
      <c r="O85" s="90" t="s">
        <v>223</v>
      </c>
      <c r="P85" s="90" t="s">
        <v>224</v>
      </c>
      <c r="Q85" s="90" t="s">
        <v>225</v>
      </c>
      <c r="R85" s="90" t="s">
        <v>226</v>
      </c>
      <c r="S85" s="90" t="s">
        <v>227</v>
      </c>
      <c r="T85" s="91" t="s">
        <v>228</v>
      </c>
    </row>
    <row r="86" s="1" customFormat="1" ht="22.8" customHeight="1">
      <c r="B86" s="40"/>
      <c r="C86" s="96" t="s">
        <v>229</v>
      </c>
      <c r="D86" s="41"/>
      <c r="E86" s="41"/>
      <c r="F86" s="41"/>
      <c r="G86" s="41"/>
      <c r="H86" s="41"/>
      <c r="I86" s="145"/>
      <c r="J86" s="198">
        <f>BK86</f>
        <v>0</v>
      </c>
      <c r="K86" s="41"/>
      <c r="L86" s="45"/>
      <c r="M86" s="92"/>
      <c r="N86" s="93"/>
      <c r="O86" s="93"/>
      <c r="P86" s="199">
        <f>P87</f>
        <v>0</v>
      </c>
      <c r="Q86" s="93"/>
      <c r="R86" s="199">
        <f>R87</f>
        <v>0</v>
      </c>
      <c r="S86" s="93"/>
      <c r="T86" s="200">
        <f>T87</f>
        <v>0</v>
      </c>
      <c r="AT86" s="18" t="s">
        <v>79</v>
      </c>
      <c r="AU86" s="18" t="s">
        <v>211</v>
      </c>
      <c r="BK86" s="201">
        <f>BK87</f>
        <v>0</v>
      </c>
    </row>
    <row r="87" s="11" customFormat="1" ht="25.92" customHeight="1">
      <c r="B87" s="202"/>
      <c r="C87" s="203"/>
      <c r="D87" s="204" t="s">
        <v>79</v>
      </c>
      <c r="E87" s="205" t="s">
        <v>343</v>
      </c>
      <c r="F87" s="205" t="s">
        <v>344</v>
      </c>
      <c r="G87" s="203"/>
      <c r="H87" s="203"/>
      <c r="I87" s="206"/>
      <c r="J87" s="207">
        <f>BK87</f>
        <v>0</v>
      </c>
      <c r="K87" s="203"/>
      <c r="L87" s="208"/>
      <c r="M87" s="209"/>
      <c r="N87" s="210"/>
      <c r="O87" s="210"/>
      <c r="P87" s="211">
        <f>SUM(P88:P89)</f>
        <v>0</v>
      </c>
      <c r="Q87" s="210"/>
      <c r="R87" s="211">
        <f>SUM(R88:R89)</f>
        <v>0</v>
      </c>
      <c r="S87" s="210"/>
      <c r="T87" s="212">
        <f>SUM(T88:T89)</f>
        <v>0</v>
      </c>
      <c r="AR87" s="213" t="s">
        <v>181</v>
      </c>
      <c r="AT87" s="214" t="s">
        <v>79</v>
      </c>
      <c r="AU87" s="214" t="s">
        <v>80</v>
      </c>
      <c r="AY87" s="213" t="s">
        <v>232</v>
      </c>
      <c r="BK87" s="215">
        <f>SUM(BK88:BK89)</f>
        <v>0</v>
      </c>
    </row>
    <row r="88" s="1" customFormat="1" ht="22.5" customHeight="1">
      <c r="B88" s="40"/>
      <c r="C88" s="218" t="s">
        <v>87</v>
      </c>
      <c r="D88" s="218" t="s">
        <v>235</v>
      </c>
      <c r="E88" s="219" t="s">
        <v>1317</v>
      </c>
      <c r="F88" s="220" t="s">
        <v>1318</v>
      </c>
      <c r="G88" s="221" t="s">
        <v>280</v>
      </c>
      <c r="H88" s="222">
        <v>2</v>
      </c>
      <c r="I88" s="223"/>
      <c r="J88" s="224">
        <f>ROUND(I88*H88,2)</f>
        <v>0</v>
      </c>
      <c r="K88" s="220" t="s">
        <v>238</v>
      </c>
      <c r="L88" s="45"/>
      <c r="M88" s="225" t="s">
        <v>39</v>
      </c>
      <c r="N88" s="226" t="s">
        <v>53</v>
      </c>
      <c r="O88" s="81"/>
      <c r="P88" s="227">
        <f>O88*H88</f>
        <v>0</v>
      </c>
      <c r="Q88" s="227">
        <v>0</v>
      </c>
      <c r="R88" s="227">
        <f>Q88*H88</f>
        <v>0</v>
      </c>
      <c r="S88" s="227">
        <v>0</v>
      </c>
      <c r="T88" s="228">
        <f>S88*H88</f>
        <v>0</v>
      </c>
      <c r="AR88" s="18" t="s">
        <v>348</v>
      </c>
      <c r="AT88" s="18" t="s">
        <v>235</v>
      </c>
      <c r="AU88" s="18" t="s">
        <v>87</v>
      </c>
      <c r="AY88" s="18" t="s">
        <v>232</v>
      </c>
      <c r="BE88" s="229">
        <f>IF(N88="základní",J88,0)</f>
        <v>0</v>
      </c>
      <c r="BF88" s="229">
        <f>IF(N88="snížená",J88,0)</f>
        <v>0</v>
      </c>
      <c r="BG88" s="229">
        <f>IF(N88="zákl. přenesená",J88,0)</f>
        <v>0</v>
      </c>
      <c r="BH88" s="229">
        <f>IF(N88="sníž. přenesená",J88,0)</f>
        <v>0</v>
      </c>
      <c r="BI88" s="229">
        <f>IF(N88="nulová",J88,0)</f>
        <v>0</v>
      </c>
      <c r="BJ88" s="18" t="s">
        <v>181</v>
      </c>
      <c r="BK88" s="229">
        <f>ROUND(I88*H88,2)</f>
        <v>0</v>
      </c>
      <c r="BL88" s="18" t="s">
        <v>348</v>
      </c>
      <c r="BM88" s="18" t="s">
        <v>1319</v>
      </c>
    </row>
    <row r="89" s="1" customFormat="1" ht="22.5" customHeight="1">
      <c r="B89" s="40"/>
      <c r="C89" s="218" t="s">
        <v>89</v>
      </c>
      <c r="D89" s="218" t="s">
        <v>235</v>
      </c>
      <c r="E89" s="219" t="s">
        <v>1320</v>
      </c>
      <c r="F89" s="220" t="s">
        <v>1321</v>
      </c>
      <c r="G89" s="221" t="s">
        <v>280</v>
      </c>
      <c r="H89" s="222">
        <v>2</v>
      </c>
      <c r="I89" s="223"/>
      <c r="J89" s="224">
        <f>ROUND(I89*H89,2)</f>
        <v>0</v>
      </c>
      <c r="K89" s="220" t="s">
        <v>238</v>
      </c>
      <c r="L89" s="45"/>
      <c r="M89" s="293" t="s">
        <v>39</v>
      </c>
      <c r="N89" s="294" t="s">
        <v>53</v>
      </c>
      <c r="O89" s="295"/>
      <c r="P89" s="296">
        <f>O89*H89</f>
        <v>0</v>
      </c>
      <c r="Q89" s="296">
        <v>0</v>
      </c>
      <c r="R89" s="296">
        <f>Q89*H89</f>
        <v>0</v>
      </c>
      <c r="S89" s="296">
        <v>0</v>
      </c>
      <c r="T89" s="297">
        <f>S89*H89</f>
        <v>0</v>
      </c>
      <c r="AR89" s="18" t="s">
        <v>348</v>
      </c>
      <c r="AT89" s="18" t="s">
        <v>235</v>
      </c>
      <c r="AU89" s="18" t="s">
        <v>87</v>
      </c>
      <c r="AY89" s="18" t="s">
        <v>232</v>
      </c>
      <c r="BE89" s="229">
        <f>IF(N89="základní",J89,0)</f>
        <v>0</v>
      </c>
      <c r="BF89" s="229">
        <f>IF(N89="snížená",J89,0)</f>
        <v>0</v>
      </c>
      <c r="BG89" s="229">
        <f>IF(N89="zákl. přenesená",J89,0)</f>
        <v>0</v>
      </c>
      <c r="BH89" s="229">
        <f>IF(N89="sníž. přenesená",J89,0)</f>
        <v>0</v>
      </c>
      <c r="BI89" s="229">
        <f>IF(N89="nulová",J89,0)</f>
        <v>0</v>
      </c>
      <c r="BJ89" s="18" t="s">
        <v>181</v>
      </c>
      <c r="BK89" s="229">
        <f>ROUND(I89*H89,2)</f>
        <v>0</v>
      </c>
      <c r="BL89" s="18" t="s">
        <v>348</v>
      </c>
      <c r="BM89" s="18" t="s">
        <v>1322</v>
      </c>
    </row>
    <row r="90" s="1" customFormat="1" ht="6.96" customHeight="1">
      <c r="B90" s="59"/>
      <c r="C90" s="60"/>
      <c r="D90" s="60"/>
      <c r="E90" s="60"/>
      <c r="F90" s="60"/>
      <c r="G90" s="60"/>
      <c r="H90" s="60"/>
      <c r="I90" s="169"/>
      <c r="J90" s="60"/>
      <c r="K90" s="60"/>
      <c r="L90" s="45"/>
    </row>
  </sheetData>
  <sheetProtection sheet="1" autoFilter="0" formatColumns="0" formatRows="0" objects="1" scenarios="1" spinCount="100000" saltValue="v2SfxSjtgR3q8njh/CMxC5Y9JCJkegdj6XN+sWoPhn2uxKBNQWJ98ZwDDImjh2QfsuWMhj19/bxyGUOgQaQDgg==" hashValue="jUdkdRWUHrNtmwtGQ3khARKH5VhCrLaxJFDmuz+JMVlmodOGCifgoliR+lEj9WBMJ+0m9LYzAxaBVpgkvPlZyw==" algorithmName="SHA-512" password="CC35"/>
  <autoFilter ref="C85:K8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94</v>
      </c>
      <c r="AZ2" s="138" t="s">
        <v>174</v>
      </c>
      <c r="BA2" s="138" t="s">
        <v>175</v>
      </c>
      <c r="BB2" s="138" t="s">
        <v>176</v>
      </c>
      <c r="BC2" s="138" t="s">
        <v>177</v>
      </c>
      <c r="BD2" s="138" t="s">
        <v>89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89</v>
      </c>
      <c r="AZ3" s="138" t="s">
        <v>178</v>
      </c>
      <c r="BA3" s="138" t="s">
        <v>179</v>
      </c>
      <c r="BB3" s="138" t="s">
        <v>180</v>
      </c>
      <c r="BC3" s="138" t="s">
        <v>181</v>
      </c>
      <c r="BD3" s="138" t="s">
        <v>89</v>
      </c>
    </row>
    <row r="4" ht="24.96" customHeight="1">
      <c r="B4" s="21"/>
      <c r="D4" s="142" t="s">
        <v>182</v>
      </c>
      <c r="L4" s="21"/>
      <c r="M4" s="25" t="s">
        <v>10</v>
      </c>
      <c r="AT4" s="18" t="s">
        <v>41</v>
      </c>
      <c r="AZ4" s="138" t="s">
        <v>183</v>
      </c>
      <c r="BA4" s="138" t="s">
        <v>184</v>
      </c>
      <c r="BB4" s="138" t="s">
        <v>180</v>
      </c>
      <c r="BC4" s="138" t="s">
        <v>185</v>
      </c>
      <c r="BD4" s="138" t="s">
        <v>89</v>
      </c>
    </row>
    <row r="5" ht="6.96" customHeight="1">
      <c r="B5" s="21"/>
      <c r="L5" s="21"/>
      <c r="AZ5" s="138" t="s">
        <v>186</v>
      </c>
      <c r="BA5" s="138" t="s">
        <v>187</v>
      </c>
      <c r="BB5" s="138" t="s">
        <v>180</v>
      </c>
      <c r="BC5" s="138" t="s">
        <v>188</v>
      </c>
      <c r="BD5" s="138" t="s">
        <v>89</v>
      </c>
    </row>
    <row r="6" ht="12" customHeight="1">
      <c r="B6" s="21"/>
      <c r="D6" s="143" t="s">
        <v>16</v>
      </c>
      <c r="L6" s="21"/>
      <c r="AZ6" s="138" t="s">
        <v>189</v>
      </c>
      <c r="BA6" s="138" t="s">
        <v>190</v>
      </c>
      <c r="BB6" s="138" t="s">
        <v>191</v>
      </c>
      <c r="BC6" s="138" t="s">
        <v>192</v>
      </c>
      <c r="BD6" s="138" t="s">
        <v>89</v>
      </c>
    </row>
    <row r="7" ht="16.5" customHeight="1">
      <c r="B7" s="21"/>
      <c r="E7" s="144" t="str">
        <f>'Rekapitulace stavby'!K6</f>
        <v>Výměna kolejnic v obvodu ST Most</v>
      </c>
      <c r="F7" s="143"/>
      <c r="G7" s="143"/>
      <c r="H7" s="143"/>
      <c r="L7" s="21"/>
      <c r="AZ7" s="138" t="s">
        <v>193</v>
      </c>
      <c r="BA7" s="138" t="s">
        <v>194</v>
      </c>
      <c r="BB7" s="138" t="s">
        <v>195</v>
      </c>
      <c r="BC7" s="138" t="s">
        <v>196</v>
      </c>
      <c r="BD7" s="138" t="s">
        <v>89</v>
      </c>
    </row>
    <row r="8" ht="12" customHeight="1">
      <c r="B8" s="21"/>
      <c r="D8" s="143" t="s">
        <v>197</v>
      </c>
      <c r="L8" s="21"/>
      <c r="AZ8" s="138" t="s">
        <v>198</v>
      </c>
      <c r="BA8" s="138" t="s">
        <v>199</v>
      </c>
      <c r="BB8" s="138" t="s">
        <v>200</v>
      </c>
      <c r="BC8" s="138" t="s">
        <v>201</v>
      </c>
      <c r="BD8" s="138" t="s">
        <v>89</v>
      </c>
    </row>
    <row r="9" s="1" customFormat="1" ht="16.5" customHeight="1">
      <c r="B9" s="45"/>
      <c r="E9" s="144" t="s">
        <v>202</v>
      </c>
      <c r="F9" s="1"/>
      <c r="G9" s="1"/>
      <c r="H9" s="1"/>
      <c r="I9" s="145"/>
      <c r="L9" s="45"/>
      <c r="AZ9" s="138" t="s">
        <v>203</v>
      </c>
      <c r="BA9" s="138" t="s">
        <v>204</v>
      </c>
      <c r="BB9" s="138" t="s">
        <v>180</v>
      </c>
      <c r="BC9" s="138" t="s">
        <v>205</v>
      </c>
      <c r="BD9" s="138" t="s">
        <v>89</v>
      </c>
    </row>
    <row r="10" s="1" customFormat="1" ht="12" customHeight="1">
      <c r="B10" s="45"/>
      <c r="D10" s="143" t="s">
        <v>206</v>
      </c>
      <c r="I10" s="145"/>
      <c r="L10" s="45"/>
    </row>
    <row r="11" s="1" customFormat="1" ht="36.96" customHeight="1">
      <c r="B11" s="45"/>
      <c r="E11" s="146" t="s">
        <v>207</v>
      </c>
      <c r="F11" s="1"/>
      <c r="G11" s="1"/>
      <c r="H11" s="1"/>
      <c r="I11" s="145"/>
      <c r="L11" s="45"/>
    </row>
    <row r="12" s="1" customFormat="1">
      <c r="B12" s="45"/>
      <c r="I12" s="145"/>
      <c r="L12" s="45"/>
    </row>
    <row r="13" s="1" customFormat="1" ht="12" customHeight="1">
      <c r="B13" s="45"/>
      <c r="D13" s="143" t="s">
        <v>18</v>
      </c>
      <c r="F13" s="18" t="s">
        <v>19</v>
      </c>
      <c r="I13" s="147" t="s">
        <v>20</v>
      </c>
      <c r="J13" s="18" t="s">
        <v>39</v>
      </c>
      <c r="L13" s="45"/>
    </row>
    <row r="14" s="1" customFormat="1" ht="12" customHeight="1">
      <c r="B14" s="45"/>
      <c r="D14" s="143" t="s">
        <v>22</v>
      </c>
      <c r="F14" s="18" t="s">
        <v>23</v>
      </c>
      <c r="I14" s="147" t="s">
        <v>24</v>
      </c>
      <c r="J14" s="148" t="str">
        <f>'Rekapitulace stavby'!AN8</f>
        <v>13. 2. 2019</v>
      </c>
      <c r="L14" s="45"/>
    </row>
    <row r="15" s="1" customFormat="1" ht="10.8" customHeight="1">
      <c r="B15" s="45"/>
      <c r="I15" s="145"/>
      <c r="L15" s="45"/>
    </row>
    <row r="16" s="1" customFormat="1" ht="12" customHeight="1">
      <c r="B16" s="45"/>
      <c r="D16" s="143" t="s">
        <v>30</v>
      </c>
      <c r="I16" s="147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7" t="s">
        <v>34</v>
      </c>
      <c r="J17" s="18" t="s">
        <v>35</v>
      </c>
      <c r="L17" s="45"/>
    </row>
    <row r="18" s="1" customFormat="1" ht="6.96" customHeight="1">
      <c r="B18" s="45"/>
      <c r="I18" s="145"/>
      <c r="L18" s="45"/>
    </row>
    <row r="19" s="1" customFormat="1" ht="12" customHeight="1">
      <c r="B19" s="45"/>
      <c r="D19" s="143" t="s">
        <v>36</v>
      </c>
      <c r="I19" s="147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7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5"/>
      <c r="L21" s="45"/>
    </row>
    <row r="22" s="1" customFormat="1" ht="12" customHeight="1">
      <c r="B22" s="45"/>
      <c r="D22" s="143" t="s">
        <v>38</v>
      </c>
      <c r="I22" s="147" t="s">
        <v>31</v>
      </c>
      <c r="J22" s="18" t="s">
        <v>39</v>
      </c>
      <c r="L22" s="45"/>
    </row>
    <row r="23" s="1" customFormat="1" ht="18" customHeight="1">
      <c r="B23" s="45"/>
      <c r="E23" s="18" t="s">
        <v>40</v>
      </c>
      <c r="I23" s="147" t="s">
        <v>34</v>
      </c>
      <c r="J23" s="18" t="s">
        <v>39</v>
      </c>
      <c r="L23" s="45"/>
    </row>
    <row r="24" s="1" customFormat="1" ht="6.96" customHeight="1">
      <c r="B24" s="45"/>
      <c r="I24" s="145"/>
      <c r="L24" s="45"/>
    </row>
    <row r="25" s="1" customFormat="1" ht="12" customHeight="1">
      <c r="B25" s="45"/>
      <c r="D25" s="143" t="s">
        <v>42</v>
      </c>
      <c r="I25" s="147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7" t="s">
        <v>34</v>
      </c>
      <c r="J26" s="18" t="s">
        <v>39</v>
      </c>
      <c r="L26" s="45"/>
    </row>
    <row r="27" s="1" customFormat="1" ht="6.96" customHeight="1">
      <c r="B27" s="45"/>
      <c r="I27" s="145"/>
      <c r="L27" s="45"/>
    </row>
    <row r="28" s="1" customFormat="1" ht="12" customHeight="1">
      <c r="B28" s="45"/>
      <c r="D28" s="143" t="s">
        <v>44</v>
      </c>
      <c r="I28" s="145"/>
      <c r="L28" s="45"/>
    </row>
    <row r="29" s="7" customFormat="1" ht="45" customHeight="1">
      <c r="B29" s="149"/>
      <c r="E29" s="150" t="s">
        <v>45</v>
      </c>
      <c r="F29" s="150"/>
      <c r="G29" s="150"/>
      <c r="H29" s="150"/>
      <c r="I29" s="151"/>
      <c r="L29" s="149"/>
    </row>
    <row r="30" s="1" customFormat="1" ht="6.96" customHeight="1">
      <c r="B30" s="45"/>
      <c r="I30" s="145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2"/>
      <c r="J31" s="73"/>
      <c r="K31" s="73"/>
      <c r="L31" s="45"/>
    </row>
    <row r="32" s="1" customFormat="1" ht="25.44" customHeight="1">
      <c r="B32" s="45"/>
      <c r="D32" s="153" t="s">
        <v>46</v>
      </c>
      <c r="I32" s="145"/>
      <c r="J32" s="154">
        <f>ROUND(J90,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2"/>
      <c r="J33" s="73"/>
      <c r="K33" s="73"/>
      <c r="L33" s="45"/>
    </row>
    <row r="34" s="1" customFormat="1" ht="14.4" customHeight="1">
      <c r="B34" s="45"/>
      <c r="F34" s="155" t="s">
        <v>48</v>
      </c>
      <c r="I34" s="156" t="s">
        <v>47</v>
      </c>
      <c r="J34" s="155" t="s">
        <v>49</v>
      </c>
      <c r="L34" s="45"/>
    </row>
    <row r="35" hidden="1" s="1" customFormat="1" ht="14.4" customHeight="1">
      <c r="B35" s="45"/>
      <c r="D35" s="143" t="s">
        <v>50</v>
      </c>
      <c r="E35" s="143" t="s">
        <v>51</v>
      </c>
      <c r="F35" s="157">
        <f>ROUND((SUM(BE90:BE188)),  2)</f>
        <v>0</v>
      </c>
      <c r="I35" s="158">
        <v>0.20999999999999999</v>
      </c>
      <c r="J35" s="157">
        <f>ROUND(((SUM(BE90:BE188))*I35),  2)</f>
        <v>0</v>
      </c>
      <c r="L35" s="45"/>
    </row>
    <row r="36" hidden="1" s="1" customFormat="1" ht="14.4" customHeight="1">
      <c r="B36" s="45"/>
      <c r="E36" s="143" t="s">
        <v>52</v>
      </c>
      <c r="F36" s="157">
        <f>ROUND((SUM(BF90:BF188)),  2)</f>
        <v>0</v>
      </c>
      <c r="I36" s="158">
        <v>0.14999999999999999</v>
      </c>
      <c r="J36" s="157">
        <f>ROUND(((SUM(BF90:BF188))*I36),  2)</f>
        <v>0</v>
      </c>
      <c r="L36" s="45"/>
    </row>
    <row r="37" s="1" customFormat="1" ht="14.4" customHeight="1">
      <c r="B37" s="45"/>
      <c r="D37" s="143" t="s">
        <v>50</v>
      </c>
      <c r="E37" s="143" t="s">
        <v>53</v>
      </c>
      <c r="F37" s="157">
        <f>ROUND((SUM(BG90:BG188)),  2)</f>
        <v>0</v>
      </c>
      <c r="I37" s="158">
        <v>0.20999999999999999</v>
      </c>
      <c r="J37" s="157">
        <f>0</f>
        <v>0</v>
      </c>
      <c r="L37" s="45"/>
    </row>
    <row r="38" s="1" customFormat="1" ht="14.4" customHeight="1">
      <c r="B38" s="45"/>
      <c r="E38" s="143" t="s">
        <v>54</v>
      </c>
      <c r="F38" s="157">
        <f>ROUND((SUM(BH90:BH188)),  2)</f>
        <v>0</v>
      </c>
      <c r="I38" s="158">
        <v>0.14999999999999999</v>
      </c>
      <c r="J38" s="157">
        <f>0</f>
        <v>0</v>
      </c>
      <c r="L38" s="45"/>
    </row>
    <row r="39" hidden="1" s="1" customFormat="1" ht="14.4" customHeight="1">
      <c r="B39" s="45"/>
      <c r="E39" s="143" t="s">
        <v>55</v>
      </c>
      <c r="F39" s="157">
        <f>ROUND((SUM(BI90:BI188)),  2)</f>
        <v>0</v>
      </c>
      <c r="I39" s="158">
        <v>0</v>
      </c>
      <c r="J39" s="157">
        <f>0</f>
        <v>0</v>
      </c>
      <c r="L39" s="45"/>
    </row>
    <row r="40" s="1" customFormat="1" ht="6.96" customHeight="1">
      <c r="B40" s="45"/>
      <c r="I40" s="145"/>
      <c r="L40" s="45"/>
    </row>
    <row r="41" s="1" customFormat="1" ht="25.44" customHeight="1">
      <c r="B41" s="45"/>
      <c r="C41" s="159"/>
      <c r="D41" s="160" t="s">
        <v>56</v>
      </c>
      <c r="E41" s="161"/>
      <c r="F41" s="161"/>
      <c r="G41" s="162" t="s">
        <v>57</v>
      </c>
      <c r="H41" s="163" t="s">
        <v>58</v>
      </c>
      <c r="I41" s="164"/>
      <c r="J41" s="165">
        <f>SUM(J32:J39)</f>
        <v>0</v>
      </c>
      <c r="K41" s="166"/>
      <c r="L41" s="45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5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5"/>
    </row>
    <row r="47" s="1" customFormat="1" ht="24.96" customHeight="1">
      <c r="B47" s="40"/>
      <c r="C47" s="24" t="s">
        <v>208</v>
      </c>
      <c r="D47" s="41"/>
      <c r="E47" s="41"/>
      <c r="F47" s="41"/>
      <c r="G47" s="41"/>
      <c r="H47" s="41"/>
      <c r="I47" s="145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5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5"/>
      <c r="J49" s="41"/>
      <c r="K49" s="41"/>
      <c r="L49" s="45"/>
    </row>
    <row r="50" s="1" customFormat="1" ht="16.5" customHeight="1">
      <c r="B50" s="40"/>
      <c r="C50" s="41"/>
      <c r="D50" s="41"/>
      <c r="E50" s="173" t="str">
        <f>E7</f>
        <v>Výměna kolejnic v obvodu ST Most</v>
      </c>
      <c r="F50" s="33"/>
      <c r="G50" s="33"/>
      <c r="H50" s="33"/>
      <c r="I50" s="145"/>
      <c r="J50" s="41"/>
      <c r="K50" s="41"/>
      <c r="L50" s="45"/>
    </row>
    <row r="51" ht="12" customHeight="1">
      <c r="B51" s="22"/>
      <c r="C51" s="33" t="s">
        <v>197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3" t="s">
        <v>202</v>
      </c>
      <c r="F52" s="41"/>
      <c r="G52" s="41"/>
      <c r="H52" s="41"/>
      <c r="I52" s="145"/>
      <c r="J52" s="41"/>
      <c r="K52" s="41"/>
      <c r="L52" s="45"/>
    </row>
    <row r="53" s="1" customFormat="1" ht="12" customHeight="1">
      <c r="B53" s="40"/>
      <c r="C53" s="33" t="s">
        <v>206</v>
      </c>
      <c r="D53" s="41"/>
      <c r="E53" s="41"/>
      <c r="F53" s="41"/>
      <c r="G53" s="41"/>
      <c r="H53" s="41"/>
      <c r="I53" s="145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Č11 - 1.TK Bílina-České Zlatníky</v>
      </c>
      <c r="F54" s="41"/>
      <c r="G54" s="41"/>
      <c r="H54" s="41"/>
      <c r="I54" s="145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5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obvod správy tratí v Mostě</v>
      </c>
      <c r="G56" s="41"/>
      <c r="H56" s="41"/>
      <c r="I56" s="147" t="s">
        <v>24</v>
      </c>
      <c r="J56" s="69" t="str">
        <f>IF(J14="","",J14)</f>
        <v>13. 2. 2019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5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7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7" t="s">
        <v>42</v>
      </c>
      <c r="J59" s="38" t="str">
        <f>E26</f>
        <v>Ing. Horák Jiří, horak@szdc.cz, +420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5"/>
      <c r="J60" s="41"/>
      <c r="K60" s="41"/>
      <c r="L60" s="45"/>
    </row>
    <row r="61" s="1" customFormat="1" ht="29.28" customHeight="1">
      <c r="B61" s="40"/>
      <c r="C61" s="174" t="s">
        <v>209</v>
      </c>
      <c r="D61" s="175"/>
      <c r="E61" s="175"/>
      <c r="F61" s="175"/>
      <c r="G61" s="175"/>
      <c r="H61" s="175"/>
      <c r="I61" s="176"/>
      <c r="J61" s="177" t="s">
        <v>210</v>
      </c>
      <c r="K61" s="175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5"/>
      <c r="J62" s="41"/>
      <c r="K62" s="41"/>
      <c r="L62" s="45"/>
    </row>
    <row r="63" s="1" customFormat="1" ht="22.8" customHeight="1">
      <c r="B63" s="40"/>
      <c r="C63" s="178" t="s">
        <v>78</v>
      </c>
      <c r="D63" s="41"/>
      <c r="E63" s="41"/>
      <c r="F63" s="41"/>
      <c r="G63" s="41"/>
      <c r="H63" s="41"/>
      <c r="I63" s="145"/>
      <c r="J63" s="99">
        <f>J90</f>
        <v>0</v>
      </c>
      <c r="K63" s="41"/>
      <c r="L63" s="45"/>
      <c r="AU63" s="18" t="s">
        <v>211</v>
      </c>
    </row>
    <row r="64" s="8" customFormat="1" ht="24.96" customHeight="1">
      <c r="B64" s="179"/>
      <c r="C64" s="180"/>
      <c r="D64" s="181" t="s">
        <v>212</v>
      </c>
      <c r="E64" s="182"/>
      <c r="F64" s="182"/>
      <c r="G64" s="182"/>
      <c r="H64" s="182"/>
      <c r="I64" s="183"/>
      <c r="J64" s="184">
        <f>J91</f>
        <v>0</v>
      </c>
      <c r="K64" s="180"/>
      <c r="L64" s="185"/>
    </row>
    <row r="65" s="9" customFormat="1" ht="19.92" customHeight="1">
      <c r="B65" s="186"/>
      <c r="C65" s="123"/>
      <c r="D65" s="187" t="s">
        <v>213</v>
      </c>
      <c r="E65" s="188"/>
      <c r="F65" s="188"/>
      <c r="G65" s="188"/>
      <c r="H65" s="188"/>
      <c r="I65" s="189"/>
      <c r="J65" s="190">
        <f>J92</f>
        <v>0</v>
      </c>
      <c r="K65" s="123"/>
      <c r="L65" s="191"/>
    </row>
    <row r="66" s="8" customFormat="1" ht="24.96" customHeight="1">
      <c r="B66" s="179"/>
      <c r="C66" s="180"/>
      <c r="D66" s="181" t="s">
        <v>214</v>
      </c>
      <c r="E66" s="182"/>
      <c r="F66" s="182"/>
      <c r="G66" s="182"/>
      <c r="H66" s="182"/>
      <c r="I66" s="183"/>
      <c r="J66" s="184">
        <f>J162</f>
        <v>0</v>
      </c>
      <c r="K66" s="180"/>
      <c r="L66" s="185"/>
    </row>
    <row r="67" s="9" customFormat="1" ht="19.92" customHeight="1">
      <c r="B67" s="186"/>
      <c r="C67" s="123"/>
      <c r="D67" s="187" t="s">
        <v>215</v>
      </c>
      <c r="E67" s="188"/>
      <c r="F67" s="188"/>
      <c r="G67" s="188"/>
      <c r="H67" s="188"/>
      <c r="I67" s="189"/>
      <c r="J67" s="190">
        <f>J170</f>
        <v>0</v>
      </c>
      <c r="K67" s="123"/>
      <c r="L67" s="191"/>
    </row>
    <row r="68" s="8" customFormat="1" ht="24.96" customHeight="1">
      <c r="B68" s="179"/>
      <c r="C68" s="180"/>
      <c r="D68" s="181" t="s">
        <v>216</v>
      </c>
      <c r="E68" s="182"/>
      <c r="F68" s="182"/>
      <c r="G68" s="182"/>
      <c r="H68" s="182"/>
      <c r="I68" s="183"/>
      <c r="J68" s="184">
        <f>J171</f>
        <v>0</v>
      </c>
      <c r="K68" s="180"/>
      <c r="L68" s="185"/>
    </row>
    <row r="69" s="1" customFormat="1" ht="21.84" customHeight="1">
      <c r="B69" s="40"/>
      <c r="C69" s="41"/>
      <c r="D69" s="41"/>
      <c r="E69" s="41"/>
      <c r="F69" s="41"/>
      <c r="G69" s="41"/>
      <c r="H69" s="41"/>
      <c r="I69" s="145"/>
      <c r="J69" s="41"/>
      <c r="K69" s="41"/>
      <c r="L69" s="45"/>
    </row>
    <row r="70" s="1" customFormat="1" ht="6.96" customHeight="1">
      <c r="B70" s="59"/>
      <c r="C70" s="60"/>
      <c r="D70" s="60"/>
      <c r="E70" s="60"/>
      <c r="F70" s="60"/>
      <c r="G70" s="60"/>
      <c r="H70" s="60"/>
      <c r="I70" s="169"/>
      <c r="J70" s="60"/>
      <c r="K70" s="60"/>
      <c r="L70" s="45"/>
    </row>
    <row r="74" s="1" customFormat="1" ht="6.96" customHeight="1">
      <c r="B74" s="61"/>
      <c r="C74" s="62"/>
      <c r="D74" s="62"/>
      <c r="E74" s="62"/>
      <c r="F74" s="62"/>
      <c r="G74" s="62"/>
      <c r="H74" s="62"/>
      <c r="I74" s="172"/>
      <c r="J74" s="62"/>
      <c r="K74" s="62"/>
      <c r="L74" s="45"/>
    </row>
    <row r="75" s="1" customFormat="1" ht="24.96" customHeight="1">
      <c r="B75" s="40"/>
      <c r="C75" s="24" t="s">
        <v>217</v>
      </c>
      <c r="D75" s="41"/>
      <c r="E75" s="41"/>
      <c r="F75" s="41"/>
      <c r="G75" s="41"/>
      <c r="H75" s="41"/>
      <c r="I75" s="145"/>
      <c r="J75" s="41"/>
      <c r="K75" s="41"/>
      <c r="L75" s="45"/>
    </row>
    <row r="76" s="1" customFormat="1" ht="6.96" customHeight="1">
      <c r="B76" s="40"/>
      <c r="C76" s="41"/>
      <c r="D76" s="41"/>
      <c r="E76" s="41"/>
      <c r="F76" s="41"/>
      <c r="G76" s="41"/>
      <c r="H76" s="41"/>
      <c r="I76" s="145"/>
      <c r="J76" s="41"/>
      <c r="K76" s="41"/>
      <c r="L76" s="45"/>
    </row>
    <row r="77" s="1" customFormat="1" ht="12" customHeight="1">
      <c r="B77" s="40"/>
      <c r="C77" s="33" t="s">
        <v>16</v>
      </c>
      <c r="D77" s="41"/>
      <c r="E77" s="41"/>
      <c r="F77" s="41"/>
      <c r="G77" s="41"/>
      <c r="H77" s="41"/>
      <c r="I77" s="145"/>
      <c r="J77" s="41"/>
      <c r="K77" s="41"/>
      <c r="L77" s="45"/>
    </row>
    <row r="78" s="1" customFormat="1" ht="16.5" customHeight="1">
      <c r="B78" s="40"/>
      <c r="C78" s="41"/>
      <c r="D78" s="41"/>
      <c r="E78" s="173" t="str">
        <f>E7</f>
        <v>Výměna kolejnic v obvodu ST Most</v>
      </c>
      <c r="F78" s="33"/>
      <c r="G78" s="33"/>
      <c r="H78" s="33"/>
      <c r="I78" s="145"/>
      <c r="J78" s="41"/>
      <c r="K78" s="41"/>
      <c r="L78" s="45"/>
    </row>
    <row r="79" ht="12" customHeight="1">
      <c r="B79" s="22"/>
      <c r="C79" s="33" t="s">
        <v>197</v>
      </c>
      <c r="D79" s="23"/>
      <c r="E79" s="23"/>
      <c r="F79" s="23"/>
      <c r="G79" s="23"/>
      <c r="H79" s="23"/>
      <c r="I79" s="137"/>
      <c r="J79" s="23"/>
      <c r="K79" s="23"/>
      <c r="L79" s="21"/>
    </row>
    <row r="80" s="1" customFormat="1" ht="16.5" customHeight="1">
      <c r="B80" s="40"/>
      <c r="C80" s="41"/>
      <c r="D80" s="41"/>
      <c r="E80" s="173" t="s">
        <v>202</v>
      </c>
      <c r="F80" s="41"/>
      <c r="G80" s="41"/>
      <c r="H80" s="41"/>
      <c r="I80" s="145"/>
      <c r="J80" s="41"/>
      <c r="K80" s="41"/>
      <c r="L80" s="45"/>
    </row>
    <row r="81" s="1" customFormat="1" ht="12" customHeight="1">
      <c r="B81" s="40"/>
      <c r="C81" s="33" t="s">
        <v>206</v>
      </c>
      <c r="D81" s="41"/>
      <c r="E81" s="41"/>
      <c r="F81" s="41"/>
      <c r="G81" s="41"/>
      <c r="H81" s="41"/>
      <c r="I81" s="145"/>
      <c r="J81" s="41"/>
      <c r="K81" s="41"/>
      <c r="L81" s="45"/>
    </row>
    <row r="82" s="1" customFormat="1" ht="16.5" customHeight="1">
      <c r="B82" s="40"/>
      <c r="C82" s="41"/>
      <c r="D82" s="41"/>
      <c r="E82" s="66" t="str">
        <f>E11</f>
        <v>Č11 - 1.TK Bílina-České Zlatníky</v>
      </c>
      <c r="F82" s="41"/>
      <c r="G82" s="41"/>
      <c r="H82" s="41"/>
      <c r="I82" s="145"/>
      <c r="J82" s="41"/>
      <c r="K82" s="41"/>
      <c r="L82" s="45"/>
    </row>
    <row r="83" s="1" customFormat="1" ht="6.96" customHeight="1"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45"/>
    </row>
    <row r="84" s="1" customFormat="1" ht="12" customHeight="1">
      <c r="B84" s="40"/>
      <c r="C84" s="33" t="s">
        <v>22</v>
      </c>
      <c r="D84" s="41"/>
      <c r="E84" s="41"/>
      <c r="F84" s="28" t="str">
        <f>F14</f>
        <v>obvod správy tratí v Mostě</v>
      </c>
      <c r="G84" s="41"/>
      <c r="H84" s="41"/>
      <c r="I84" s="147" t="s">
        <v>24</v>
      </c>
      <c r="J84" s="69" t="str">
        <f>IF(J14="","",J14)</f>
        <v>13. 2. 2019</v>
      </c>
      <c r="K84" s="41"/>
      <c r="L84" s="45"/>
    </row>
    <row r="85" s="1" customFormat="1" ht="6.96" customHeight="1">
      <c r="B85" s="40"/>
      <c r="C85" s="41"/>
      <c r="D85" s="41"/>
      <c r="E85" s="41"/>
      <c r="F85" s="41"/>
      <c r="G85" s="41"/>
      <c r="H85" s="41"/>
      <c r="I85" s="145"/>
      <c r="J85" s="41"/>
      <c r="K85" s="41"/>
      <c r="L85" s="45"/>
    </row>
    <row r="86" s="1" customFormat="1" ht="13.65" customHeight="1">
      <c r="B86" s="40"/>
      <c r="C86" s="33" t="s">
        <v>30</v>
      </c>
      <c r="D86" s="41"/>
      <c r="E86" s="41"/>
      <c r="F86" s="28" t="str">
        <f>E17</f>
        <v>SŽDC s.o., OŘ UNL, ST Most</v>
      </c>
      <c r="G86" s="41"/>
      <c r="H86" s="41"/>
      <c r="I86" s="147" t="s">
        <v>38</v>
      </c>
      <c r="J86" s="38" t="str">
        <f>E23</f>
        <v xml:space="preserve"> </v>
      </c>
      <c r="K86" s="41"/>
      <c r="L86" s="45"/>
    </row>
    <row r="87" s="1" customFormat="1" ht="38.55" customHeight="1">
      <c r="B87" s="40"/>
      <c r="C87" s="33" t="s">
        <v>36</v>
      </c>
      <c r="D87" s="41"/>
      <c r="E87" s="41"/>
      <c r="F87" s="28" t="str">
        <f>IF(E20="","",E20)</f>
        <v>Vyplň údaj</v>
      </c>
      <c r="G87" s="41"/>
      <c r="H87" s="41"/>
      <c r="I87" s="147" t="s">
        <v>42</v>
      </c>
      <c r="J87" s="38" t="str">
        <f>E26</f>
        <v>Ing. Horák Jiří, horak@szdc.cz, +420 602155923</v>
      </c>
      <c r="K87" s="41"/>
      <c r="L87" s="45"/>
    </row>
    <row r="88" s="1" customFormat="1" ht="10.32" customHeight="1"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45"/>
    </row>
    <row r="89" s="10" customFormat="1" ht="29.28" customHeight="1">
      <c r="B89" s="192"/>
      <c r="C89" s="193" t="s">
        <v>218</v>
      </c>
      <c r="D89" s="194" t="s">
        <v>65</v>
      </c>
      <c r="E89" s="194" t="s">
        <v>61</v>
      </c>
      <c r="F89" s="194" t="s">
        <v>62</v>
      </c>
      <c r="G89" s="194" t="s">
        <v>219</v>
      </c>
      <c r="H89" s="194" t="s">
        <v>220</v>
      </c>
      <c r="I89" s="195" t="s">
        <v>221</v>
      </c>
      <c r="J89" s="194" t="s">
        <v>210</v>
      </c>
      <c r="K89" s="196" t="s">
        <v>222</v>
      </c>
      <c r="L89" s="197"/>
      <c r="M89" s="89" t="s">
        <v>39</v>
      </c>
      <c r="N89" s="90" t="s">
        <v>50</v>
      </c>
      <c r="O89" s="90" t="s">
        <v>223</v>
      </c>
      <c r="P89" s="90" t="s">
        <v>224</v>
      </c>
      <c r="Q89" s="90" t="s">
        <v>225</v>
      </c>
      <c r="R89" s="90" t="s">
        <v>226</v>
      </c>
      <c r="S89" s="90" t="s">
        <v>227</v>
      </c>
      <c r="T89" s="91" t="s">
        <v>228</v>
      </c>
    </row>
    <row r="90" s="1" customFormat="1" ht="22.8" customHeight="1">
      <c r="B90" s="40"/>
      <c r="C90" s="96" t="s">
        <v>229</v>
      </c>
      <c r="D90" s="41"/>
      <c r="E90" s="41"/>
      <c r="F90" s="41"/>
      <c r="G90" s="41"/>
      <c r="H90" s="41"/>
      <c r="I90" s="145"/>
      <c r="J90" s="198">
        <f>BK90</f>
        <v>0</v>
      </c>
      <c r="K90" s="41"/>
      <c r="L90" s="45"/>
      <c r="M90" s="92"/>
      <c r="N90" s="93"/>
      <c r="O90" s="93"/>
      <c r="P90" s="199">
        <f>P91+P162+P171</f>
        <v>0</v>
      </c>
      <c r="Q90" s="93"/>
      <c r="R90" s="199">
        <f>R91+R162+R171</f>
        <v>205.15328</v>
      </c>
      <c r="S90" s="93"/>
      <c r="T90" s="200">
        <f>T91+T162+T171</f>
        <v>0</v>
      </c>
      <c r="AT90" s="18" t="s">
        <v>79</v>
      </c>
      <c r="AU90" s="18" t="s">
        <v>211</v>
      </c>
      <c r="BK90" s="201">
        <f>BK91+BK162+BK171</f>
        <v>0</v>
      </c>
    </row>
    <row r="91" s="11" customFormat="1" ht="25.92" customHeight="1">
      <c r="B91" s="202"/>
      <c r="C91" s="203"/>
      <c r="D91" s="204" t="s">
        <v>79</v>
      </c>
      <c r="E91" s="205" t="s">
        <v>230</v>
      </c>
      <c r="F91" s="205" t="s">
        <v>231</v>
      </c>
      <c r="G91" s="203"/>
      <c r="H91" s="203"/>
      <c r="I91" s="206"/>
      <c r="J91" s="207">
        <f>BK91</f>
        <v>0</v>
      </c>
      <c r="K91" s="203"/>
      <c r="L91" s="208"/>
      <c r="M91" s="209"/>
      <c r="N91" s="210"/>
      <c r="O91" s="210"/>
      <c r="P91" s="211">
        <f>P92</f>
        <v>0</v>
      </c>
      <c r="Q91" s="210"/>
      <c r="R91" s="211">
        <f>R92</f>
        <v>205.15328</v>
      </c>
      <c r="S91" s="210"/>
      <c r="T91" s="212">
        <f>T92</f>
        <v>0</v>
      </c>
      <c r="AR91" s="213" t="s">
        <v>87</v>
      </c>
      <c r="AT91" s="214" t="s">
        <v>79</v>
      </c>
      <c r="AU91" s="214" t="s">
        <v>80</v>
      </c>
      <c r="AY91" s="213" t="s">
        <v>232</v>
      </c>
      <c r="BK91" s="215">
        <f>BK92</f>
        <v>0</v>
      </c>
    </row>
    <row r="92" s="11" customFormat="1" ht="22.8" customHeight="1">
      <c r="B92" s="202"/>
      <c r="C92" s="203"/>
      <c r="D92" s="204" t="s">
        <v>79</v>
      </c>
      <c r="E92" s="216" t="s">
        <v>233</v>
      </c>
      <c r="F92" s="216" t="s">
        <v>234</v>
      </c>
      <c r="G92" s="203"/>
      <c r="H92" s="203"/>
      <c r="I92" s="206"/>
      <c r="J92" s="217">
        <f>BK92</f>
        <v>0</v>
      </c>
      <c r="K92" s="203"/>
      <c r="L92" s="208"/>
      <c r="M92" s="209"/>
      <c r="N92" s="210"/>
      <c r="O92" s="210"/>
      <c r="P92" s="211">
        <f>SUM(P93:P161)</f>
        <v>0</v>
      </c>
      <c r="Q92" s="210"/>
      <c r="R92" s="211">
        <f>SUM(R93:R161)</f>
        <v>205.15328</v>
      </c>
      <c r="S92" s="210"/>
      <c r="T92" s="212">
        <f>SUM(T93:T161)</f>
        <v>0</v>
      </c>
      <c r="AR92" s="213" t="s">
        <v>87</v>
      </c>
      <c r="AT92" s="214" t="s">
        <v>79</v>
      </c>
      <c r="AU92" s="214" t="s">
        <v>87</v>
      </c>
      <c r="AY92" s="213" t="s">
        <v>232</v>
      </c>
      <c r="BK92" s="215">
        <f>SUM(BK93:BK161)</f>
        <v>0</v>
      </c>
    </row>
    <row r="93" s="1" customFormat="1" ht="33.75" customHeight="1">
      <c r="B93" s="40"/>
      <c r="C93" s="218" t="s">
        <v>87</v>
      </c>
      <c r="D93" s="218" t="s">
        <v>235</v>
      </c>
      <c r="E93" s="219" t="s">
        <v>236</v>
      </c>
      <c r="F93" s="220" t="s">
        <v>237</v>
      </c>
      <c r="G93" s="221" t="s">
        <v>200</v>
      </c>
      <c r="H93" s="222">
        <v>133.333</v>
      </c>
      <c r="I93" s="223"/>
      <c r="J93" s="224">
        <f>ROUND(I93*H93,2)</f>
        <v>0</v>
      </c>
      <c r="K93" s="220" t="s">
        <v>238</v>
      </c>
      <c r="L93" s="45"/>
      <c r="M93" s="225" t="s">
        <v>39</v>
      </c>
      <c r="N93" s="226" t="s">
        <v>53</v>
      </c>
      <c r="O93" s="81"/>
      <c r="P93" s="227">
        <f>O93*H93</f>
        <v>0</v>
      </c>
      <c r="Q93" s="227">
        <v>0</v>
      </c>
      <c r="R93" s="227">
        <f>Q93*H93</f>
        <v>0</v>
      </c>
      <c r="S93" s="227">
        <v>0</v>
      </c>
      <c r="T93" s="228">
        <f>S93*H93</f>
        <v>0</v>
      </c>
      <c r="AR93" s="18" t="s">
        <v>181</v>
      </c>
      <c r="AT93" s="18" t="s">
        <v>235</v>
      </c>
      <c r="AU93" s="18" t="s">
        <v>89</v>
      </c>
      <c r="AY93" s="18" t="s">
        <v>232</v>
      </c>
      <c r="BE93" s="229">
        <f>IF(N93="základní",J93,0)</f>
        <v>0</v>
      </c>
      <c r="BF93" s="229">
        <f>IF(N93="snížená",J93,0)</f>
        <v>0</v>
      </c>
      <c r="BG93" s="229">
        <f>IF(N93="zákl. přenesená",J93,0)</f>
        <v>0</v>
      </c>
      <c r="BH93" s="229">
        <f>IF(N93="sníž. přenesená",J93,0)</f>
        <v>0</v>
      </c>
      <c r="BI93" s="229">
        <f>IF(N93="nulová",J93,0)</f>
        <v>0</v>
      </c>
      <c r="BJ93" s="18" t="s">
        <v>181</v>
      </c>
      <c r="BK93" s="229">
        <f>ROUND(I93*H93,2)</f>
        <v>0</v>
      </c>
      <c r="BL93" s="18" t="s">
        <v>181</v>
      </c>
      <c r="BM93" s="18" t="s">
        <v>239</v>
      </c>
    </row>
    <row r="94" s="1" customFormat="1">
      <c r="B94" s="40"/>
      <c r="C94" s="41"/>
      <c r="D94" s="230" t="s">
        <v>240</v>
      </c>
      <c r="E94" s="41"/>
      <c r="F94" s="231" t="s">
        <v>241</v>
      </c>
      <c r="G94" s="41"/>
      <c r="H94" s="41"/>
      <c r="I94" s="145"/>
      <c r="J94" s="41"/>
      <c r="K94" s="41"/>
      <c r="L94" s="45"/>
      <c r="M94" s="232"/>
      <c r="N94" s="81"/>
      <c r="O94" s="81"/>
      <c r="P94" s="81"/>
      <c r="Q94" s="81"/>
      <c r="R94" s="81"/>
      <c r="S94" s="81"/>
      <c r="T94" s="82"/>
      <c r="AT94" s="18" t="s">
        <v>240</v>
      </c>
      <c r="AU94" s="18" t="s">
        <v>89</v>
      </c>
    </row>
    <row r="95" s="12" customFormat="1">
      <c r="B95" s="233"/>
      <c r="C95" s="234"/>
      <c r="D95" s="230" t="s">
        <v>242</v>
      </c>
      <c r="E95" s="235" t="s">
        <v>198</v>
      </c>
      <c r="F95" s="236" t="s">
        <v>243</v>
      </c>
      <c r="G95" s="234"/>
      <c r="H95" s="237">
        <v>133.333</v>
      </c>
      <c r="I95" s="238"/>
      <c r="J95" s="234"/>
      <c r="K95" s="234"/>
      <c r="L95" s="239"/>
      <c r="M95" s="240"/>
      <c r="N95" s="241"/>
      <c r="O95" s="241"/>
      <c r="P95" s="241"/>
      <c r="Q95" s="241"/>
      <c r="R95" s="241"/>
      <c r="S95" s="241"/>
      <c r="T95" s="242"/>
      <c r="AT95" s="243" t="s">
        <v>242</v>
      </c>
      <c r="AU95" s="243" t="s">
        <v>89</v>
      </c>
      <c r="AV95" s="12" t="s">
        <v>89</v>
      </c>
      <c r="AW95" s="12" t="s">
        <v>41</v>
      </c>
      <c r="AX95" s="12" t="s">
        <v>87</v>
      </c>
      <c r="AY95" s="243" t="s">
        <v>232</v>
      </c>
    </row>
    <row r="96" s="1" customFormat="1" ht="22.5" customHeight="1">
      <c r="B96" s="40"/>
      <c r="C96" s="218" t="s">
        <v>89</v>
      </c>
      <c r="D96" s="218" t="s">
        <v>235</v>
      </c>
      <c r="E96" s="219" t="s">
        <v>244</v>
      </c>
      <c r="F96" s="220" t="s">
        <v>245</v>
      </c>
      <c r="G96" s="221" t="s">
        <v>176</v>
      </c>
      <c r="H96" s="222">
        <v>2.8199999999999998</v>
      </c>
      <c r="I96" s="223"/>
      <c r="J96" s="224">
        <f>ROUND(I96*H96,2)</f>
        <v>0</v>
      </c>
      <c r="K96" s="220" t="s">
        <v>238</v>
      </c>
      <c r="L96" s="45"/>
      <c r="M96" s="225" t="s">
        <v>39</v>
      </c>
      <c r="N96" s="226" t="s">
        <v>53</v>
      </c>
      <c r="O96" s="81"/>
      <c r="P96" s="227">
        <f>O96*H96</f>
        <v>0</v>
      </c>
      <c r="Q96" s="227">
        <v>0</v>
      </c>
      <c r="R96" s="227">
        <f>Q96*H96</f>
        <v>0</v>
      </c>
      <c r="S96" s="227">
        <v>0</v>
      </c>
      <c r="T96" s="228">
        <f>S96*H96</f>
        <v>0</v>
      </c>
      <c r="AR96" s="18" t="s">
        <v>181</v>
      </c>
      <c r="AT96" s="18" t="s">
        <v>235</v>
      </c>
      <c r="AU96" s="18" t="s">
        <v>89</v>
      </c>
      <c r="AY96" s="18" t="s">
        <v>232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18" t="s">
        <v>181</v>
      </c>
      <c r="BK96" s="229">
        <f>ROUND(I96*H96,2)</f>
        <v>0</v>
      </c>
      <c r="BL96" s="18" t="s">
        <v>181</v>
      </c>
      <c r="BM96" s="18" t="s">
        <v>246</v>
      </c>
    </row>
    <row r="97" s="1" customFormat="1">
      <c r="B97" s="40"/>
      <c r="C97" s="41"/>
      <c r="D97" s="230" t="s">
        <v>240</v>
      </c>
      <c r="E97" s="41"/>
      <c r="F97" s="231" t="s">
        <v>247</v>
      </c>
      <c r="G97" s="41"/>
      <c r="H97" s="41"/>
      <c r="I97" s="145"/>
      <c r="J97" s="41"/>
      <c r="K97" s="41"/>
      <c r="L97" s="45"/>
      <c r="M97" s="232"/>
      <c r="N97" s="81"/>
      <c r="O97" s="81"/>
      <c r="P97" s="81"/>
      <c r="Q97" s="81"/>
      <c r="R97" s="81"/>
      <c r="S97" s="81"/>
      <c r="T97" s="82"/>
      <c r="AT97" s="18" t="s">
        <v>240</v>
      </c>
      <c r="AU97" s="18" t="s">
        <v>89</v>
      </c>
    </row>
    <row r="98" s="12" customFormat="1">
      <c r="B98" s="233"/>
      <c r="C98" s="234"/>
      <c r="D98" s="230" t="s">
        <v>242</v>
      </c>
      <c r="E98" s="235" t="s">
        <v>39</v>
      </c>
      <c r="F98" s="236" t="s">
        <v>248</v>
      </c>
      <c r="G98" s="234"/>
      <c r="H98" s="237">
        <v>2.8199999999999998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AT98" s="243" t="s">
        <v>242</v>
      </c>
      <c r="AU98" s="243" t="s">
        <v>89</v>
      </c>
      <c r="AV98" s="12" t="s">
        <v>89</v>
      </c>
      <c r="AW98" s="12" t="s">
        <v>41</v>
      </c>
      <c r="AX98" s="12" t="s">
        <v>87</v>
      </c>
      <c r="AY98" s="243" t="s">
        <v>232</v>
      </c>
    </row>
    <row r="99" s="1" customFormat="1" ht="22.5" customHeight="1">
      <c r="B99" s="40"/>
      <c r="C99" s="244" t="s">
        <v>249</v>
      </c>
      <c r="D99" s="244" t="s">
        <v>250</v>
      </c>
      <c r="E99" s="245" t="s">
        <v>251</v>
      </c>
      <c r="F99" s="246" t="s">
        <v>252</v>
      </c>
      <c r="G99" s="247" t="s">
        <v>191</v>
      </c>
      <c r="H99" s="248">
        <v>200</v>
      </c>
      <c r="I99" s="249"/>
      <c r="J99" s="250">
        <f>ROUND(I99*H99,2)</f>
        <v>0</v>
      </c>
      <c r="K99" s="246" t="s">
        <v>238</v>
      </c>
      <c r="L99" s="251"/>
      <c r="M99" s="252" t="s">
        <v>39</v>
      </c>
      <c r="N99" s="253" t="s">
        <v>53</v>
      </c>
      <c r="O99" s="81"/>
      <c r="P99" s="227">
        <f>O99*H99</f>
        <v>0</v>
      </c>
      <c r="Q99" s="227">
        <v>1</v>
      </c>
      <c r="R99" s="227">
        <f>Q99*H99</f>
        <v>200</v>
      </c>
      <c r="S99" s="227">
        <v>0</v>
      </c>
      <c r="T99" s="228">
        <f>S99*H99</f>
        <v>0</v>
      </c>
      <c r="AR99" s="18" t="s">
        <v>253</v>
      </c>
      <c r="AT99" s="18" t="s">
        <v>250</v>
      </c>
      <c r="AU99" s="18" t="s">
        <v>89</v>
      </c>
      <c r="AY99" s="18" t="s">
        <v>232</v>
      </c>
      <c r="BE99" s="229">
        <f>IF(N99="základní",J99,0)</f>
        <v>0</v>
      </c>
      <c r="BF99" s="229">
        <f>IF(N99="snížená",J99,0)</f>
        <v>0</v>
      </c>
      <c r="BG99" s="229">
        <f>IF(N99="zákl. přenesená",J99,0)</f>
        <v>0</v>
      </c>
      <c r="BH99" s="229">
        <f>IF(N99="sníž. přenesená",J99,0)</f>
        <v>0</v>
      </c>
      <c r="BI99" s="229">
        <f>IF(N99="nulová",J99,0)</f>
        <v>0</v>
      </c>
      <c r="BJ99" s="18" t="s">
        <v>181</v>
      </c>
      <c r="BK99" s="229">
        <f>ROUND(I99*H99,2)</f>
        <v>0</v>
      </c>
      <c r="BL99" s="18" t="s">
        <v>181</v>
      </c>
      <c r="BM99" s="18" t="s">
        <v>254</v>
      </c>
    </row>
    <row r="100" s="1" customFormat="1">
      <c r="B100" s="40"/>
      <c r="C100" s="41"/>
      <c r="D100" s="230" t="s">
        <v>255</v>
      </c>
      <c r="E100" s="41"/>
      <c r="F100" s="231" t="s">
        <v>256</v>
      </c>
      <c r="G100" s="41"/>
      <c r="H100" s="41"/>
      <c r="I100" s="145"/>
      <c r="J100" s="41"/>
      <c r="K100" s="41"/>
      <c r="L100" s="45"/>
      <c r="M100" s="232"/>
      <c r="N100" s="81"/>
      <c r="O100" s="81"/>
      <c r="P100" s="81"/>
      <c r="Q100" s="81"/>
      <c r="R100" s="81"/>
      <c r="S100" s="81"/>
      <c r="T100" s="82"/>
      <c r="AT100" s="18" t="s">
        <v>255</v>
      </c>
      <c r="AU100" s="18" t="s">
        <v>89</v>
      </c>
    </row>
    <row r="101" s="12" customFormat="1">
      <c r="B101" s="233"/>
      <c r="C101" s="234"/>
      <c r="D101" s="230" t="s">
        <v>242</v>
      </c>
      <c r="E101" s="235" t="s">
        <v>39</v>
      </c>
      <c r="F101" s="236" t="s">
        <v>257</v>
      </c>
      <c r="G101" s="234"/>
      <c r="H101" s="237">
        <v>200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AT101" s="243" t="s">
        <v>242</v>
      </c>
      <c r="AU101" s="243" t="s">
        <v>89</v>
      </c>
      <c r="AV101" s="12" t="s">
        <v>89</v>
      </c>
      <c r="AW101" s="12" t="s">
        <v>41</v>
      </c>
      <c r="AX101" s="12" t="s">
        <v>87</v>
      </c>
      <c r="AY101" s="243" t="s">
        <v>232</v>
      </c>
    </row>
    <row r="102" s="1" customFormat="1" ht="45" customHeight="1">
      <c r="B102" s="40"/>
      <c r="C102" s="218" t="s">
        <v>181</v>
      </c>
      <c r="D102" s="218" t="s">
        <v>235</v>
      </c>
      <c r="E102" s="219" t="s">
        <v>258</v>
      </c>
      <c r="F102" s="220" t="s">
        <v>259</v>
      </c>
      <c r="G102" s="221" t="s">
        <v>180</v>
      </c>
      <c r="H102" s="222">
        <v>4</v>
      </c>
      <c r="I102" s="223"/>
      <c r="J102" s="224">
        <f>ROUND(I102*H102,2)</f>
        <v>0</v>
      </c>
      <c r="K102" s="220" t="s">
        <v>238</v>
      </c>
      <c r="L102" s="45"/>
      <c r="M102" s="225" t="s">
        <v>39</v>
      </c>
      <c r="N102" s="226" t="s">
        <v>53</v>
      </c>
      <c r="O102" s="81"/>
      <c r="P102" s="227">
        <f>O102*H102</f>
        <v>0</v>
      </c>
      <c r="Q102" s="227">
        <v>0</v>
      </c>
      <c r="R102" s="227">
        <f>Q102*H102</f>
        <v>0</v>
      </c>
      <c r="S102" s="227">
        <v>0</v>
      </c>
      <c r="T102" s="228">
        <f>S102*H102</f>
        <v>0</v>
      </c>
      <c r="AR102" s="18" t="s">
        <v>181</v>
      </c>
      <c r="AT102" s="18" t="s">
        <v>235</v>
      </c>
      <c r="AU102" s="18" t="s">
        <v>89</v>
      </c>
      <c r="AY102" s="18" t="s">
        <v>232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18" t="s">
        <v>181</v>
      </c>
      <c r="BK102" s="229">
        <f>ROUND(I102*H102,2)</f>
        <v>0</v>
      </c>
      <c r="BL102" s="18" t="s">
        <v>181</v>
      </c>
      <c r="BM102" s="18" t="s">
        <v>260</v>
      </c>
    </row>
    <row r="103" s="1" customFormat="1">
      <c r="B103" s="40"/>
      <c r="C103" s="41"/>
      <c r="D103" s="230" t="s">
        <v>240</v>
      </c>
      <c r="E103" s="41"/>
      <c r="F103" s="231" t="s">
        <v>261</v>
      </c>
      <c r="G103" s="41"/>
      <c r="H103" s="41"/>
      <c r="I103" s="145"/>
      <c r="J103" s="41"/>
      <c r="K103" s="41"/>
      <c r="L103" s="45"/>
      <c r="M103" s="232"/>
      <c r="N103" s="81"/>
      <c r="O103" s="81"/>
      <c r="P103" s="81"/>
      <c r="Q103" s="81"/>
      <c r="R103" s="81"/>
      <c r="S103" s="81"/>
      <c r="T103" s="82"/>
      <c r="AT103" s="18" t="s">
        <v>240</v>
      </c>
      <c r="AU103" s="18" t="s">
        <v>89</v>
      </c>
    </row>
    <row r="104" s="12" customFormat="1">
      <c r="B104" s="233"/>
      <c r="C104" s="234"/>
      <c r="D104" s="230" t="s">
        <v>242</v>
      </c>
      <c r="E104" s="235" t="s">
        <v>39</v>
      </c>
      <c r="F104" s="236" t="s">
        <v>262</v>
      </c>
      <c r="G104" s="234"/>
      <c r="H104" s="237">
        <v>4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AT104" s="243" t="s">
        <v>242</v>
      </c>
      <c r="AU104" s="243" t="s">
        <v>89</v>
      </c>
      <c r="AV104" s="12" t="s">
        <v>89</v>
      </c>
      <c r="AW104" s="12" t="s">
        <v>41</v>
      </c>
      <c r="AX104" s="12" t="s">
        <v>80</v>
      </c>
      <c r="AY104" s="243" t="s">
        <v>232</v>
      </c>
    </row>
    <row r="105" s="13" customFormat="1">
      <c r="B105" s="254"/>
      <c r="C105" s="255"/>
      <c r="D105" s="230" t="s">
        <v>242</v>
      </c>
      <c r="E105" s="256" t="s">
        <v>178</v>
      </c>
      <c r="F105" s="257" t="s">
        <v>263</v>
      </c>
      <c r="G105" s="255"/>
      <c r="H105" s="258">
        <v>4</v>
      </c>
      <c r="I105" s="259"/>
      <c r="J105" s="255"/>
      <c r="K105" s="255"/>
      <c r="L105" s="260"/>
      <c r="M105" s="261"/>
      <c r="N105" s="262"/>
      <c r="O105" s="262"/>
      <c r="P105" s="262"/>
      <c r="Q105" s="262"/>
      <c r="R105" s="262"/>
      <c r="S105" s="262"/>
      <c r="T105" s="263"/>
      <c r="AT105" s="264" t="s">
        <v>242</v>
      </c>
      <c r="AU105" s="264" t="s">
        <v>89</v>
      </c>
      <c r="AV105" s="13" t="s">
        <v>181</v>
      </c>
      <c r="AW105" s="13" t="s">
        <v>41</v>
      </c>
      <c r="AX105" s="13" t="s">
        <v>87</v>
      </c>
      <c r="AY105" s="264" t="s">
        <v>232</v>
      </c>
    </row>
    <row r="106" s="1" customFormat="1" ht="45" customHeight="1">
      <c r="B106" s="40"/>
      <c r="C106" s="218" t="s">
        <v>233</v>
      </c>
      <c r="D106" s="218" t="s">
        <v>235</v>
      </c>
      <c r="E106" s="219" t="s">
        <v>264</v>
      </c>
      <c r="F106" s="220" t="s">
        <v>265</v>
      </c>
      <c r="G106" s="221" t="s">
        <v>180</v>
      </c>
      <c r="H106" s="222">
        <v>107</v>
      </c>
      <c r="I106" s="223"/>
      <c r="J106" s="224">
        <f>ROUND(I106*H106,2)</f>
        <v>0</v>
      </c>
      <c r="K106" s="220" t="s">
        <v>238</v>
      </c>
      <c r="L106" s="45"/>
      <c r="M106" s="225" t="s">
        <v>39</v>
      </c>
      <c r="N106" s="226" t="s">
        <v>53</v>
      </c>
      <c r="O106" s="81"/>
      <c r="P106" s="227">
        <f>O106*H106</f>
        <v>0</v>
      </c>
      <c r="Q106" s="227">
        <v>0</v>
      </c>
      <c r="R106" s="227">
        <f>Q106*H106</f>
        <v>0</v>
      </c>
      <c r="S106" s="227">
        <v>0</v>
      </c>
      <c r="T106" s="228">
        <f>S106*H106</f>
        <v>0</v>
      </c>
      <c r="AR106" s="18" t="s">
        <v>181</v>
      </c>
      <c r="AT106" s="18" t="s">
        <v>235</v>
      </c>
      <c r="AU106" s="18" t="s">
        <v>89</v>
      </c>
      <c r="AY106" s="18" t="s">
        <v>232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18" t="s">
        <v>181</v>
      </c>
      <c r="BK106" s="229">
        <f>ROUND(I106*H106,2)</f>
        <v>0</v>
      </c>
      <c r="BL106" s="18" t="s">
        <v>181</v>
      </c>
      <c r="BM106" s="18" t="s">
        <v>266</v>
      </c>
    </row>
    <row r="107" s="1" customFormat="1">
      <c r="B107" s="40"/>
      <c r="C107" s="41"/>
      <c r="D107" s="230" t="s">
        <v>240</v>
      </c>
      <c r="E107" s="41"/>
      <c r="F107" s="231" t="s">
        <v>267</v>
      </c>
      <c r="G107" s="41"/>
      <c r="H107" s="41"/>
      <c r="I107" s="145"/>
      <c r="J107" s="41"/>
      <c r="K107" s="41"/>
      <c r="L107" s="45"/>
      <c r="M107" s="232"/>
      <c r="N107" s="81"/>
      <c r="O107" s="81"/>
      <c r="P107" s="81"/>
      <c r="Q107" s="81"/>
      <c r="R107" s="81"/>
      <c r="S107" s="81"/>
      <c r="T107" s="82"/>
      <c r="AT107" s="18" t="s">
        <v>240</v>
      </c>
      <c r="AU107" s="18" t="s">
        <v>89</v>
      </c>
    </row>
    <row r="108" s="12" customFormat="1">
      <c r="B108" s="233"/>
      <c r="C108" s="234"/>
      <c r="D108" s="230" t="s">
        <v>242</v>
      </c>
      <c r="E108" s="235" t="s">
        <v>39</v>
      </c>
      <c r="F108" s="236" t="s">
        <v>268</v>
      </c>
      <c r="G108" s="234"/>
      <c r="H108" s="237">
        <v>107</v>
      </c>
      <c r="I108" s="238"/>
      <c r="J108" s="234"/>
      <c r="K108" s="234"/>
      <c r="L108" s="239"/>
      <c r="M108" s="240"/>
      <c r="N108" s="241"/>
      <c r="O108" s="241"/>
      <c r="P108" s="241"/>
      <c r="Q108" s="241"/>
      <c r="R108" s="241"/>
      <c r="S108" s="241"/>
      <c r="T108" s="242"/>
      <c r="AT108" s="243" t="s">
        <v>242</v>
      </c>
      <c r="AU108" s="243" t="s">
        <v>89</v>
      </c>
      <c r="AV108" s="12" t="s">
        <v>89</v>
      </c>
      <c r="AW108" s="12" t="s">
        <v>41</v>
      </c>
      <c r="AX108" s="12" t="s">
        <v>80</v>
      </c>
      <c r="AY108" s="243" t="s">
        <v>232</v>
      </c>
    </row>
    <row r="109" s="13" customFormat="1">
      <c r="B109" s="254"/>
      <c r="C109" s="255"/>
      <c r="D109" s="230" t="s">
        <v>242</v>
      </c>
      <c r="E109" s="256" t="s">
        <v>186</v>
      </c>
      <c r="F109" s="257" t="s">
        <v>263</v>
      </c>
      <c r="G109" s="255"/>
      <c r="H109" s="258">
        <v>107</v>
      </c>
      <c r="I109" s="259"/>
      <c r="J109" s="255"/>
      <c r="K109" s="255"/>
      <c r="L109" s="260"/>
      <c r="M109" s="261"/>
      <c r="N109" s="262"/>
      <c r="O109" s="262"/>
      <c r="P109" s="262"/>
      <c r="Q109" s="262"/>
      <c r="R109" s="262"/>
      <c r="S109" s="262"/>
      <c r="T109" s="263"/>
      <c r="AT109" s="264" t="s">
        <v>242</v>
      </c>
      <c r="AU109" s="264" t="s">
        <v>89</v>
      </c>
      <c r="AV109" s="13" t="s">
        <v>181</v>
      </c>
      <c r="AW109" s="13" t="s">
        <v>41</v>
      </c>
      <c r="AX109" s="13" t="s">
        <v>87</v>
      </c>
      <c r="AY109" s="264" t="s">
        <v>232</v>
      </c>
    </row>
    <row r="110" s="1" customFormat="1" ht="45" customHeight="1">
      <c r="B110" s="40"/>
      <c r="C110" s="218" t="s">
        <v>269</v>
      </c>
      <c r="D110" s="218" t="s">
        <v>235</v>
      </c>
      <c r="E110" s="219" t="s">
        <v>270</v>
      </c>
      <c r="F110" s="220" t="s">
        <v>271</v>
      </c>
      <c r="G110" s="221" t="s">
        <v>180</v>
      </c>
      <c r="H110" s="222">
        <v>710</v>
      </c>
      <c r="I110" s="223"/>
      <c r="J110" s="224">
        <f>ROUND(I110*H110,2)</f>
        <v>0</v>
      </c>
      <c r="K110" s="220" t="s">
        <v>238</v>
      </c>
      <c r="L110" s="45"/>
      <c r="M110" s="225" t="s">
        <v>39</v>
      </c>
      <c r="N110" s="226" t="s">
        <v>53</v>
      </c>
      <c r="O110" s="81"/>
      <c r="P110" s="227">
        <f>O110*H110</f>
        <v>0</v>
      </c>
      <c r="Q110" s="227">
        <v>0</v>
      </c>
      <c r="R110" s="227">
        <f>Q110*H110</f>
        <v>0</v>
      </c>
      <c r="S110" s="227">
        <v>0</v>
      </c>
      <c r="T110" s="228">
        <f>S110*H110</f>
        <v>0</v>
      </c>
      <c r="AR110" s="18" t="s">
        <v>181</v>
      </c>
      <c r="AT110" s="18" t="s">
        <v>235</v>
      </c>
      <c r="AU110" s="18" t="s">
        <v>89</v>
      </c>
      <c r="AY110" s="18" t="s">
        <v>232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18" t="s">
        <v>181</v>
      </c>
      <c r="BK110" s="229">
        <f>ROUND(I110*H110,2)</f>
        <v>0</v>
      </c>
      <c r="BL110" s="18" t="s">
        <v>181</v>
      </c>
      <c r="BM110" s="18" t="s">
        <v>272</v>
      </c>
    </row>
    <row r="111" s="1" customFormat="1">
      <c r="B111" s="40"/>
      <c r="C111" s="41"/>
      <c r="D111" s="230" t="s">
        <v>240</v>
      </c>
      <c r="E111" s="41"/>
      <c r="F111" s="231" t="s">
        <v>267</v>
      </c>
      <c r="G111" s="41"/>
      <c r="H111" s="41"/>
      <c r="I111" s="145"/>
      <c r="J111" s="41"/>
      <c r="K111" s="41"/>
      <c r="L111" s="45"/>
      <c r="M111" s="232"/>
      <c r="N111" s="81"/>
      <c r="O111" s="81"/>
      <c r="P111" s="81"/>
      <c r="Q111" s="81"/>
      <c r="R111" s="81"/>
      <c r="S111" s="81"/>
      <c r="T111" s="82"/>
      <c r="AT111" s="18" t="s">
        <v>240</v>
      </c>
      <c r="AU111" s="18" t="s">
        <v>89</v>
      </c>
    </row>
    <row r="112" s="12" customFormat="1">
      <c r="B112" s="233"/>
      <c r="C112" s="234"/>
      <c r="D112" s="230" t="s">
        <v>242</v>
      </c>
      <c r="E112" s="235" t="s">
        <v>39</v>
      </c>
      <c r="F112" s="236" t="s">
        <v>273</v>
      </c>
      <c r="G112" s="234"/>
      <c r="H112" s="237">
        <v>130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AT112" s="243" t="s">
        <v>242</v>
      </c>
      <c r="AU112" s="243" t="s">
        <v>89</v>
      </c>
      <c r="AV112" s="12" t="s">
        <v>89</v>
      </c>
      <c r="AW112" s="12" t="s">
        <v>41</v>
      </c>
      <c r="AX112" s="12" t="s">
        <v>80</v>
      </c>
      <c r="AY112" s="243" t="s">
        <v>232</v>
      </c>
    </row>
    <row r="113" s="14" customFormat="1">
      <c r="B113" s="265"/>
      <c r="C113" s="266"/>
      <c r="D113" s="230" t="s">
        <v>242</v>
      </c>
      <c r="E113" s="267" t="s">
        <v>203</v>
      </c>
      <c r="F113" s="268" t="s">
        <v>274</v>
      </c>
      <c r="G113" s="266"/>
      <c r="H113" s="269">
        <v>130</v>
      </c>
      <c r="I113" s="270"/>
      <c r="J113" s="266"/>
      <c r="K113" s="266"/>
      <c r="L113" s="271"/>
      <c r="M113" s="272"/>
      <c r="N113" s="273"/>
      <c r="O113" s="273"/>
      <c r="P113" s="273"/>
      <c r="Q113" s="273"/>
      <c r="R113" s="273"/>
      <c r="S113" s="273"/>
      <c r="T113" s="274"/>
      <c r="AT113" s="275" t="s">
        <v>242</v>
      </c>
      <c r="AU113" s="275" t="s">
        <v>89</v>
      </c>
      <c r="AV113" s="14" t="s">
        <v>249</v>
      </c>
      <c r="AW113" s="14" t="s">
        <v>41</v>
      </c>
      <c r="AX113" s="14" t="s">
        <v>80</v>
      </c>
      <c r="AY113" s="275" t="s">
        <v>232</v>
      </c>
    </row>
    <row r="114" s="12" customFormat="1">
      <c r="B114" s="233"/>
      <c r="C114" s="234"/>
      <c r="D114" s="230" t="s">
        <v>242</v>
      </c>
      <c r="E114" s="235" t="s">
        <v>39</v>
      </c>
      <c r="F114" s="236" t="s">
        <v>275</v>
      </c>
      <c r="G114" s="234"/>
      <c r="H114" s="237">
        <v>380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AT114" s="243" t="s">
        <v>242</v>
      </c>
      <c r="AU114" s="243" t="s">
        <v>89</v>
      </c>
      <c r="AV114" s="12" t="s">
        <v>89</v>
      </c>
      <c r="AW114" s="12" t="s">
        <v>41</v>
      </c>
      <c r="AX114" s="12" t="s">
        <v>80</v>
      </c>
      <c r="AY114" s="243" t="s">
        <v>232</v>
      </c>
    </row>
    <row r="115" s="12" customFormat="1">
      <c r="B115" s="233"/>
      <c r="C115" s="234"/>
      <c r="D115" s="230" t="s">
        <v>242</v>
      </c>
      <c r="E115" s="235" t="s">
        <v>39</v>
      </c>
      <c r="F115" s="236" t="s">
        <v>276</v>
      </c>
      <c r="G115" s="234"/>
      <c r="H115" s="237">
        <v>200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AT115" s="243" t="s">
        <v>242</v>
      </c>
      <c r="AU115" s="243" t="s">
        <v>89</v>
      </c>
      <c r="AV115" s="12" t="s">
        <v>89</v>
      </c>
      <c r="AW115" s="12" t="s">
        <v>41</v>
      </c>
      <c r="AX115" s="12" t="s">
        <v>80</v>
      </c>
      <c r="AY115" s="243" t="s">
        <v>232</v>
      </c>
    </row>
    <row r="116" s="13" customFormat="1">
      <c r="B116" s="254"/>
      <c r="C116" s="255"/>
      <c r="D116" s="230" t="s">
        <v>242</v>
      </c>
      <c r="E116" s="256" t="s">
        <v>183</v>
      </c>
      <c r="F116" s="257" t="s">
        <v>263</v>
      </c>
      <c r="G116" s="255"/>
      <c r="H116" s="258">
        <v>710</v>
      </c>
      <c r="I116" s="259"/>
      <c r="J116" s="255"/>
      <c r="K116" s="255"/>
      <c r="L116" s="260"/>
      <c r="M116" s="261"/>
      <c r="N116" s="262"/>
      <c r="O116" s="262"/>
      <c r="P116" s="262"/>
      <c r="Q116" s="262"/>
      <c r="R116" s="262"/>
      <c r="S116" s="262"/>
      <c r="T116" s="263"/>
      <c r="AT116" s="264" t="s">
        <v>242</v>
      </c>
      <c r="AU116" s="264" t="s">
        <v>89</v>
      </c>
      <c r="AV116" s="13" t="s">
        <v>181</v>
      </c>
      <c r="AW116" s="13" t="s">
        <v>41</v>
      </c>
      <c r="AX116" s="13" t="s">
        <v>87</v>
      </c>
      <c r="AY116" s="264" t="s">
        <v>232</v>
      </c>
    </row>
    <row r="117" s="1" customFormat="1" ht="22.5" customHeight="1">
      <c r="B117" s="40"/>
      <c r="C117" s="244" t="s">
        <v>277</v>
      </c>
      <c r="D117" s="244" t="s">
        <v>250</v>
      </c>
      <c r="E117" s="245" t="s">
        <v>278</v>
      </c>
      <c r="F117" s="246" t="s">
        <v>279</v>
      </c>
      <c r="G117" s="247" t="s">
        <v>280</v>
      </c>
      <c r="H117" s="248">
        <v>1952</v>
      </c>
      <c r="I117" s="249"/>
      <c r="J117" s="250">
        <f>ROUND(I117*H117,2)</f>
        <v>0</v>
      </c>
      <c r="K117" s="246" t="s">
        <v>238</v>
      </c>
      <c r="L117" s="251"/>
      <c r="M117" s="252" t="s">
        <v>39</v>
      </c>
      <c r="N117" s="253" t="s">
        <v>53</v>
      </c>
      <c r="O117" s="81"/>
      <c r="P117" s="227">
        <f>O117*H117</f>
        <v>0</v>
      </c>
      <c r="Q117" s="227">
        <v>0.00018000000000000001</v>
      </c>
      <c r="R117" s="227">
        <f>Q117*H117</f>
        <v>0.35136000000000001</v>
      </c>
      <c r="S117" s="227">
        <v>0</v>
      </c>
      <c r="T117" s="228">
        <f>S117*H117</f>
        <v>0</v>
      </c>
      <c r="AR117" s="18" t="s">
        <v>253</v>
      </c>
      <c r="AT117" s="18" t="s">
        <v>250</v>
      </c>
      <c r="AU117" s="18" t="s">
        <v>89</v>
      </c>
      <c r="AY117" s="18" t="s">
        <v>232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18" t="s">
        <v>181</v>
      </c>
      <c r="BK117" s="229">
        <f>ROUND(I117*H117,2)</f>
        <v>0</v>
      </c>
      <c r="BL117" s="18" t="s">
        <v>181</v>
      </c>
      <c r="BM117" s="18" t="s">
        <v>281</v>
      </c>
    </row>
    <row r="118" s="12" customFormat="1">
      <c r="B118" s="233"/>
      <c r="C118" s="234"/>
      <c r="D118" s="230" t="s">
        <v>242</v>
      </c>
      <c r="E118" s="235" t="s">
        <v>39</v>
      </c>
      <c r="F118" s="236" t="s">
        <v>282</v>
      </c>
      <c r="G118" s="234"/>
      <c r="H118" s="237">
        <v>940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AT118" s="243" t="s">
        <v>242</v>
      </c>
      <c r="AU118" s="243" t="s">
        <v>89</v>
      </c>
      <c r="AV118" s="12" t="s">
        <v>89</v>
      </c>
      <c r="AW118" s="12" t="s">
        <v>41</v>
      </c>
      <c r="AX118" s="12" t="s">
        <v>80</v>
      </c>
      <c r="AY118" s="243" t="s">
        <v>232</v>
      </c>
    </row>
    <row r="119" s="12" customFormat="1">
      <c r="B119" s="233"/>
      <c r="C119" s="234"/>
      <c r="D119" s="230" t="s">
        <v>242</v>
      </c>
      <c r="E119" s="235" t="s">
        <v>39</v>
      </c>
      <c r="F119" s="236" t="s">
        <v>283</v>
      </c>
      <c r="G119" s="234"/>
      <c r="H119" s="237">
        <v>506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AT119" s="243" t="s">
        <v>242</v>
      </c>
      <c r="AU119" s="243" t="s">
        <v>89</v>
      </c>
      <c r="AV119" s="12" t="s">
        <v>89</v>
      </c>
      <c r="AW119" s="12" t="s">
        <v>41</v>
      </c>
      <c r="AX119" s="12" t="s">
        <v>80</v>
      </c>
      <c r="AY119" s="243" t="s">
        <v>232</v>
      </c>
    </row>
    <row r="120" s="12" customFormat="1">
      <c r="B120" s="233"/>
      <c r="C120" s="234"/>
      <c r="D120" s="230" t="s">
        <v>242</v>
      </c>
      <c r="E120" s="235" t="s">
        <v>39</v>
      </c>
      <c r="F120" s="236" t="s">
        <v>284</v>
      </c>
      <c r="G120" s="234"/>
      <c r="H120" s="237">
        <v>506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AT120" s="243" t="s">
        <v>242</v>
      </c>
      <c r="AU120" s="243" t="s">
        <v>89</v>
      </c>
      <c r="AV120" s="12" t="s">
        <v>89</v>
      </c>
      <c r="AW120" s="12" t="s">
        <v>41</v>
      </c>
      <c r="AX120" s="12" t="s">
        <v>80</v>
      </c>
      <c r="AY120" s="243" t="s">
        <v>232</v>
      </c>
    </row>
    <row r="121" s="13" customFormat="1">
      <c r="B121" s="254"/>
      <c r="C121" s="255"/>
      <c r="D121" s="230" t="s">
        <v>242</v>
      </c>
      <c r="E121" s="256" t="s">
        <v>193</v>
      </c>
      <c r="F121" s="257" t="s">
        <v>263</v>
      </c>
      <c r="G121" s="255"/>
      <c r="H121" s="258">
        <v>1952</v>
      </c>
      <c r="I121" s="259"/>
      <c r="J121" s="255"/>
      <c r="K121" s="255"/>
      <c r="L121" s="260"/>
      <c r="M121" s="261"/>
      <c r="N121" s="262"/>
      <c r="O121" s="262"/>
      <c r="P121" s="262"/>
      <c r="Q121" s="262"/>
      <c r="R121" s="262"/>
      <c r="S121" s="262"/>
      <c r="T121" s="263"/>
      <c r="AT121" s="264" t="s">
        <v>242</v>
      </c>
      <c r="AU121" s="264" t="s">
        <v>89</v>
      </c>
      <c r="AV121" s="13" t="s">
        <v>181</v>
      </c>
      <c r="AW121" s="13" t="s">
        <v>41</v>
      </c>
      <c r="AX121" s="13" t="s">
        <v>87</v>
      </c>
      <c r="AY121" s="264" t="s">
        <v>232</v>
      </c>
    </row>
    <row r="122" s="1" customFormat="1" ht="22.5" customHeight="1">
      <c r="B122" s="40"/>
      <c r="C122" s="244" t="s">
        <v>253</v>
      </c>
      <c r="D122" s="244" t="s">
        <v>250</v>
      </c>
      <c r="E122" s="245" t="s">
        <v>285</v>
      </c>
      <c r="F122" s="246" t="s">
        <v>286</v>
      </c>
      <c r="G122" s="247" t="s">
        <v>280</v>
      </c>
      <c r="H122" s="248">
        <v>3904</v>
      </c>
      <c r="I122" s="249"/>
      <c r="J122" s="250">
        <f>ROUND(I122*H122,2)</f>
        <v>0</v>
      </c>
      <c r="K122" s="246" t="s">
        <v>238</v>
      </c>
      <c r="L122" s="251"/>
      <c r="M122" s="252" t="s">
        <v>39</v>
      </c>
      <c r="N122" s="253" t="s">
        <v>53</v>
      </c>
      <c r="O122" s="81"/>
      <c r="P122" s="227">
        <f>O122*H122</f>
        <v>0</v>
      </c>
      <c r="Q122" s="227">
        <v>0.00123</v>
      </c>
      <c r="R122" s="227">
        <f>Q122*H122</f>
        <v>4.80192</v>
      </c>
      <c r="S122" s="227">
        <v>0</v>
      </c>
      <c r="T122" s="228">
        <f>S122*H122</f>
        <v>0</v>
      </c>
      <c r="AR122" s="18" t="s">
        <v>253</v>
      </c>
      <c r="AT122" s="18" t="s">
        <v>250</v>
      </c>
      <c r="AU122" s="18" t="s">
        <v>89</v>
      </c>
      <c r="AY122" s="18" t="s">
        <v>232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8" t="s">
        <v>181</v>
      </c>
      <c r="BK122" s="229">
        <f>ROUND(I122*H122,2)</f>
        <v>0</v>
      </c>
      <c r="BL122" s="18" t="s">
        <v>181</v>
      </c>
      <c r="BM122" s="18" t="s">
        <v>287</v>
      </c>
    </row>
    <row r="123" s="12" customFormat="1">
      <c r="B123" s="233"/>
      <c r="C123" s="234"/>
      <c r="D123" s="230" t="s">
        <v>242</v>
      </c>
      <c r="E123" s="235" t="s">
        <v>39</v>
      </c>
      <c r="F123" s="236" t="s">
        <v>288</v>
      </c>
      <c r="G123" s="234"/>
      <c r="H123" s="237">
        <v>3904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AT123" s="243" t="s">
        <v>242</v>
      </c>
      <c r="AU123" s="243" t="s">
        <v>89</v>
      </c>
      <c r="AV123" s="12" t="s">
        <v>89</v>
      </c>
      <c r="AW123" s="12" t="s">
        <v>41</v>
      </c>
      <c r="AX123" s="12" t="s">
        <v>87</v>
      </c>
      <c r="AY123" s="243" t="s">
        <v>232</v>
      </c>
    </row>
    <row r="124" s="1" customFormat="1" ht="22.5" customHeight="1">
      <c r="B124" s="40"/>
      <c r="C124" s="218" t="s">
        <v>289</v>
      </c>
      <c r="D124" s="218" t="s">
        <v>235</v>
      </c>
      <c r="E124" s="219" t="s">
        <v>290</v>
      </c>
      <c r="F124" s="220" t="s">
        <v>291</v>
      </c>
      <c r="G124" s="221" t="s">
        <v>280</v>
      </c>
      <c r="H124" s="222">
        <v>137</v>
      </c>
      <c r="I124" s="223"/>
      <c r="J124" s="224">
        <f>ROUND(I124*H124,2)</f>
        <v>0</v>
      </c>
      <c r="K124" s="220" t="s">
        <v>238</v>
      </c>
      <c r="L124" s="45"/>
      <c r="M124" s="225" t="s">
        <v>39</v>
      </c>
      <c r="N124" s="226" t="s">
        <v>53</v>
      </c>
      <c r="O124" s="8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AR124" s="18" t="s">
        <v>181</v>
      </c>
      <c r="AT124" s="18" t="s">
        <v>235</v>
      </c>
      <c r="AU124" s="18" t="s">
        <v>89</v>
      </c>
      <c r="AY124" s="18" t="s">
        <v>232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8" t="s">
        <v>181</v>
      </c>
      <c r="BK124" s="229">
        <f>ROUND(I124*H124,2)</f>
        <v>0</v>
      </c>
      <c r="BL124" s="18" t="s">
        <v>181</v>
      </c>
      <c r="BM124" s="18" t="s">
        <v>292</v>
      </c>
    </row>
    <row r="125" s="1" customFormat="1">
      <c r="B125" s="40"/>
      <c r="C125" s="41"/>
      <c r="D125" s="230" t="s">
        <v>240</v>
      </c>
      <c r="E125" s="41"/>
      <c r="F125" s="231" t="s">
        <v>293</v>
      </c>
      <c r="G125" s="41"/>
      <c r="H125" s="41"/>
      <c r="I125" s="145"/>
      <c r="J125" s="41"/>
      <c r="K125" s="41"/>
      <c r="L125" s="45"/>
      <c r="M125" s="232"/>
      <c r="N125" s="81"/>
      <c r="O125" s="81"/>
      <c r="P125" s="81"/>
      <c r="Q125" s="81"/>
      <c r="R125" s="81"/>
      <c r="S125" s="81"/>
      <c r="T125" s="82"/>
      <c r="AT125" s="18" t="s">
        <v>240</v>
      </c>
      <c r="AU125" s="18" t="s">
        <v>89</v>
      </c>
    </row>
    <row r="126" s="12" customFormat="1">
      <c r="B126" s="233"/>
      <c r="C126" s="234"/>
      <c r="D126" s="230" t="s">
        <v>242</v>
      </c>
      <c r="E126" s="235" t="s">
        <v>39</v>
      </c>
      <c r="F126" s="236" t="s">
        <v>294</v>
      </c>
      <c r="G126" s="234"/>
      <c r="H126" s="237">
        <v>137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AT126" s="243" t="s">
        <v>242</v>
      </c>
      <c r="AU126" s="243" t="s">
        <v>89</v>
      </c>
      <c r="AV126" s="12" t="s">
        <v>89</v>
      </c>
      <c r="AW126" s="12" t="s">
        <v>41</v>
      </c>
      <c r="AX126" s="12" t="s">
        <v>80</v>
      </c>
      <c r="AY126" s="243" t="s">
        <v>232</v>
      </c>
    </row>
    <row r="127" s="13" customFormat="1">
      <c r="B127" s="254"/>
      <c r="C127" s="255"/>
      <c r="D127" s="230" t="s">
        <v>242</v>
      </c>
      <c r="E127" s="256" t="s">
        <v>39</v>
      </c>
      <c r="F127" s="257" t="s">
        <v>263</v>
      </c>
      <c r="G127" s="255"/>
      <c r="H127" s="258">
        <v>137</v>
      </c>
      <c r="I127" s="259"/>
      <c r="J127" s="255"/>
      <c r="K127" s="255"/>
      <c r="L127" s="260"/>
      <c r="M127" s="261"/>
      <c r="N127" s="262"/>
      <c r="O127" s="262"/>
      <c r="P127" s="262"/>
      <c r="Q127" s="262"/>
      <c r="R127" s="262"/>
      <c r="S127" s="262"/>
      <c r="T127" s="263"/>
      <c r="AT127" s="264" t="s">
        <v>242</v>
      </c>
      <c r="AU127" s="264" t="s">
        <v>89</v>
      </c>
      <c r="AV127" s="13" t="s">
        <v>181</v>
      </c>
      <c r="AW127" s="13" t="s">
        <v>41</v>
      </c>
      <c r="AX127" s="13" t="s">
        <v>87</v>
      </c>
      <c r="AY127" s="264" t="s">
        <v>232</v>
      </c>
    </row>
    <row r="128" s="1" customFormat="1" ht="45" customHeight="1">
      <c r="B128" s="40"/>
      <c r="C128" s="218" t="s">
        <v>295</v>
      </c>
      <c r="D128" s="218" t="s">
        <v>235</v>
      </c>
      <c r="E128" s="219" t="s">
        <v>296</v>
      </c>
      <c r="F128" s="220" t="s">
        <v>297</v>
      </c>
      <c r="G128" s="221" t="s">
        <v>176</v>
      </c>
      <c r="H128" s="222">
        <v>1.4099999999999999</v>
      </c>
      <c r="I128" s="223"/>
      <c r="J128" s="224">
        <f>ROUND(I128*H128,2)</f>
        <v>0</v>
      </c>
      <c r="K128" s="220" t="s">
        <v>238</v>
      </c>
      <c r="L128" s="45"/>
      <c r="M128" s="225" t="s">
        <v>39</v>
      </c>
      <c r="N128" s="226" t="s">
        <v>53</v>
      </c>
      <c r="O128" s="8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AR128" s="18" t="s">
        <v>181</v>
      </c>
      <c r="AT128" s="18" t="s">
        <v>235</v>
      </c>
      <c r="AU128" s="18" t="s">
        <v>89</v>
      </c>
      <c r="AY128" s="18" t="s">
        <v>232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8" t="s">
        <v>181</v>
      </c>
      <c r="BK128" s="229">
        <f>ROUND(I128*H128,2)</f>
        <v>0</v>
      </c>
      <c r="BL128" s="18" t="s">
        <v>181</v>
      </c>
      <c r="BM128" s="18" t="s">
        <v>298</v>
      </c>
    </row>
    <row r="129" s="1" customFormat="1">
      <c r="B129" s="40"/>
      <c r="C129" s="41"/>
      <c r="D129" s="230" t="s">
        <v>240</v>
      </c>
      <c r="E129" s="41"/>
      <c r="F129" s="231" t="s">
        <v>299</v>
      </c>
      <c r="G129" s="41"/>
      <c r="H129" s="41"/>
      <c r="I129" s="145"/>
      <c r="J129" s="41"/>
      <c r="K129" s="41"/>
      <c r="L129" s="45"/>
      <c r="M129" s="232"/>
      <c r="N129" s="81"/>
      <c r="O129" s="81"/>
      <c r="P129" s="81"/>
      <c r="Q129" s="81"/>
      <c r="R129" s="81"/>
      <c r="S129" s="81"/>
      <c r="T129" s="82"/>
      <c r="AT129" s="18" t="s">
        <v>240</v>
      </c>
      <c r="AU129" s="18" t="s">
        <v>89</v>
      </c>
    </row>
    <row r="130" s="12" customFormat="1">
      <c r="B130" s="233"/>
      <c r="C130" s="234"/>
      <c r="D130" s="230" t="s">
        <v>242</v>
      </c>
      <c r="E130" s="235" t="s">
        <v>39</v>
      </c>
      <c r="F130" s="236" t="s">
        <v>300</v>
      </c>
      <c r="G130" s="234"/>
      <c r="H130" s="237">
        <v>0.76000000000000001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AT130" s="243" t="s">
        <v>242</v>
      </c>
      <c r="AU130" s="243" t="s">
        <v>89</v>
      </c>
      <c r="AV130" s="12" t="s">
        <v>89</v>
      </c>
      <c r="AW130" s="12" t="s">
        <v>41</v>
      </c>
      <c r="AX130" s="12" t="s">
        <v>80</v>
      </c>
      <c r="AY130" s="243" t="s">
        <v>232</v>
      </c>
    </row>
    <row r="131" s="12" customFormat="1">
      <c r="B131" s="233"/>
      <c r="C131" s="234"/>
      <c r="D131" s="230" t="s">
        <v>242</v>
      </c>
      <c r="E131" s="235" t="s">
        <v>39</v>
      </c>
      <c r="F131" s="236" t="s">
        <v>301</v>
      </c>
      <c r="G131" s="234"/>
      <c r="H131" s="237">
        <v>0.65000000000000002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AT131" s="243" t="s">
        <v>242</v>
      </c>
      <c r="AU131" s="243" t="s">
        <v>89</v>
      </c>
      <c r="AV131" s="12" t="s">
        <v>89</v>
      </c>
      <c r="AW131" s="12" t="s">
        <v>41</v>
      </c>
      <c r="AX131" s="12" t="s">
        <v>80</v>
      </c>
      <c r="AY131" s="243" t="s">
        <v>232</v>
      </c>
    </row>
    <row r="132" s="15" customFormat="1">
      <c r="B132" s="276"/>
      <c r="C132" s="277"/>
      <c r="D132" s="230" t="s">
        <v>242</v>
      </c>
      <c r="E132" s="278" t="s">
        <v>39</v>
      </c>
      <c r="F132" s="279" t="s">
        <v>302</v>
      </c>
      <c r="G132" s="277"/>
      <c r="H132" s="278" t="s">
        <v>39</v>
      </c>
      <c r="I132" s="280"/>
      <c r="J132" s="277"/>
      <c r="K132" s="277"/>
      <c r="L132" s="281"/>
      <c r="M132" s="282"/>
      <c r="N132" s="283"/>
      <c r="O132" s="283"/>
      <c r="P132" s="283"/>
      <c r="Q132" s="283"/>
      <c r="R132" s="283"/>
      <c r="S132" s="283"/>
      <c r="T132" s="284"/>
      <c r="AT132" s="285" t="s">
        <v>242</v>
      </c>
      <c r="AU132" s="285" t="s">
        <v>89</v>
      </c>
      <c r="AV132" s="15" t="s">
        <v>87</v>
      </c>
      <c r="AW132" s="15" t="s">
        <v>41</v>
      </c>
      <c r="AX132" s="15" t="s">
        <v>80</v>
      </c>
      <c r="AY132" s="285" t="s">
        <v>232</v>
      </c>
    </row>
    <row r="133" s="13" customFormat="1">
      <c r="B133" s="254"/>
      <c r="C133" s="255"/>
      <c r="D133" s="230" t="s">
        <v>242</v>
      </c>
      <c r="E133" s="256" t="s">
        <v>174</v>
      </c>
      <c r="F133" s="257" t="s">
        <v>263</v>
      </c>
      <c r="G133" s="255"/>
      <c r="H133" s="258">
        <v>1.4099999999999999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AT133" s="264" t="s">
        <v>242</v>
      </c>
      <c r="AU133" s="264" t="s">
        <v>89</v>
      </c>
      <c r="AV133" s="13" t="s">
        <v>181</v>
      </c>
      <c r="AW133" s="13" t="s">
        <v>41</v>
      </c>
      <c r="AX133" s="13" t="s">
        <v>87</v>
      </c>
      <c r="AY133" s="264" t="s">
        <v>232</v>
      </c>
    </row>
    <row r="134" s="1" customFormat="1" ht="22.5" customHeight="1">
      <c r="B134" s="40"/>
      <c r="C134" s="218" t="s">
        <v>303</v>
      </c>
      <c r="D134" s="218" t="s">
        <v>235</v>
      </c>
      <c r="E134" s="219" t="s">
        <v>304</v>
      </c>
      <c r="F134" s="220" t="s">
        <v>305</v>
      </c>
      <c r="G134" s="221" t="s">
        <v>176</v>
      </c>
      <c r="H134" s="222">
        <v>1.4099999999999999</v>
      </c>
      <c r="I134" s="223"/>
      <c r="J134" s="224">
        <f>ROUND(I134*H134,2)</f>
        <v>0</v>
      </c>
      <c r="K134" s="220" t="s">
        <v>238</v>
      </c>
      <c r="L134" s="45"/>
      <c r="M134" s="225" t="s">
        <v>39</v>
      </c>
      <c r="N134" s="226" t="s">
        <v>53</v>
      </c>
      <c r="O134" s="8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AR134" s="18" t="s">
        <v>181</v>
      </c>
      <c r="AT134" s="18" t="s">
        <v>235</v>
      </c>
      <c r="AU134" s="18" t="s">
        <v>89</v>
      </c>
      <c r="AY134" s="18" t="s">
        <v>232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8" t="s">
        <v>181</v>
      </c>
      <c r="BK134" s="229">
        <f>ROUND(I134*H134,2)</f>
        <v>0</v>
      </c>
      <c r="BL134" s="18" t="s">
        <v>181</v>
      </c>
      <c r="BM134" s="18" t="s">
        <v>306</v>
      </c>
    </row>
    <row r="135" s="1" customFormat="1">
      <c r="B135" s="40"/>
      <c r="C135" s="41"/>
      <c r="D135" s="230" t="s">
        <v>240</v>
      </c>
      <c r="E135" s="41"/>
      <c r="F135" s="231" t="s">
        <v>307</v>
      </c>
      <c r="G135" s="41"/>
      <c r="H135" s="41"/>
      <c r="I135" s="145"/>
      <c r="J135" s="41"/>
      <c r="K135" s="41"/>
      <c r="L135" s="45"/>
      <c r="M135" s="232"/>
      <c r="N135" s="81"/>
      <c r="O135" s="81"/>
      <c r="P135" s="81"/>
      <c r="Q135" s="81"/>
      <c r="R135" s="81"/>
      <c r="S135" s="81"/>
      <c r="T135" s="82"/>
      <c r="AT135" s="18" t="s">
        <v>240</v>
      </c>
      <c r="AU135" s="18" t="s">
        <v>89</v>
      </c>
    </row>
    <row r="136" s="12" customFormat="1">
      <c r="B136" s="233"/>
      <c r="C136" s="234"/>
      <c r="D136" s="230" t="s">
        <v>242</v>
      </c>
      <c r="E136" s="235" t="s">
        <v>39</v>
      </c>
      <c r="F136" s="236" t="s">
        <v>174</v>
      </c>
      <c r="G136" s="234"/>
      <c r="H136" s="237">
        <v>1.4099999999999999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AT136" s="243" t="s">
        <v>242</v>
      </c>
      <c r="AU136" s="243" t="s">
        <v>89</v>
      </c>
      <c r="AV136" s="12" t="s">
        <v>89</v>
      </c>
      <c r="AW136" s="12" t="s">
        <v>41</v>
      </c>
      <c r="AX136" s="12" t="s">
        <v>80</v>
      </c>
      <c r="AY136" s="243" t="s">
        <v>232</v>
      </c>
    </row>
    <row r="137" s="13" customFormat="1">
      <c r="B137" s="254"/>
      <c r="C137" s="255"/>
      <c r="D137" s="230" t="s">
        <v>242</v>
      </c>
      <c r="E137" s="256" t="s">
        <v>39</v>
      </c>
      <c r="F137" s="257" t="s">
        <v>263</v>
      </c>
      <c r="G137" s="255"/>
      <c r="H137" s="258">
        <v>1.4099999999999999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AT137" s="264" t="s">
        <v>242</v>
      </c>
      <c r="AU137" s="264" t="s">
        <v>89</v>
      </c>
      <c r="AV137" s="13" t="s">
        <v>181</v>
      </c>
      <c r="AW137" s="13" t="s">
        <v>41</v>
      </c>
      <c r="AX137" s="13" t="s">
        <v>87</v>
      </c>
      <c r="AY137" s="264" t="s">
        <v>232</v>
      </c>
    </row>
    <row r="138" s="1" customFormat="1" ht="56.25" customHeight="1">
      <c r="B138" s="40"/>
      <c r="C138" s="218" t="s">
        <v>308</v>
      </c>
      <c r="D138" s="218" t="s">
        <v>235</v>
      </c>
      <c r="E138" s="219" t="s">
        <v>309</v>
      </c>
      <c r="F138" s="220" t="s">
        <v>310</v>
      </c>
      <c r="G138" s="221" t="s">
        <v>180</v>
      </c>
      <c r="H138" s="222">
        <v>580</v>
      </c>
      <c r="I138" s="223"/>
      <c r="J138" s="224">
        <f>ROUND(I138*H138,2)</f>
        <v>0</v>
      </c>
      <c r="K138" s="220" t="s">
        <v>238</v>
      </c>
      <c r="L138" s="45"/>
      <c r="M138" s="225" t="s">
        <v>39</v>
      </c>
      <c r="N138" s="226" t="s">
        <v>53</v>
      </c>
      <c r="O138" s="8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AR138" s="18" t="s">
        <v>181</v>
      </c>
      <c r="AT138" s="18" t="s">
        <v>235</v>
      </c>
      <c r="AU138" s="18" t="s">
        <v>89</v>
      </c>
      <c r="AY138" s="18" t="s">
        <v>232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8" t="s">
        <v>181</v>
      </c>
      <c r="BK138" s="229">
        <f>ROUND(I138*H138,2)</f>
        <v>0</v>
      </c>
      <c r="BL138" s="18" t="s">
        <v>181</v>
      </c>
      <c r="BM138" s="18" t="s">
        <v>311</v>
      </c>
    </row>
    <row r="139" s="1" customFormat="1">
      <c r="B139" s="40"/>
      <c r="C139" s="41"/>
      <c r="D139" s="230" t="s">
        <v>240</v>
      </c>
      <c r="E139" s="41"/>
      <c r="F139" s="231" t="s">
        <v>312</v>
      </c>
      <c r="G139" s="41"/>
      <c r="H139" s="41"/>
      <c r="I139" s="145"/>
      <c r="J139" s="41"/>
      <c r="K139" s="41"/>
      <c r="L139" s="45"/>
      <c r="M139" s="232"/>
      <c r="N139" s="81"/>
      <c r="O139" s="81"/>
      <c r="P139" s="81"/>
      <c r="Q139" s="81"/>
      <c r="R139" s="81"/>
      <c r="S139" s="81"/>
      <c r="T139" s="82"/>
      <c r="AT139" s="18" t="s">
        <v>240</v>
      </c>
      <c r="AU139" s="18" t="s">
        <v>89</v>
      </c>
    </row>
    <row r="140" s="12" customFormat="1">
      <c r="B140" s="233"/>
      <c r="C140" s="234"/>
      <c r="D140" s="230" t="s">
        <v>242</v>
      </c>
      <c r="E140" s="235" t="s">
        <v>39</v>
      </c>
      <c r="F140" s="236" t="s">
        <v>313</v>
      </c>
      <c r="G140" s="234"/>
      <c r="H140" s="237">
        <v>580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AT140" s="243" t="s">
        <v>242</v>
      </c>
      <c r="AU140" s="243" t="s">
        <v>89</v>
      </c>
      <c r="AV140" s="12" t="s">
        <v>89</v>
      </c>
      <c r="AW140" s="12" t="s">
        <v>41</v>
      </c>
      <c r="AX140" s="12" t="s">
        <v>80</v>
      </c>
      <c r="AY140" s="243" t="s">
        <v>232</v>
      </c>
    </row>
    <row r="141" s="13" customFormat="1">
      <c r="B141" s="254"/>
      <c r="C141" s="255"/>
      <c r="D141" s="230" t="s">
        <v>242</v>
      </c>
      <c r="E141" s="256" t="s">
        <v>39</v>
      </c>
      <c r="F141" s="257" t="s">
        <v>263</v>
      </c>
      <c r="G141" s="255"/>
      <c r="H141" s="258">
        <v>580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AT141" s="264" t="s">
        <v>242</v>
      </c>
      <c r="AU141" s="264" t="s">
        <v>89</v>
      </c>
      <c r="AV141" s="13" t="s">
        <v>181</v>
      </c>
      <c r="AW141" s="13" t="s">
        <v>41</v>
      </c>
      <c r="AX141" s="13" t="s">
        <v>87</v>
      </c>
      <c r="AY141" s="264" t="s">
        <v>232</v>
      </c>
    </row>
    <row r="142" s="1" customFormat="1" ht="45" customHeight="1">
      <c r="B142" s="40"/>
      <c r="C142" s="218" t="s">
        <v>314</v>
      </c>
      <c r="D142" s="218" t="s">
        <v>235</v>
      </c>
      <c r="E142" s="219" t="s">
        <v>315</v>
      </c>
      <c r="F142" s="220" t="s">
        <v>316</v>
      </c>
      <c r="G142" s="221" t="s">
        <v>317</v>
      </c>
      <c r="H142" s="222">
        <v>10</v>
      </c>
      <c r="I142" s="223"/>
      <c r="J142" s="224">
        <f>ROUND(I142*H142,2)</f>
        <v>0</v>
      </c>
      <c r="K142" s="220" t="s">
        <v>238</v>
      </c>
      <c r="L142" s="45"/>
      <c r="M142" s="225" t="s">
        <v>39</v>
      </c>
      <c r="N142" s="226" t="s">
        <v>53</v>
      </c>
      <c r="O142" s="8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AR142" s="18" t="s">
        <v>181</v>
      </c>
      <c r="AT142" s="18" t="s">
        <v>235</v>
      </c>
      <c r="AU142" s="18" t="s">
        <v>89</v>
      </c>
      <c r="AY142" s="18" t="s">
        <v>232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8" t="s">
        <v>181</v>
      </c>
      <c r="BK142" s="229">
        <f>ROUND(I142*H142,2)</f>
        <v>0</v>
      </c>
      <c r="BL142" s="18" t="s">
        <v>181</v>
      </c>
      <c r="BM142" s="18" t="s">
        <v>318</v>
      </c>
    </row>
    <row r="143" s="1" customFormat="1">
      <c r="B143" s="40"/>
      <c r="C143" s="41"/>
      <c r="D143" s="230" t="s">
        <v>240</v>
      </c>
      <c r="E143" s="41"/>
      <c r="F143" s="231" t="s">
        <v>319</v>
      </c>
      <c r="G143" s="41"/>
      <c r="H143" s="41"/>
      <c r="I143" s="145"/>
      <c r="J143" s="41"/>
      <c r="K143" s="41"/>
      <c r="L143" s="45"/>
      <c r="M143" s="232"/>
      <c r="N143" s="81"/>
      <c r="O143" s="81"/>
      <c r="P143" s="81"/>
      <c r="Q143" s="81"/>
      <c r="R143" s="81"/>
      <c r="S143" s="81"/>
      <c r="T143" s="82"/>
      <c r="AT143" s="18" t="s">
        <v>240</v>
      </c>
      <c r="AU143" s="18" t="s">
        <v>89</v>
      </c>
    </row>
    <row r="144" s="12" customFormat="1">
      <c r="B144" s="233"/>
      <c r="C144" s="234"/>
      <c r="D144" s="230" t="s">
        <v>242</v>
      </c>
      <c r="E144" s="235" t="s">
        <v>39</v>
      </c>
      <c r="F144" s="236" t="s">
        <v>320</v>
      </c>
      <c r="G144" s="234"/>
      <c r="H144" s="237">
        <v>2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AT144" s="243" t="s">
        <v>242</v>
      </c>
      <c r="AU144" s="243" t="s">
        <v>89</v>
      </c>
      <c r="AV144" s="12" t="s">
        <v>89</v>
      </c>
      <c r="AW144" s="12" t="s">
        <v>41</v>
      </c>
      <c r="AX144" s="12" t="s">
        <v>80</v>
      </c>
      <c r="AY144" s="243" t="s">
        <v>232</v>
      </c>
    </row>
    <row r="145" s="12" customFormat="1">
      <c r="B145" s="233"/>
      <c r="C145" s="234"/>
      <c r="D145" s="230" t="s">
        <v>242</v>
      </c>
      <c r="E145" s="235" t="s">
        <v>39</v>
      </c>
      <c r="F145" s="236" t="s">
        <v>321</v>
      </c>
      <c r="G145" s="234"/>
      <c r="H145" s="237">
        <v>8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AT145" s="243" t="s">
        <v>242</v>
      </c>
      <c r="AU145" s="243" t="s">
        <v>89</v>
      </c>
      <c r="AV145" s="12" t="s">
        <v>89</v>
      </c>
      <c r="AW145" s="12" t="s">
        <v>41</v>
      </c>
      <c r="AX145" s="12" t="s">
        <v>80</v>
      </c>
      <c r="AY145" s="243" t="s">
        <v>232</v>
      </c>
    </row>
    <row r="146" s="13" customFormat="1">
      <c r="B146" s="254"/>
      <c r="C146" s="255"/>
      <c r="D146" s="230" t="s">
        <v>242</v>
      </c>
      <c r="E146" s="256" t="s">
        <v>322</v>
      </c>
      <c r="F146" s="257" t="s">
        <v>263</v>
      </c>
      <c r="G146" s="255"/>
      <c r="H146" s="258">
        <v>10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AT146" s="264" t="s">
        <v>242</v>
      </c>
      <c r="AU146" s="264" t="s">
        <v>89</v>
      </c>
      <c r="AV146" s="13" t="s">
        <v>181</v>
      </c>
      <c r="AW146" s="13" t="s">
        <v>41</v>
      </c>
      <c r="AX146" s="13" t="s">
        <v>87</v>
      </c>
      <c r="AY146" s="264" t="s">
        <v>232</v>
      </c>
    </row>
    <row r="147" s="1" customFormat="1" ht="45" customHeight="1">
      <c r="B147" s="40"/>
      <c r="C147" s="218" t="s">
        <v>323</v>
      </c>
      <c r="D147" s="218" t="s">
        <v>235</v>
      </c>
      <c r="E147" s="219" t="s">
        <v>324</v>
      </c>
      <c r="F147" s="220" t="s">
        <v>325</v>
      </c>
      <c r="G147" s="221" t="s">
        <v>317</v>
      </c>
      <c r="H147" s="222">
        <v>6</v>
      </c>
      <c r="I147" s="223"/>
      <c r="J147" s="224">
        <f>ROUND(I147*H147,2)</f>
        <v>0</v>
      </c>
      <c r="K147" s="220" t="s">
        <v>238</v>
      </c>
      <c r="L147" s="45"/>
      <c r="M147" s="225" t="s">
        <v>39</v>
      </c>
      <c r="N147" s="226" t="s">
        <v>53</v>
      </c>
      <c r="O147" s="8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AR147" s="18" t="s">
        <v>181</v>
      </c>
      <c r="AT147" s="18" t="s">
        <v>235</v>
      </c>
      <c r="AU147" s="18" t="s">
        <v>89</v>
      </c>
      <c r="AY147" s="18" t="s">
        <v>232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8" t="s">
        <v>181</v>
      </c>
      <c r="BK147" s="229">
        <f>ROUND(I147*H147,2)</f>
        <v>0</v>
      </c>
      <c r="BL147" s="18" t="s">
        <v>181</v>
      </c>
      <c r="BM147" s="18" t="s">
        <v>326</v>
      </c>
    </row>
    <row r="148" s="1" customFormat="1">
      <c r="B148" s="40"/>
      <c r="C148" s="41"/>
      <c r="D148" s="230" t="s">
        <v>240</v>
      </c>
      <c r="E148" s="41"/>
      <c r="F148" s="231" t="s">
        <v>319</v>
      </c>
      <c r="G148" s="41"/>
      <c r="H148" s="41"/>
      <c r="I148" s="145"/>
      <c r="J148" s="41"/>
      <c r="K148" s="41"/>
      <c r="L148" s="45"/>
      <c r="M148" s="232"/>
      <c r="N148" s="81"/>
      <c r="O148" s="81"/>
      <c r="P148" s="81"/>
      <c r="Q148" s="81"/>
      <c r="R148" s="81"/>
      <c r="S148" s="81"/>
      <c r="T148" s="82"/>
      <c r="AT148" s="18" t="s">
        <v>240</v>
      </c>
      <c r="AU148" s="18" t="s">
        <v>89</v>
      </c>
    </row>
    <row r="149" s="12" customFormat="1">
      <c r="B149" s="233"/>
      <c r="C149" s="234"/>
      <c r="D149" s="230" t="s">
        <v>242</v>
      </c>
      <c r="E149" s="235" t="s">
        <v>39</v>
      </c>
      <c r="F149" s="236" t="s">
        <v>327</v>
      </c>
      <c r="G149" s="234"/>
      <c r="H149" s="237">
        <v>6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AT149" s="243" t="s">
        <v>242</v>
      </c>
      <c r="AU149" s="243" t="s">
        <v>89</v>
      </c>
      <c r="AV149" s="12" t="s">
        <v>89</v>
      </c>
      <c r="AW149" s="12" t="s">
        <v>41</v>
      </c>
      <c r="AX149" s="12" t="s">
        <v>80</v>
      </c>
      <c r="AY149" s="243" t="s">
        <v>232</v>
      </c>
    </row>
    <row r="150" s="13" customFormat="1">
      <c r="B150" s="254"/>
      <c r="C150" s="255"/>
      <c r="D150" s="230" t="s">
        <v>242</v>
      </c>
      <c r="E150" s="256" t="s">
        <v>328</v>
      </c>
      <c r="F150" s="257" t="s">
        <v>263</v>
      </c>
      <c r="G150" s="255"/>
      <c r="H150" s="258">
        <v>6</v>
      </c>
      <c r="I150" s="259"/>
      <c r="J150" s="255"/>
      <c r="K150" s="255"/>
      <c r="L150" s="260"/>
      <c r="M150" s="261"/>
      <c r="N150" s="262"/>
      <c r="O150" s="262"/>
      <c r="P150" s="262"/>
      <c r="Q150" s="262"/>
      <c r="R150" s="262"/>
      <c r="S150" s="262"/>
      <c r="T150" s="263"/>
      <c r="AT150" s="264" t="s">
        <v>242</v>
      </c>
      <c r="AU150" s="264" t="s">
        <v>89</v>
      </c>
      <c r="AV150" s="13" t="s">
        <v>181</v>
      </c>
      <c r="AW150" s="13" t="s">
        <v>41</v>
      </c>
      <c r="AX150" s="13" t="s">
        <v>87</v>
      </c>
      <c r="AY150" s="264" t="s">
        <v>232</v>
      </c>
    </row>
    <row r="151" s="1" customFormat="1" ht="33.75" customHeight="1">
      <c r="B151" s="40"/>
      <c r="C151" s="218" t="s">
        <v>8</v>
      </c>
      <c r="D151" s="218" t="s">
        <v>235</v>
      </c>
      <c r="E151" s="219" t="s">
        <v>329</v>
      </c>
      <c r="F151" s="220" t="s">
        <v>330</v>
      </c>
      <c r="G151" s="221" t="s">
        <v>317</v>
      </c>
      <c r="H151" s="222">
        <v>10</v>
      </c>
      <c r="I151" s="223"/>
      <c r="J151" s="224">
        <f>ROUND(I151*H151,2)</f>
        <v>0</v>
      </c>
      <c r="K151" s="220" t="s">
        <v>238</v>
      </c>
      <c r="L151" s="45"/>
      <c r="M151" s="225" t="s">
        <v>39</v>
      </c>
      <c r="N151" s="226" t="s">
        <v>53</v>
      </c>
      <c r="O151" s="8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AR151" s="18" t="s">
        <v>181</v>
      </c>
      <c r="AT151" s="18" t="s">
        <v>235</v>
      </c>
      <c r="AU151" s="18" t="s">
        <v>89</v>
      </c>
      <c r="AY151" s="18" t="s">
        <v>232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8" t="s">
        <v>181</v>
      </c>
      <c r="BK151" s="229">
        <f>ROUND(I151*H151,2)</f>
        <v>0</v>
      </c>
      <c r="BL151" s="18" t="s">
        <v>181</v>
      </c>
      <c r="BM151" s="18" t="s">
        <v>331</v>
      </c>
    </row>
    <row r="152" s="1" customFormat="1">
      <c r="B152" s="40"/>
      <c r="C152" s="41"/>
      <c r="D152" s="230" t="s">
        <v>240</v>
      </c>
      <c r="E152" s="41"/>
      <c r="F152" s="231" t="s">
        <v>332</v>
      </c>
      <c r="G152" s="41"/>
      <c r="H152" s="41"/>
      <c r="I152" s="145"/>
      <c r="J152" s="41"/>
      <c r="K152" s="41"/>
      <c r="L152" s="45"/>
      <c r="M152" s="232"/>
      <c r="N152" s="81"/>
      <c r="O152" s="81"/>
      <c r="P152" s="81"/>
      <c r="Q152" s="81"/>
      <c r="R152" s="81"/>
      <c r="S152" s="81"/>
      <c r="T152" s="82"/>
      <c r="AT152" s="18" t="s">
        <v>240</v>
      </c>
      <c r="AU152" s="18" t="s">
        <v>89</v>
      </c>
    </row>
    <row r="153" s="12" customFormat="1">
      <c r="B153" s="233"/>
      <c r="C153" s="234"/>
      <c r="D153" s="230" t="s">
        <v>242</v>
      </c>
      <c r="E153" s="235" t="s">
        <v>39</v>
      </c>
      <c r="F153" s="236" t="s">
        <v>333</v>
      </c>
      <c r="G153" s="234"/>
      <c r="H153" s="237">
        <v>10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AT153" s="243" t="s">
        <v>242</v>
      </c>
      <c r="AU153" s="243" t="s">
        <v>89</v>
      </c>
      <c r="AV153" s="12" t="s">
        <v>89</v>
      </c>
      <c r="AW153" s="12" t="s">
        <v>41</v>
      </c>
      <c r="AX153" s="12" t="s">
        <v>80</v>
      </c>
      <c r="AY153" s="243" t="s">
        <v>232</v>
      </c>
    </row>
    <row r="154" s="13" customFormat="1">
      <c r="B154" s="254"/>
      <c r="C154" s="255"/>
      <c r="D154" s="230" t="s">
        <v>242</v>
      </c>
      <c r="E154" s="256" t="s">
        <v>39</v>
      </c>
      <c r="F154" s="257" t="s">
        <v>263</v>
      </c>
      <c r="G154" s="255"/>
      <c r="H154" s="258">
        <v>10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AT154" s="264" t="s">
        <v>242</v>
      </c>
      <c r="AU154" s="264" t="s">
        <v>89</v>
      </c>
      <c r="AV154" s="13" t="s">
        <v>181</v>
      </c>
      <c r="AW154" s="13" t="s">
        <v>41</v>
      </c>
      <c r="AX154" s="13" t="s">
        <v>87</v>
      </c>
      <c r="AY154" s="264" t="s">
        <v>232</v>
      </c>
    </row>
    <row r="155" s="1" customFormat="1" ht="45" customHeight="1">
      <c r="B155" s="40"/>
      <c r="C155" s="218" t="s">
        <v>334</v>
      </c>
      <c r="D155" s="218" t="s">
        <v>235</v>
      </c>
      <c r="E155" s="219" t="s">
        <v>335</v>
      </c>
      <c r="F155" s="220" t="s">
        <v>336</v>
      </c>
      <c r="G155" s="221" t="s">
        <v>180</v>
      </c>
      <c r="H155" s="222">
        <v>1695</v>
      </c>
      <c r="I155" s="223"/>
      <c r="J155" s="224">
        <f>ROUND(I155*H155,2)</f>
        <v>0</v>
      </c>
      <c r="K155" s="220" t="s">
        <v>238</v>
      </c>
      <c r="L155" s="45"/>
      <c r="M155" s="225" t="s">
        <v>39</v>
      </c>
      <c r="N155" s="226" t="s">
        <v>53</v>
      </c>
      <c r="O155" s="8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AR155" s="18" t="s">
        <v>181</v>
      </c>
      <c r="AT155" s="18" t="s">
        <v>235</v>
      </c>
      <c r="AU155" s="18" t="s">
        <v>89</v>
      </c>
      <c r="AY155" s="18" t="s">
        <v>232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8" t="s">
        <v>181</v>
      </c>
      <c r="BK155" s="229">
        <f>ROUND(I155*H155,2)</f>
        <v>0</v>
      </c>
      <c r="BL155" s="18" t="s">
        <v>181</v>
      </c>
      <c r="BM155" s="18" t="s">
        <v>337</v>
      </c>
    </row>
    <row r="156" s="1" customFormat="1">
      <c r="B156" s="40"/>
      <c r="C156" s="41"/>
      <c r="D156" s="230" t="s">
        <v>240</v>
      </c>
      <c r="E156" s="41"/>
      <c r="F156" s="231" t="s">
        <v>338</v>
      </c>
      <c r="G156" s="41"/>
      <c r="H156" s="41"/>
      <c r="I156" s="145"/>
      <c r="J156" s="41"/>
      <c r="K156" s="41"/>
      <c r="L156" s="45"/>
      <c r="M156" s="232"/>
      <c r="N156" s="81"/>
      <c r="O156" s="81"/>
      <c r="P156" s="81"/>
      <c r="Q156" s="81"/>
      <c r="R156" s="81"/>
      <c r="S156" s="81"/>
      <c r="T156" s="82"/>
      <c r="AT156" s="18" t="s">
        <v>240</v>
      </c>
      <c r="AU156" s="18" t="s">
        <v>89</v>
      </c>
    </row>
    <row r="157" s="12" customFormat="1">
      <c r="B157" s="233"/>
      <c r="C157" s="234"/>
      <c r="D157" s="230" t="s">
        <v>242</v>
      </c>
      <c r="E157" s="235" t="s">
        <v>39</v>
      </c>
      <c r="F157" s="236" t="s">
        <v>339</v>
      </c>
      <c r="G157" s="234"/>
      <c r="H157" s="237">
        <v>705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AT157" s="243" t="s">
        <v>242</v>
      </c>
      <c r="AU157" s="243" t="s">
        <v>89</v>
      </c>
      <c r="AV157" s="12" t="s">
        <v>89</v>
      </c>
      <c r="AW157" s="12" t="s">
        <v>41</v>
      </c>
      <c r="AX157" s="12" t="s">
        <v>80</v>
      </c>
      <c r="AY157" s="243" t="s">
        <v>232</v>
      </c>
    </row>
    <row r="158" s="12" customFormat="1">
      <c r="B158" s="233"/>
      <c r="C158" s="234"/>
      <c r="D158" s="230" t="s">
        <v>242</v>
      </c>
      <c r="E158" s="235" t="s">
        <v>39</v>
      </c>
      <c r="F158" s="236" t="s">
        <v>340</v>
      </c>
      <c r="G158" s="234"/>
      <c r="H158" s="237">
        <v>270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AT158" s="243" t="s">
        <v>242</v>
      </c>
      <c r="AU158" s="243" t="s">
        <v>89</v>
      </c>
      <c r="AV158" s="12" t="s">
        <v>89</v>
      </c>
      <c r="AW158" s="12" t="s">
        <v>41</v>
      </c>
      <c r="AX158" s="12" t="s">
        <v>80</v>
      </c>
      <c r="AY158" s="243" t="s">
        <v>232</v>
      </c>
    </row>
    <row r="159" s="12" customFormat="1">
      <c r="B159" s="233"/>
      <c r="C159" s="234"/>
      <c r="D159" s="230" t="s">
        <v>242</v>
      </c>
      <c r="E159" s="235" t="s">
        <v>39</v>
      </c>
      <c r="F159" s="236" t="s">
        <v>341</v>
      </c>
      <c r="G159" s="234"/>
      <c r="H159" s="237">
        <v>360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AT159" s="243" t="s">
        <v>242</v>
      </c>
      <c r="AU159" s="243" t="s">
        <v>89</v>
      </c>
      <c r="AV159" s="12" t="s">
        <v>89</v>
      </c>
      <c r="AW159" s="12" t="s">
        <v>41</v>
      </c>
      <c r="AX159" s="12" t="s">
        <v>80</v>
      </c>
      <c r="AY159" s="243" t="s">
        <v>232</v>
      </c>
    </row>
    <row r="160" s="12" customFormat="1">
      <c r="B160" s="233"/>
      <c r="C160" s="234"/>
      <c r="D160" s="230" t="s">
        <v>242</v>
      </c>
      <c r="E160" s="235" t="s">
        <v>39</v>
      </c>
      <c r="F160" s="236" t="s">
        <v>341</v>
      </c>
      <c r="G160" s="234"/>
      <c r="H160" s="237">
        <v>360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AT160" s="243" t="s">
        <v>242</v>
      </c>
      <c r="AU160" s="243" t="s">
        <v>89</v>
      </c>
      <c r="AV160" s="12" t="s">
        <v>89</v>
      </c>
      <c r="AW160" s="12" t="s">
        <v>41</v>
      </c>
      <c r="AX160" s="12" t="s">
        <v>80</v>
      </c>
      <c r="AY160" s="243" t="s">
        <v>232</v>
      </c>
    </row>
    <row r="161" s="13" customFormat="1">
      <c r="B161" s="254"/>
      <c r="C161" s="255"/>
      <c r="D161" s="230" t="s">
        <v>242</v>
      </c>
      <c r="E161" s="256" t="s">
        <v>342</v>
      </c>
      <c r="F161" s="257" t="s">
        <v>263</v>
      </c>
      <c r="G161" s="255"/>
      <c r="H161" s="258">
        <v>1695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AT161" s="264" t="s">
        <v>242</v>
      </c>
      <c r="AU161" s="264" t="s">
        <v>89</v>
      </c>
      <c r="AV161" s="13" t="s">
        <v>181</v>
      </c>
      <c r="AW161" s="13" t="s">
        <v>41</v>
      </c>
      <c r="AX161" s="13" t="s">
        <v>87</v>
      </c>
      <c r="AY161" s="264" t="s">
        <v>232</v>
      </c>
    </row>
    <row r="162" s="11" customFormat="1" ht="25.92" customHeight="1">
      <c r="B162" s="202"/>
      <c r="C162" s="203"/>
      <c r="D162" s="204" t="s">
        <v>79</v>
      </c>
      <c r="E162" s="205" t="s">
        <v>343</v>
      </c>
      <c r="F162" s="205" t="s">
        <v>344</v>
      </c>
      <c r="G162" s="203"/>
      <c r="H162" s="203"/>
      <c r="I162" s="206"/>
      <c r="J162" s="207">
        <f>BK162</f>
        <v>0</v>
      </c>
      <c r="K162" s="203"/>
      <c r="L162" s="208"/>
      <c r="M162" s="209"/>
      <c r="N162" s="210"/>
      <c r="O162" s="210"/>
      <c r="P162" s="211">
        <f>SUM(P163:P170)</f>
        <v>0</v>
      </c>
      <c r="Q162" s="210"/>
      <c r="R162" s="211">
        <f>SUM(R163:R170)</f>
        <v>0</v>
      </c>
      <c r="S162" s="210"/>
      <c r="T162" s="212">
        <f>SUM(T163:T170)</f>
        <v>0</v>
      </c>
      <c r="AR162" s="213" t="s">
        <v>181</v>
      </c>
      <c r="AT162" s="214" t="s">
        <v>79</v>
      </c>
      <c r="AU162" s="214" t="s">
        <v>80</v>
      </c>
      <c r="AY162" s="213" t="s">
        <v>232</v>
      </c>
      <c r="BK162" s="215">
        <f>SUM(BK163:BK170)</f>
        <v>0</v>
      </c>
    </row>
    <row r="163" s="1" customFormat="1" ht="22.5" customHeight="1">
      <c r="B163" s="40"/>
      <c r="C163" s="218" t="s">
        <v>345</v>
      </c>
      <c r="D163" s="218" t="s">
        <v>235</v>
      </c>
      <c r="E163" s="219" t="s">
        <v>346</v>
      </c>
      <c r="F163" s="220" t="s">
        <v>347</v>
      </c>
      <c r="G163" s="221" t="s">
        <v>280</v>
      </c>
      <c r="H163" s="222">
        <v>28</v>
      </c>
      <c r="I163" s="223"/>
      <c r="J163" s="224">
        <f>ROUND(I163*H163,2)</f>
        <v>0</v>
      </c>
      <c r="K163" s="220" t="s">
        <v>238</v>
      </c>
      <c r="L163" s="45"/>
      <c r="M163" s="225" t="s">
        <v>39</v>
      </c>
      <c r="N163" s="226" t="s">
        <v>53</v>
      </c>
      <c r="O163" s="8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AR163" s="18" t="s">
        <v>348</v>
      </c>
      <c r="AT163" s="18" t="s">
        <v>235</v>
      </c>
      <c r="AU163" s="18" t="s">
        <v>87</v>
      </c>
      <c r="AY163" s="18" t="s">
        <v>232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8" t="s">
        <v>181</v>
      </c>
      <c r="BK163" s="229">
        <f>ROUND(I163*H163,2)</f>
        <v>0</v>
      </c>
      <c r="BL163" s="18" t="s">
        <v>348</v>
      </c>
      <c r="BM163" s="18" t="s">
        <v>349</v>
      </c>
    </row>
    <row r="164" s="12" customFormat="1">
      <c r="B164" s="233"/>
      <c r="C164" s="234"/>
      <c r="D164" s="230" t="s">
        <v>242</v>
      </c>
      <c r="E164" s="235" t="s">
        <v>39</v>
      </c>
      <c r="F164" s="236" t="s">
        <v>350</v>
      </c>
      <c r="G164" s="234"/>
      <c r="H164" s="237">
        <v>28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AT164" s="243" t="s">
        <v>242</v>
      </c>
      <c r="AU164" s="243" t="s">
        <v>87</v>
      </c>
      <c r="AV164" s="12" t="s">
        <v>89</v>
      </c>
      <c r="AW164" s="12" t="s">
        <v>41</v>
      </c>
      <c r="AX164" s="12" t="s">
        <v>87</v>
      </c>
      <c r="AY164" s="243" t="s">
        <v>232</v>
      </c>
    </row>
    <row r="165" s="1" customFormat="1" ht="22.5" customHeight="1">
      <c r="B165" s="40"/>
      <c r="C165" s="218" t="s">
        <v>351</v>
      </c>
      <c r="D165" s="218" t="s">
        <v>235</v>
      </c>
      <c r="E165" s="219" t="s">
        <v>352</v>
      </c>
      <c r="F165" s="220" t="s">
        <v>353</v>
      </c>
      <c r="G165" s="221" t="s">
        <v>280</v>
      </c>
      <c r="H165" s="222">
        <v>28</v>
      </c>
      <c r="I165" s="223"/>
      <c r="J165" s="224">
        <f>ROUND(I165*H165,2)</f>
        <v>0</v>
      </c>
      <c r="K165" s="220" t="s">
        <v>238</v>
      </c>
      <c r="L165" s="45"/>
      <c r="M165" s="225" t="s">
        <v>39</v>
      </c>
      <c r="N165" s="226" t="s">
        <v>53</v>
      </c>
      <c r="O165" s="8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AR165" s="18" t="s">
        <v>348</v>
      </c>
      <c r="AT165" s="18" t="s">
        <v>235</v>
      </c>
      <c r="AU165" s="18" t="s">
        <v>87</v>
      </c>
      <c r="AY165" s="18" t="s">
        <v>232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8" t="s">
        <v>181</v>
      </c>
      <c r="BK165" s="229">
        <f>ROUND(I165*H165,2)</f>
        <v>0</v>
      </c>
      <c r="BL165" s="18" t="s">
        <v>348</v>
      </c>
      <c r="BM165" s="18" t="s">
        <v>354</v>
      </c>
    </row>
    <row r="166" s="12" customFormat="1">
      <c r="B166" s="233"/>
      <c r="C166" s="234"/>
      <c r="D166" s="230" t="s">
        <v>242</v>
      </c>
      <c r="E166" s="235" t="s">
        <v>39</v>
      </c>
      <c r="F166" s="236" t="s">
        <v>350</v>
      </c>
      <c r="G166" s="234"/>
      <c r="H166" s="237">
        <v>28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AT166" s="243" t="s">
        <v>242</v>
      </c>
      <c r="AU166" s="243" t="s">
        <v>87</v>
      </c>
      <c r="AV166" s="12" t="s">
        <v>89</v>
      </c>
      <c r="AW166" s="12" t="s">
        <v>41</v>
      </c>
      <c r="AX166" s="12" t="s">
        <v>87</v>
      </c>
      <c r="AY166" s="243" t="s">
        <v>232</v>
      </c>
    </row>
    <row r="167" s="1" customFormat="1" ht="78.75" customHeight="1">
      <c r="B167" s="40"/>
      <c r="C167" s="218" t="s">
        <v>355</v>
      </c>
      <c r="D167" s="218" t="s">
        <v>235</v>
      </c>
      <c r="E167" s="219" t="s">
        <v>356</v>
      </c>
      <c r="F167" s="220" t="s">
        <v>357</v>
      </c>
      <c r="G167" s="221" t="s">
        <v>191</v>
      </c>
      <c r="H167" s="222">
        <v>40.548999999999999</v>
      </c>
      <c r="I167" s="223"/>
      <c r="J167" s="224">
        <f>ROUND(I167*H167,2)</f>
        <v>0</v>
      </c>
      <c r="K167" s="220" t="s">
        <v>238</v>
      </c>
      <c r="L167" s="45"/>
      <c r="M167" s="225" t="s">
        <v>39</v>
      </c>
      <c r="N167" s="226" t="s">
        <v>53</v>
      </c>
      <c r="O167" s="8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AR167" s="18" t="s">
        <v>348</v>
      </c>
      <c r="AT167" s="18" t="s">
        <v>235</v>
      </c>
      <c r="AU167" s="18" t="s">
        <v>87</v>
      </c>
      <c r="AY167" s="18" t="s">
        <v>232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8" t="s">
        <v>181</v>
      </c>
      <c r="BK167" s="229">
        <f>ROUND(I167*H167,2)</f>
        <v>0</v>
      </c>
      <c r="BL167" s="18" t="s">
        <v>348</v>
      </c>
      <c r="BM167" s="18" t="s">
        <v>358</v>
      </c>
    </row>
    <row r="168" s="1" customFormat="1">
      <c r="B168" s="40"/>
      <c r="C168" s="41"/>
      <c r="D168" s="230" t="s">
        <v>240</v>
      </c>
      <c r="E168" s="41"/>
      <c r="F168" s="231" t="s">
        <v>359</v>
      </c>
      <c r="G168" s="41"/>
      <c r="H168" s="41"/>
      <c r="I168" s="145"/>
      <c r="J168" s="41"/>
      <c r="K168" s="41"/>
      <c r="L168" s="45"/>
      <c r="M168" s="232"/>
      <c r="N168" s="81"/>
      <c r="O168" s="81"/>
      <c r="P168" s="81"/>
      <c r="Q168" s="81"/>
      <c r="R168" s="81"/>
      <c r="S168" s="81"/>
      <c r="T168" s="82"/>
      <c r="AT168" s="18" t="s">
        <v>240</v>
      </c>
      <c r="AU168" s="18" t="s">
        <v>87</v>
      </c>
    </row>
    <row r="169" s="12" customFormat="1">
      <c r="B169" s="233"/>
      <c r="C169" s="234"/>
      <c r="D169" s="230" t="s">
        <v>242</v>
      </c>
      <c r="E169" s="235" t="s">
        <v>39</v>
      </c>
      <c r="F169" s="236" t="s">
        <v>360</v>
      </c>
      <c r="G169" s="234"/>
      <c r="H169" s="237">
        <v>40.548999999999999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AT169" s="243" t="s">
        <v>242</v>
      </c>
      <c r="AU169" s="243" t="s">
        <v>87</v>
      </c>
      <c r="AV169" s="12" t="s">
        <v>89</v>
      </c>
      <c r="AW169" s="12" t="s">
        <v>41</v>
      </c>
      <c r="AX169" s="12" t="s">
        <v>87</v>
      </c>
      <c r="AY169" s="243" t="s">
        <v>232</v>
      </c>
    </row>
    <row r="170" s="11" customFormat="1" ht="22.8" customHeight="1">
      <c r="B170" s="202"/>
      <c r="C170" s="203"/>
      <c r="D170" s="204" t="s">
        <v>79</v>
      </c>
      <c r="E170" s="216" t="s">
        <v>361</v>
      </c>
      <c r="F170" s="216" t="s">
        <v>344</v>
      </c>
      <c r="G170" s="203"/>
      <c r="H170" s="203"/>
      <c r="I170" s="206"/>
      <c r="J170" s="217">
        <f>BK170</f>
        <v>0</v>
      </c>
      <c r="K170" s="203"/>
      <c r="L170" s="208"/>
      <c r="M170" s="209"/>
      <c r="N170" s="210"/>
      <c r="O170" s="210"/>
      <c r="P170" s="211">
        <v>0</v>
      </c>
      <c r="Q170" s="210"/>
      <c r="R170" s="211">
        <v>0</v>
      </c>
      <c r="S170" s="210"/>
      <c r="T170" s="212">
        <v>0</v>
      </c>
      <c r="AR170" s="213" t="s">
        <v>181</v>
      </c>
      <c r="AT170" s="214" t="s">
        <v>79</v>
      </c>
      <c r="AU170" s="214" t="s">
        <v>87</v>
      </c>
      <c r="AY170" s="213" t="s">
        <v>232</v>
      </c>
      <c r="BK170" s="215">
        <v>0</v>
      </c>
    </row>
    <row r="171" s="11" customFormat="1" ht="25.92" customHeight="1">
      <c r="B171" s="202"/>
      <c r="C171" s="203"/>
      <c r="D171" s="204" t="s">
        <v>79</v>
      </c>
      <c r="E171" s="205" t="s">
        <v>172</v>
      </c>
      <c r="F171" s="205" t="s">
        <v>168</v>
      </c>
      <c r="G171" s="203"/>
      <c r="H171" s="203"/>
      <c r="I171" s="206"/>
      <c r="J171" s="207">
        <f>BK171</f>
        <v>0</v>
      </c>
      <c r="K171" s="203"/>
      <c r="L171" s="208"/>
      <c r="M171" s="209"/>
      <c r="N171" s="210"/>
      <c r="O171" s="210"/>
      <c r="P171" s="211">
        <f>SUM(P172:P188)</f>
        <v>0</v>
      </c>
      <c r="Q171" s="210"/>
      <c r="R171" s="211">
        <f>SUM(R172:R188)</f>
        <v>0</v>
      </c>
      <c r="S171" s="210"/>
      <c r="T171" s="212">
        <f>SUM(T172:T188)</f>
        <v>0</v>
      </c>
      <c r="AR171" s="213" t="s">
        <v>233</v>
      </c>
      <c r="AT171" s="214" t="s">
        <v>79</v>
      </c>
      <c r="AU171" s="214" t="s">
        <v>80</v>
      </c>
      <c r="AY171" s="213" t="s">
        <v>232</v>
      </c>
      <c r="BK171" s="215">
        <f>SUM(BK172:BK188)</f>
        <v>0</v>
      </c>
    </row>
    <row r="172" s="1" customFormat="1" ht="78.75" customHeight="1">
      <c r="B172" s="40"/>
      <c r="C172" s="218" t="s">
        <v>362</v>
      </c>
      <c r="D172" s="218" t="s">
        <v>235</v>
      </c>
      <c r="E172" s="219" t="s">
        <v>363</v>
      </c>
      <c r="F172" s="220" t="s">
        <v>364</v>
      </c>
      <c r="G172" s="221" t="s">
        <v>280</v>
      </c>
      <c r="H172" s="222">
        <v>1</v>
      </c>
      <c r="I172" s="223"/>
      <c r="J172" s="224">
        <f>ROUND(I172*H172,2)</f>
        <v>0</v>
      </c>
      <c r="K172" s="220" t="s">
        <v>238</v>
      </c>
      <c r="L172" s="45"/>
      <c r="M172" s="225" t="s">
        <v>39</v>
      </c>
      <c r="N172" s="226" t="s">
        <v>53</v>
      </c>
      <c r="O172" s="8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AR172" s="18" t="s">
        <v>348</v>
      </c>
      <c r="AT172" s="18" t="s">
        <v>235</v>
      </c>
      <c r="AU172" s="18" t="s">
        <v>87</v>
      </c>
      <c r="AY172" s="18" t="s">
        <v>232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8" t="s">
        <v>181</v>
      </c>
      <c r="BK172" s="229">
        <f>ROUND(I172*H172,2)</f>
        <v>0</v>
      </c>
      <c r="BL172" s="18" t="s">
        <v>348</v>
      </c>
      <c r="BM172" s="18" t="s">
        <v>365</v>
      </c>
    </row>
    <row r="173" s="1" customFormat="1">
      <c r="B173" s="40"/>
      <c r="C173" s="41"/>
      <c r="D173" s="230" t="s">
        <v>240</v>
      </c>
      <c r="E173" s="41"/>
      <c r="F173" s="231" t="s">
        <v>359</v>
      </c>
      <c r="G173" s="41"/>
      <c r="H173" s="41"/>
      <c r="I173" s="145"/>
      <c r="J173" s="41"/>
      <c r="K173" s="41"/>
      <c r="L173" s="45"/>
      <c r="M173" s="232"/>
      <c r="N173" s="81"/>
      <c r="O173" s="81"/>
      <c r="P173" s="81"/>
      <c r="Q173" s="81"/>
      <c r="R173" s="81"/>
      <c r="S173" s="81"/>
      <c r="T173" s="82"/>
      <c r="AT173" s="18" t="s">
        <v>240</v>
      </c>
      <c r="AU173" s="18" t="s">
        <v>87</v>
      </c>
    </row>
    <row r="174" s="1" customFormat="1">
      <c r="B174" s="40"/>
      <c r="C174" s="41"/>
      <c r="D174" s="230" t="s">
        <v>255</v>
      </c>
      <c r="E174" s="41"/>
      <c r="F174" s="231" t="s">
        <v>366</v>
      </c>
      <c r="G174" s="41"/>
      <c r="H174" s="41"/>
      <c r="I174" s="145"/>
      <c r="J174" s="41"/>
      <c r="K174" s="41"/>
      <c r="L174" s="45"/>
      <c r="M174" s="232"/>
      <c r="N174" s="81"/>
      <c r="O174" s="81"/>
      <c r="P174" s="81"/>
      <c r="Q174" s="81"/>
      <c r="R174" s="81"/>
      <c r="S174" s="81"/>
      <c r="T174" s="82"/>
      <c r="AT174" s="18" t="s">
        <v>255</v>
      </c>
      <c r="AU174" s="18" t="s">
        <v>87</v>
      </c>
    </row>
    <row r="175" s="12" customFormat="1">
      <c r="B175" s="233"/>
      <c r="C175" s="234"/>
      <c r="D175" s="230" t="s">
        <v>242</v>
      </c>
      <c r="E175" s="235" t="s">
        <v>39</v>
      </c>
      <c r="F175" s="236" t="s">
        <v>367</v>
      </c>
      <c r="G175" s="234"/>
      <c r="H175" s="237">
        <v>1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AT175" s="243" t="s">
        <v>242</v>
      </c>
      <c r="AU175" s="243" t="s">
        <v>87</v>
      </c>
      <c r="AV175" s="12" t="s">
        <v>89</v>
      </c>
      <c r="AW175" s="12" t="s">
        <v>41</v>
      </c>
      <c r="AX175" s="12" t="s">
        <v>87</v>
      </c>
      <c r="AY175" s="243" t="s">
        <v>232</v>
      </c>
    </row>
    <row r="176" s="1" customFormat="1" ht="67.5" customHeight="1">
      <c r="B176" s="40"/>
      <c r="C176" s="218" t="s">
        <v>7</v>
      </c>
      <c r="D176" s="218" t="s">
        <v>235</v>
      </c>
      <c r="E176" s="219" t="s">
        <v>368</v>
      </c>
      <c r="F176" s="220" t="s">
        <v>369</v>
      </c>
      <c r="G176" s="221" t="s">
        <v>191</v>
      </c>
      <c r="H176" s="222">
        <v>40.548999999999999</v>
      </c>
      <c r="I176" s="223"/>
      <c r="J176" s="224">
        <f>ROUND(I176*H176,2)</f>
        <v>0</v>
      </c>
      <c r="K176" s="220" t="s">
        <v>39</v>
      </c>
      <c r="L176" s="45"/>
      <c r="M176" s="225" t="s">
        <v>39</v>
      </c>
      <c r="N176" s="226" t="s">
        <v>53</v>
      </c>
      <c r="O176" s="8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AR176" s="18" t="s">
        <v>348</v>
      </c>
      <c r="AT176" s="18" t="s">
        <v>235</v>
      </c>
      <c r="AU176" s="18" t="s">
        <v>87</v>
      </c>
      <c r="AY176" s="18" t="s">
        <v>232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8" t="s">
        <v>181</v>
      </c>
      <c r="BK176" s="229">
        <f>ROUND(I176*H176,2)</f>
        <v>0</v>
      </c>
      <c r="BL176" s="18" t="s">
        <v>348</v>
      </c>
      <c r="BM176" s="18" t="s">
        <v>370</v>
      </c>
    </row>
    <row r="177" s="1" customFormat="1">
      <c r="B177" s="40"/>
      <c r="C177" s="41"/>
      <c r="D177" s="230" t="s">
        <v>255</v>
      </c>
      <c r="E177" s="41"/>
      <c r="F177" s="231" t="s">
        <v>371</v>
      </c>
      <c r="G177" s="41"/>
      <c r="H177" s="41"/>
      <c r="I177" s="145"/>
      <c r="J177" s="41"/>
      <c r="K177" s="41"/>
      <c r="L177" s="45"/>
      <c r="M177" s="232"/>
      <c r="N177" s="81"/>
      <c r="O177" s="81"/>
      <c r="P177" s="81"/>
      <c r="Q177" s="81"/>
      <c r="R177" s="81"/>
      <c r="S177" s="81"/>
      <c r="T177" s="82"/>
      <c r="AT177" s="18" t="s">
        <v>255</v>
      </c>
      <c r="AU177" s="18" t="s">
        <v>87</v>
      </c>
    </row>
    <row r="178" s="12" customFormat="1">
      <c r="B178" s="233"/>
      <c r="C178" s="234"/>
      <c r="D178" s="230" t="s">
        <v>242</v>
      </c>
      <c r="E178" s="235" t="s">
        <v>189</v>
      </c>
      <c r="F178" s="236" t="s">
        <v>372</v>
      </c>
      <c r="G178" s="234"/>
      <c r="H178" s="237">
        <v>40.548999999999999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AT178" s="243" t="s">
        <v>242</v>
      </c>
      <c r="AU178" s="243" t="s">
        <v>87</v>
      </c>
      <c r="AV178" s="12" t="s">
        <v>89</v>
      </c>
      <c r="AW178" s="12" t="s">
        <v>41</v>
      </c>
      <c r="AX178" s="12" t="s">
        <v>80</v>
      </c>
      <c r="AY178" s="243" t="s">
        <v>232</v>
      </c>
    </row>
    <row r="179" s="13" customFormat="1">
      <c r="B179" s="254"/>
      <c r="C179" s="255"/>
      <c r="D179" s="230" t="s">
        <v>242</v>
      </c>
      <c r="E179" s="256" t="s">
        <v>39</v>
      </c>
      <c r="F179" s="257" t="s">
        <v>263</v>
      </c>
      <c r="G179" s="255"/>
      <c r="H179" s="258">
        <v>40.548999999999999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AT179" s="264" t="s">
        <v>242</v>
      </c>
      <c r="AU179" s="264" t="s">
        <v>87</v>
      </c>
      <c r="AV179" s="13" t="s">
        <v>181</v>
      </c>
      <c r="AW179" s="13" t="s">
        <v>41</v>
      </c>
      <c r="AX179" s="13" t="s">
        <v>87</v>
      </c>
      <c r="AY179" s="264" t="s">
        <v>232</v>
      </c>
    </row>
    <row r="180" s="1" customFormat="1" ht="33.75" customHeight="1">
      <c r="B180" s="40"/>
      <c r="C180" s="218" t="s">
        <v>373</v>
      </c>
      <c r="D180" s="218" t="s">
        <v>235</v>
      </c>
      <c r="E180" s="219" t="s">
        <v>374</v>
      </c>
      <c r="F180" s="220" t="s">
        <v>375</v>
      </c>
      <c r="G180" s="221" t="s">
        <v>191</v>
      </c>
      <c r="H180" s="222">
        <v>121.64700000000001</v>
      </c>
      <c r="I180" s="223"/>
      <c r="J180" s="224">
        <f>ROUND(I180*H180,2)</f>
        <v>0</v>
      </c>
      <c r="K180" s="220" t="s">
        <v>238</v>
      </c>
      <c r="L180" s="45"/>
      <c r="M180" s="225" t="s">
        <v>39</v>
      </c>
      <c r="N180" s="226" t="s">
        <v>53</v>
      </c>
      <c r="O180" s="8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AR180" s="18" t="s">
        <v>348</v>
      </c>
      <c r="AT180" s="18" t="s">
        <v>235</v>
      </c>
      <c r="AU180" s="18" t="s">
        <v>87</v>
      </c>
      <c r="AY180" s="18" t="s">
        <v>232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8" t="s">
        <v>181</v>
      </c>
      <c r="BK180" s="229">
        <f>ROUND(I180*H180,2)</f>
        <v>0</v>
      </c>
      <c r="BL180" s="18" t="s">
        <v>348</v>
      </c>
      <c r="BM180" s="18" t="s">
        <v>376</v>
      </c>
    </row>
    <row r="181" s="1" customFormat="1">
      <c r="B181" s="40"/>
      <c r="C181" s="41"/>
      <c r="D181" s="230" t="s">
        <v>240</v>
      </c>
      <c r="E181" s="41"/>
      <c r="F181" s="231" t="s">
        <v>377</v>
      </c>
      <c r="G181" s="41"/>
      <c r="H181" s="41"/>
      <c r="I181" s="145"/>
      <c r="J181" s="41"/>
      <c r="K181" s="41"/>
      <c r="L181" s="45"/>
      <c r="M181" s="232"/>
      <c r="N181" s="81"/>
      <c r="O181" s="81"/>
      <c r="P181" s="81"/>
      <c r="Q181" s="81"/>
      <c r="R181" s="81"/>
      <c r="S181" s="81"/>
      <c r="T181" s="82"/>
      <c r="AT181" s="18" t="s">
        <v>240</v>
      </c>
      <c r="AU181" s="18" t="s">
        <v>87</v>
      </c>
    </row>
    <row r="182" s="1" customFormat="1">
      <c r="B182" s="40"/>
      <c r="C182" s="41"/>
      <c r="D182" s="230" t="s">
        <v>255</v>
      </c>
      <c r="E182" s="41"/>
      <c r="F182" s="231" t="s">
        <v>378</v>
      </c>
      <c r="G182" s="41"/>
      <c r="H182" s="41"/>
      <c r="I182" s="145"/>
      <c r="J182" s="41"/>
      <c r="K182" s="41"/>
      <c r="L182" s="45"/>
      <c r="M182" s="232"/>
      <c r="N182" s="81"/>
      <c r="O182" s="81"/>
      <c r="P182" s="81"/>
      <c r="Q182" s="81"/>
      <c r="R182" s="81"/>
      <c r="S182" s="81"/>
      <c r="T182" s="82"/>
      <c r="AT182" s="18" t="s">
        <v>255</v>
      </c>
      <c r="AU182" s="18" t="s">
        <v>87</v>
      </c>
    </row>
    <row r="183" s="12" customFormat="1">
      <c r="B183" s="233"/>
      <c r="C183" s="234"/>
      <c r="D183" s="230" t="s">
        <v>242</v>
      </c>
      <c r="E183" s="235" t="s">
        <v>39</v>
      </c>
      <c r="F183" s="236" t="s">
        <v>379</v>
      </c>
      <c r="G183" s="234"/>
      <c r="H183" s="237">
        <v>121.64700000000001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AT183" s="243" t="s">
        <v>242</v>
      </c>
      <c r="AU183" s="243" t="s">
        <v>87</v>
      </c>
      <c r="AV183" s="12" t="s">
        <v>89</v>
      </c>
      <c r="AW183" s="12" t="s">
        <v>41</v>
      </c>
      <c r="AX183" s="12" t="s">
        <v>80</v>
      </c>
      <c r="AY183" s="243" t="s">
        <v>232</v>
      </c>
    </row>
    <row r="184" s="13" customFormat="1">
      <c r="B184" s="254"/>
      <c r="C184" s="255"/>
      <c r="D184" s="230" t="s">
        <v>242</v>
      </c>
      <c r="E184" s="256" t="s">
        <v>39</v>
      </c>
      <c r="F184" s="257" t="s">
        <v>263</v>
      </c>
      <c r="G184" s="255"/>
      <c r="H184" s="258">
        <v>121.64700000000001</v>
      </c>
      <c r="I184" s="259"/>
      <c r="J184" s="255"/>
      <c r="K184" s="255"/>
      <c r="L184" s="260"/>
      <c r="M184" s="261"/>
      <c r="N184" s="262"/>
      <c r="O184" s="262"/>
      <c r="P184" s="262"/>
      <c r="Q184" s="262"/>
      <c r="R184" s="262"/>
      <c r="S184" s="262"/>
      <c r="T184" s="263"/>
      <c r="AT184" s="264" t="s">
        <v>242</v>
      </c>
      <c r="AU184" s="264" t="s">
        <v>87</v>
      </c>
      <c r="AV184" s="13" t="s">
        <v>181</v>
      </c>
      <c r="AW184" s="13" t="s">
        <v>41</v>
      </c>
      <c r="AX184" s="13" t="s">
        <v>87</v>
      </c>
      <c r="AY184" s="264" t="s">
        <v>232</v>
      </c>
    </row>
    <row r="185" s="1" customFormat="1" ht="33.75" customHeight="1">
      <c r="B185" s="40"/>
      <c r="C185" s="218" t="s">
        <v>380</v>
      </c>
      <c r="D185" s="218" t="s">
        <v>235</v>
      </c>
      <c r="E185" s="219" t="s">
        <v>381</v>
      </c>
      <c r="F185" s="220" t="s">
        <v>382</v>
      </c>
      <c r="G185" s="221" t="s">
        <v>191</v>
      </c>
      <c r="H185" s="222">
        <v>0.35099999999999998</v>
      </c>
      <c r="I185" s="223"/>
      <c r="J185" s="224">
        <f>ROUND(I185*H185,2)</f>
        <v>0</v>
      </c>
      <c r="K185" s="220" t="s">
        <v>238</v>
      </c>
      <c r="L185" s="45"/>
      <c r="M185" s="225" t="s">
        <v>39</v>
      </c>
      <c r="N185" s="226" t="s">
        <v>53</v>
      </c>
      <c r="O185" s="8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AR185" s="18" t="s">
        <v>348</v>
      </c>
      <c r="AT185" s="18" t="s">
        <v>235</v>
      </c>
      <c r="AU185" s="18" t="s">
        <v>87</v>
      </c>
      <c r="AY185" s="18" t="s">
        <v>232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8" t="s">
        <v>181</v>
      </c>
      <c r="BK185" s="229">
        <f>ROUND(I185*H185,2)</f>
        <v>0</v>
      </c>
      <c r="BL185" s="18" t="s">
        <v>348</v>
      </c>
      <c r="BM185" s="18" t="s">
        <v>383</v>
      </c>
    </row>
    <row r="186" s="1" customFormat="1">
      <c r="B186" s="40"/>
      <c r="C186" s="41"/>
      <c r="D186" s="230" t="s">
        <v>240</v>
      </c>
      <c r="E186" s="41"/>
      <c r="F186" s="231" t="s">
        <v>384</v>
      </c>
      <c r="G186" s="41"/>
      <c r="H186" s="41"/>
      <c r="I186" s="145"/>
      <c r="J186" s="41"/>
      <c r="K186" s="41"/>
      <c r="L186" s="45"/>
      <c r="M186" s="232"/>
      <c r="N186" s="81"/>
      <c r="O186" s="81"/>
      <c r="P186" s="81"/>
      <c r="Q186" s="81"/>
      <c r="R186" s="81"/>
      <c r="S186" s="81"/>
      <c r="T186" s="82"/>
      <c r="AT186" s="18" t="s">
        <v>240</v>
      </c>
      <c r="AU186" s="18" t="s">
        <v>87</v>
      </c>
    </row>
    <row r="187" s="12" customFormat="1">
      <c r="B187" s="233"/>
      <c r="C187" s="234"/>
      <c r="D187" s="230" t="s">
        <v>242</v>
      </c>
      <c r="E187" s="235" t="s">
        <v>39</v>
      </c>
      <c r="F187" s="236" t="s">
        <v>385</v>
      </c>
      <c r="G187" s="234"/>
      <c r="H187" s="237">
        <v>0.35099999999999998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AT187" s="243" t="s">
        <v>242</v>
      </c>
      <c r="AU187" s="243" t="s">
        <v>87</v>
      </c>
      <c r="AV187" s="12" t="s">
        <v>89</v>
      </c>
      <c r="AW187" s="12" t="s">
        <v>41</v>
      </c>
      <c r="AX187" s="12" t="s">
        <v>80</v>
      </c>
      <c r="AY187" s="243" t="s">
        <v>232</v>
      </c>
    </row>
    <row r="188" s="13" customFormat="1">
      <c r="B188" s="254"/>
      <c r="C188" s="255"/>
      <c r="D188" s="230" t="s">
        <v>242</v>
      </c>
      <c r="E188" s="256" t="s">
        <v>39</v>
      </c>
      <c r="F188" s="257" t="s">
        <v>263</v>
      </c>
      <c r="G188" s="255"/>
      <c r="H188" s="258">
        <v>0.35099999999999998</v>
      </c>
      <c r="I188" s="259"/>
      <c r="J188" s="255"/>
      <c r="K188" s="255"/>
      <c r="L188" s="260"/>
      <c r="M188" s="286"/>
      <c r="N188" s="287"/>
      <c r="O188" s="287"/>
      <c r="P188" s="287"/>
      <c r="Q188" s="287"/>
      <c r="R188" s="287"/>
      <c r="S188" s="287"/>
      <c r="T188" s="288"/>
      <c r="AT188" s="264" t="s">
        <v>242</v>
      </c>
      <c r="AU188" s="264" t="s">
        <v>87</v>
      </c>
      <c r="AV188" s="13" t="s">
        <v>181</v>
      </c>
      <c r="AW188" s="13" t="s">
        <v>41</v>
      </c>
      <c r="AX188" s="13" t="s">
        <v>87</v>
      </c>
      <c r="AY188" s="264" t="s">
        <v>232</v>
      </c>
    </row>
    <row r="189" s="1" customFormat="1" ht="6.96" customHeight="1">
      <c r="B189" s="59"/>
      <c r="C189" s="60"/>
      <c r="D189" s="60"/>
      <c r="E189" s="60"/>
      <c r="F189" s="60"/>
      <c r="G189" s="60"/>
      <c r="H189" s="60"/>
      <c r="I189" s="169"/>
      <c r="J189" s="60"/>
      <c r="K189" s="60"/>
      <c r="L189" s="45"/>
    </row>
  </sheetData>
  <sheetProtection sheet="1" autoFilter="0" formatColumns="0" formatRows="0" objects="1" scenarios="1" spinCount="100000" saltValue="o2mNyOpq0YslkKC0v3X24SVoyDPjtsnHhFzP5zsCE72w8Z3agPLT7dstlmRuIIQL3T6LunGxcYb3/Exq+NNNcw==" hashValue="3dBKTpaaPtX7CTcr3yQybQQx7p6Ztidty8GU3odSl7BMZDodwB5gRkMGobyzGDFpP6Auzu1zQ2ztNwrhZ1X8EQ==" algorithmName="SHA-512" password="CC35"/>
  <autoFilter ref="C89:K18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162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89</v>
      </c>
    </row>
    <row r="4" ht="24.96" customHeight="1">
      <c r="B4" s="21"/>
      <c r="D4" s="142" t="s">
        <v>182</v>
      </c>
      <c r="L4" s="21"/>
      <c r="M4" s="25" t="s">
        <v>10</v>
      </c>
      <c r="AT4" s="18" t="s">
        <v>41</v>
      </c>
    </row>
    <row r="5" ht="6.96" customHeight="1">
      <c r="B5" s="21"/>
      <c r="L5" s="21"/>
    </row>
    <row r="6" ht="12" customHeight="1">
      <c r="B6" s="21"/>
      <c r="D6" s="143" t="s">
        <v>16</v>
      </c>
      <c r="L6" s="21"/>
    </row>
    <row r="7" ht="16.5" customHeight="1">
      <c r="B7" s="21"/>
      <c r="E7" s="144" t="str">
        <f>'Rekapitulace stavby'!K6</f>
        <v>Výměna kolejnic v obvodu ST Most</v>
      </c>
      <c r="F7" s="143"/>
      <c r="G7" s="143"/>
      <c r="H7" s="143"/>
      <c r="L7" s="21"/>
    </row>
    <row r="8" ht="12" customHeight="1">
      <c r="B8" s="21"/>
      <c r="D8" s="143" t="s">
        <v>197</v>
      </c>
      <c r="L8" s="21"/>
    </row>
    <row r="9" s="1" customFormat="1" ht="16.5" customHeight="1">
      <c r="B9" s="45"/>
      <c r="E9" s="144" t="s">
        <v>1315</v>
      </c>
      <c r="F9" s="1"/>
      <c r="G9" s="1"/>
      <c r="H9" s="1"/>
      <c r="I9" s="145"/>
      <c r="L9" s="45"/>
    </row>
    <row r="10" s="1" customFormat="1" ht="12" customHeight="1">
      <c r="B10" s="45"/>
      <c r="D10" s="143" t="s">
        <v>206</v>
      </c>
      <c r="I10" s="145"/>
      <c r="L10" s="45"/>
    </row>
    <row r="11" s="1" customFormat="1" ht="36.96" customHeight="1">
      <c r="B11" s="45"/>
      <c r="E11" s="146" t="s">
        <v>1323</v>
      </c>
      <c r="F11" s="1"/>
      <c r="G11" s="1"/>
      <c r="H11" s="1"/>
      <c r="I11" s="145"/>
      <c r="L11" s="45"/>
    </row>
    <row r="12" s="1" customFormat="1">
      <c r="B12" s="45"/>
      <c r="I12" s="145"/>
      <c r="L12" s="45"/>
    </row>
    <row r="13" s="1" customFormat="1" ht="12" customHeight="1">
      <c r="B13" s="45"/>
      <c r="D13" s="143" t="s">
        <v>18</v>
      </c>
      <c r="F13" s="18" t="s">
        <v>39</v>
      </c>
      <c r="I13" s="147" t="s">
        <v>20</v>
      </c>
      <c r="J13" s="18" t="s">
        <v>39</v>
      </c>
      <c r="L13" s="45"/>
    </row>
    <row r="14" s="1" customFormat="1" ht="12" customHeight="1">
      <c r="B14" s="45"/>
      <c r="D14" s="143" t="s">
        <v>22</v>
      </c>
      <c r="F14" s="18" t="s">
        <v>23</v>
      </c>
      <c r="I14" s="147" t="s">
        <v>24</v>
      </c>
      <c r="J14" s="148" t="str">
        <f>'Rekapitulace stavby'!AN8</f>
        <v>13. 2. 2019</v>
      </c>
      <c r="L14" s="45"/>
    </row>
    <row r="15" s="1" customFormat="1" ht="10.8" customHeight="1">
      <c r="B15" s="45"/>
      <c r="I15" s="145"/>
      <c r="L15" s="45"/>
    </row>
    <row r="16" s="1" customFormat="1" ht="12" customHeight="1">
      <c r="B16" s="45"/>
      <c r="D16" s="143" t="s">
        <v>30</v>
      </c>
      <c r="I16" s="147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7" t="s">
        <v>34</v>
      </c>
      <c r="J17" s="18" t="s">
        <v>35</v>
      </c>
      <c r="L17" s="45"/>
    </row>
    <row r="18" s="1" customFormat="1" ht="6.96" customHeight="1">
      <c r="B18" s="45"/>
      <c r="I18" s="145"/>
      <c r="L18" s="45"/>
    </row>
    <row r="19" s="1" customFormat="1" ht="12" customHeight="1">
      <c r="B19" s="45"/>
      <c r="D19" s="143" t="s">
        <v>36</v>
      </c>
      <c r="I19" s="147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7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5"/>
      <c r="L21" s="45"/>
    </row>
    <row r="22" s="1" customFormat="1" ht="12" customHeight="1">
      <c r="B22" s="45"/>
      <c r="D22" s="143" t="s">
        <v>38</v>
      </c>
      <c r="I22" s="147" t="s">
        <v>31</v>
      </c>
      <c r="J22" s="18" t="s">
        <v>39</v>
      </c>
      <c r="L22" s="45"/>
    </row>
    <row r="23" s="1" customFormat="1" ht="18" customHeight="1">
      <c r="B23" s="45"/>
      <c r="E23" s="18" t="s">
        <v>40</v>
      </c>
      <c r="I23" s="147" t="s">
        <v>34</v>
      </c>
      <c r="J23" s="18" t="s">
        <v>39</v>
      </c>
      <c r="L23" s="45"/>
    </row>
    <row r="24" s="1" customFormat="1" ht="6.96" customHeight="1">
      <c r="B24" s="45"/>
      <c r="I24" s="145"/>
      <c r="L24" s="45"/>
    </row>
    <row r="25" s="1" customFormat="1" ht="12" customHeight="1">
      <c r="B25" s="45"/>
      <c r="D25" s="143" t="s">
        <v>42</v>
      </c>
      <c r="I25" s="147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7" t="s">
        <v>34</v>
      </c>
      <c r="J26" s="18" t="s">
        <v>39</v>
      </c>
      <c r="L26" s="45"/>
    </row>
    <row r="27" s="1" customFormat="1" ht="6.96" customHeight="1">
      <c r="B27" s="45"/>
      <c r="I27" s="145"/>
      <c r="L27" s="45"/>
    </row>
    <row r="28" s="1" customFormat="1" ht="12" customHeight="1">
      <c r="B28" s="45"/>
      <c r="D28" s="143" t="s">
        <v>44</v>
      </c>
      <c r="I28" s="145"/>
      <c r="L28" s="45"/>
    </row>
    <row r="29" s="7" customFormat="1" ht="45" customHeight="1">
      <c r="B29" s="149"/>
      <c r="E29" s="150" t="s">
        <v>45</v>
      </c>
      <c r="F29" s="150"/>
      <c r="G29" s="150"/>
      <c r="H29" s="150"/>
      <c r="I29" s="151"/>
      <c r="L29" s="149"/>
    </row>
    <row r="30" s="1" customFormat="1" ht="6.96" customHeight="1">
      <c r="B30" s="45"/>
      <c r="I30" s="145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2"/>
      <c r="J31" s="73"/>
      <c r="K31" s="73"/>
      <c r="L31" s="45"/>
    </row>
    <row r="32" s="1" customFormat="1" ht="25.44" customHeight="1">
      <c r="B32" s="45"/>
      <c r="D32" s="153" t="s">
        <v>46</v>
      </c>
      <c r="I32" s="145"/>
      <c r="J32" s="154">
        <f>ROUND(J86,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2"/>
      <c r="J33" s="73"/>
      <c r="K33" s="73"/>
      <c r="L33" s="45"/>
    </row>
    <row r="34" s="1" customFormat="1" ht="14.4" customHeight="1">
      <c r="B34" s="45"/>
      <c r="F34" s="155" t="s">
        <v>48</v>
      </c>
      <c r="I34" s="156" t="s">
        <v>47</v>
      </c>
      <c r="J34" s="155" t="s">
        <v>49</v>
      </c>
      <c r="L34" s="45"/>
    </row>
    <row r="35" hidden="1" s="1" customFormat="1" ht="14.4" customHeight="1">
      <c r="B35" s="45"/>
      <c r="D35" s="143" t="s">
        <v>50</v>
      </c>
      <c r="E35" s="143" t="s">
        <v>51</v>
      </c>
      <c r="F35" s="157">
        <f>ROUND((SUM(BE86:BE89)),  2)</f>
        <v>0</v>
      </c>
      <c r="I35" s="158">
        <v>0.20999999999999999</v>
      </c>
      <c r="J35" s="157">
        <f>ROUND(((SUM(BE86:BE89))*I35),  2)</f>
        <v>0</v>
      </c>
      <c r="L35" s="45"/>
    </row>
    <row r="36" hidden="1" s="1" customFormat="1" ht="14.4" customHeight="1">
      <c r="B36" s="45"/>
      <c r="E36" s="143" t="s">
        <v>52</v>
      </c>
      <c r="F36" s="157">
        <f>ROUND((SUM(BF86:BF89)),  2)</f>
        <v>0</v>
      </c>
      <c r="I36" s="158">
        <v>0.14999999999999999</v>
      </c>
      <c r="J36" s="157">
        <f>ROUND(((SUM(BF86:BF89))*I36),  2)</f>
        <v>0</v>
      </c>
      <c r="L36" s="45"/>
    </row>
    <row r="37" s="1" customFormat="1" ht="14.4" customHeight="1">
      <c r="B37" s="45"/>
      <c r="D37" s="143" t="s">
        <v>50</v>
      </c>
      <c r="E37" s="143" t="s">
        <v>53</v>
      </c>
      <c r="F37" s="157">
        <f>ROUND((SUM(BG86:BG89)),  2)</f>
        <v>0</v>
      </c>
      <c r="I37" s="158">
        <v>0.20999999999999999</v>
      </c>
      <c r="J37" s="157">
        <f>0</f>
        <v>0</v>
      </c>
      <c r="L37" s="45"/>
    </row>
    <row r="38" s="1" customFormat="1" ht="14.4" customHeight="1">
      <c r="B38" s="45"/>
      <c r="E38" s="143" t="s">
        <v>54</v>
      </c>
      <c r="F38" s="157">
        <f>ROUND((SUM(BH86:BH89)),  2)</f>
        <v>0</v>
      </c>
      <c r="I38" s="158">
        <v>0.14999999999999999</v>
      </c>
      <c r="J38" s="157">
        <f>0</f>
        <v>0</v>
      </c>
      <c r="L38" s="45"/>
    </row>
    <row r="39" hidden="1" s="1" customFormat="1" ht="14.4" customHeight="1">
      <c r="B39" s="45"/>
      <c r="E39" s="143" t="s">
        <v>55</v>
      </c>
      <c r="F39" s="157">
        <f>ROUND((SUM(BI86:BI89)),  2)</f>
        <v>0</v>
      </c>
      <c r="I39" s="158">
        <v>0</v>
      </c>
      <c r="J39" s="157">
        <f>0</f>
        <v>0</v>
      </c>
      <c r="L39" s="45"/>
    </row>
    <row r="40" s="1" customFormat="1" ht="6.96" customHeight="1">
      <c r="B40" s="45"/>
      <c r="I40" s="145"/>
      <c r="L40" s="45"/>
    </row>
    <row r="41" s="1" customFormat="1" ht="25.44" customHeight="1">
      <c r="B41" s="45"/>
      <c r="C41" s="159"/>
      <c r="D41" s="160" t="s">
        <v>56</v>
      </c>
      <c r="E41" s="161"/>
      <c r="F41" s="161"/>
      <c r="G41" s="162" t="s">
        <v>57</v>
      </c>
      <c r="H41" s="163" t="s">
        <v>58</v>
      </c>
      <c r="I41" s="164"/>
      <c r="J41" s="165">
        <f>SUM(J32:J39)</f>
        <v>0</v>
      </c>
      <c r="K41" s="166"/>
      <c r="L41" s="45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5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5"/>
    </row>
    <row r="47" s="1" customFormat="1" ht="24.96" customHeight="1">
      <c r="B47" s="40"/>
      <c r="C47" s="24" t="s">
        <v>208</v>
      </c>
      <c r="D47" s="41"/>
      <c r="E47" s="41"/>
      <c r="F47" s="41"/>
      <c r="G47" s="41"/>
      <c r="H47" s="41"/>
      <c r="I47" s="145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5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5"/>
      <c r="J49" s="41"/>
      <c r="K49" s="41"/>
      <c r="L49" s="45"/>
    </row>
    <row r="50" s="1" customFormat="1" ht="16.5" customHeight="1">
      <c r="B50" s="40"/>
      <c r="C50" s="41"/>
      <c r="D50" s="41"/>
      <c r="E50" s="173" t="str">
        <f>E7</f>
        <v>Výměna kolejnic v obvodu ST Most</v>
      </c>
      <c r="F50" s="33"/>
      <c r="G50" s="33"/>
      <c r="H50" s="33"/>
      <c r="I50" s="145"/>
      <c r="J50" s="41"/>
      <c r="K50" s="41"/>
      <c r="L50" s="45"/>
    </row>
    <row r="51" ht="12" customHeight="1">
      <c r="B51" s="22"/>
      <c r="C51" s="33" t="s">
        <v>197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3" t="s">
        <v>1315</v>
      </c>
      <c r="F52" s="41"/>
      <c r="G52" s="41"/>
      <c r="H52" s="41"/>
      <c r="I52" s="145"/>
      <c r="J52" s="41"/>
      <c r="K52" s="41"/>
      <c r="L52" s="45"/>
    </row>
    <row r="53" s="1" customFormat="1" ht="12" customHeight="1">
      <c r="B53" s="40"/>
      <c r="C53" s="33" t="s">
        <v>206</v>
      </c>
      <c r="D53" s="41"/>
      <c r="E53" s="41"/>
      <c r="F53" s="41"/>
      <c r="G53" s="41"/>
      <c r="H53" s="41"/>
      <c r="I53" s="145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Č42 - SSZT - oprava přejezdu P1935 v km 233,940</v>
      </c>
      <c r="F54" s="41"/>
      <c r="G54" s="41"/>
      <c r="H54" s="41"/>
      <c r="I54" s="145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5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obvod správy tratí v Mostě</v>
      </c>
      <c r="G56" s="41"/>
      <c r="H56" s="41"/>
      <c r="I56" s="147" t="s">
        <v>24</v>
      </c>
      <c r="J56" s="69" t="str">
        <f>IF(J14="","",J14)</f>
        <v>13. 2. 2019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5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7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7" t="s">
        <v>42</v>
      </c>
      <c r="J59" s="38" t="str">
        <f>E26</f>
        <v>Ing. Horák Jiří, horak@szdc.cz, +420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5"/>
      <c r="J60" s="41"/>
      <c r="K60" s="41"/>
      <c r="L60" s="45"/>
    </row>
    <row r="61" s="1" customFormat="1" ht="29.28" customHeight="1">
      <c r="B61" s="40"/>
      <c r="C61" s="174" t="s">
        <v>209</v>
      </c>
      <c r="D61" s="175"/>
      <c r="E61" s="175"/>
      <c r="F61" s="175"/>
      <c r="G61" s="175"/>
      <c r="H61" s="175"/>
      <c r="I61" s="176"/>
      <c r="J61" s="177" t="s">
        <v>210</v>
      </c>
      <c r="K61" s="175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5"/>
      <c r="J62" s="41"/>
      <c r="K62" s="41"/>
      <c r="L62" s="45"/>
    </row>
    <row r="63" s="1" customFormat="1" ht="22.8" customHeight="1">
      <c r="B63" s="40"/>
      <c r="C63" s="178" t="s">
        <v>78</v>
      </c>
      <c r="D63" s="41"/>
      <c r="E63" s="41"/>
      <c r="F63" s="41"/>
      <c r="G63" s="41"/>
      <c r="H63" s="41"/>
      <c r="I63" s="145"/>
      <c r="J63" s="99">
        <f>J86</f>
        <v>0</v>
      </c>
      <c r="K63" s="41"/>
      <c r="L63" s="45"/>
      <c r="AU63" s="18" t="s">
        <v>211</v>
      </c>
    </row>
    <row r="64" s="8" customFormat="1" ht="24.96" customHeight="1">
      <c r="B64" s="179"/>
      <c r="C64" s="180"/>
      <c r="D64" s="181" t="s">
        <v>214</v>
      </c>
      <c r="E64" s="182"/>
      <c r="F64" s="182"/>
      <c r="G64" s="182"/>
      <c r="H64" s="182"/>
      <c r="I64" s="183"/>
      <c r="J64" s="184">
        <f>J87</f>
        <v>0</v>
      </c>
      <c r="K64" s="180"/>
      <c r="L64" s="185"/>
    </row>
    <row r="65" s="1" customFormat="1" ht="21.84" customHeight="1">
      <c r="B65" s="40"/>
      <c r="C65" s="41"/>
      <c r="D65" s="41"/>
      <c r="E65" s="41"/>
      <c r="F65" s="41"/>
      <c r="G65" s="41"/>
      <c r="H65" s="41"/>
      <c r="I65" s="145"/>
      <c r="J65" s="41"/>
      <c r="K65" s="41"/>
      <c r="L65" s="45"/>
    </row>
    <row r="66" s="1" customFormat="1" ht="6.96" customHeight="1">
      <c r="B66" s="59"/>
      <c r="C66" s="60"/>
      <c r="D66" s="60"/>
      <c r="E66" s="60"/>
      <c r="F66" s="60"/>
      <c r="G66" s="60"/>
      <c r="H66" s="60"/>
      <c r="I66" s="169"/>
      <c r="J66" s="60"/>
      <c r="K66" s="60"/>
      <c r="L66" s="45"/>
    </row>
    <row r="70" s="1" customFormat="1" ht="6.96" customHeight="1">
      <c r="B70" s="61"/>
      <c r="C70" s="62"/>
      <c r="D70" s="62"/>
      <c r="E70" s="62"/>
      <c r="F70" s="62"/>
      <c r="G70" s="62"/>
      <c r="H70" s="62"/>
      <c r="I70" s="172"/>
      <c r="J70" s="62"/>
      <c r="K70" s="62"/>
      <c r="L70" s="45"/>
    </row>
    <row r="71" s="1" customFormat="1" ht="24.96" customHeight="1">
      <c r="B71" s="40"/>
      <c r="C71" s="24" t="s">
        <v>217</v>
      </c>
      <c r="D71" s="41"/>
      <c r="E71" s="41"/>
      <c r="F71" s="41"/>
      <c r="G71" s="41"/>
      <c r="H71" s="41"/>
      <c r="I71" s="145"/>
      <c r="J71" s="41"/>
      <c r="K71" s="41"/>
      <c r="L71" s="45"/>
    </row>
    <row r="72" s="1" customFormat="1" ht="6.96" customHeight="1">
      <c r="B72" s="40"/>
      <c r="C72" s="41"/>
      <c r="D72" s="41"/>
      <c r="E72" s="41"/>
      <c r="F72" s="41"/>
      <c r="G72" s="41"/>
      <c r="H72" s="41"/>
      <c r="I72" s="145"/>
      <c r="J72" s="41"/>
      <c r="K72" s="41"/>
      <c r="L72" s="45"/>
    </row>
    <row r="73" s="1" customFormat="1" ht="12" customHeight="1">
      <c r="B73" s="40"/>
      <c r="C73" s="33" t="s">
        <v>16</v>
      </c>
      <c r="D73" s="41"/>
      <c r="E73" s="41"/>
      <c r="F73" s="41"/>
      <c r="G73" s="41"/>
      <c r="H73" s="41"/>
      <c r="I73" s="145"/>
      <c r="J73" s="41"/>
      <c r="K73" s="41"/>
      <c r="L73" s="45"/>
    </row>
    <row r="74" s="1" customFormat="1" ht="16.5" customHeight="1">
      <c r="B74" s="40"/>
      <c r="C74" s="41"/>
      <c r="D74" s="41"/>
      <c r="E74" s="173" t="str">
        <f>E7</f>
        <v>Výměna kolejnic v obvodu ST Most</v>
      </c>
      <c r="F74" s="33"/>
      <c r="G74" s="33"/>
      <c r="H74" s="33"/>
      <c r="I74" s="145"/>
      <c r="J74" s="41"/>
      <c r="K74" s="41"/>
      <c r="L74" s="45"/>
    </row>
    <row r="75" ht="12" customHeight="1">
      <c r="B75" s="22"/>
      <c r="C75" s="33" t="s">
        <v>197</v>
      </c>
      <c r="D75" s="23"/>
      <c r="E75" s="23"/>
      <c r="F75" s="23"/>
      <c r="G75" s="23"/>
      <c r="H75" s="23"/>
      <c r="I75" s="137"/>
      <c r="J75" s="23"/>
      <c r="K75" s="23"/>
      <c r="L75" s="21"/>
    </row>
    <row r="76" s="1" customFormat="1" ht="16.5" customHeight="1">
      <c r="B76" s="40"/>
      <c r="C76" s="41"/>
      <c r="D76" s="41"/>
      <c r="E76" s="173" t="s">
        <v>1315</v>
      </c>
      <c r="F76" s="41"/>
      <c r="G76" s="41"/>
      <c r="H76" s="41"/>
      <c r="I76" s="145"/>
      <c r="J76" s="41"/>
      <c r="K76" s="41"/>
      <c r="L76" s="45"/>
    </row>
    <row r="77" s="1" customFormat="1" ht="12" customHeight="1">
      <c r="B77" s="40"/>
      <c r="C77" s="33" t="s">
        <v>206</v>
      </c>
      <c r="D77" s="41"/>
      <c r="E77" s="41"/>
      <c r="F77" s="41"/>
      <c r="G77" s="41"/>
      <c r="H77" s="41"/>
      <c r="I77" s="145"/>
      <c r="J77" s="41"/>
      <c r="K77" s="41"/>
      <c r="L77" s="45"/>
    </row>
    <row r="78" s="1" customFormat="1" ht="16.5" customHeight="1">
      <c r="B78" s="40"/>
      <c r="C78" s="41"/>
      <c r="D78" s="41"/>
      <c r="E78" s="66" t="str">
        <f>E11</f>
        <v>Č42 - SSZT - oprava přejezdu P1935 v km 233,940</v>
      </c>
      <c r="F78" s="41"/>
      <c r="G78" s="41"/>
      <c r="H78" s="41"/>
      <c r="I78" s="145"/>
      <c r="J78" s="41"/>
      <c r="K78" s="41"/>
      <c r="L78" s="45"/>
    </row>
    <row r="79" s="1" customFormat="1" ht="6.96" customHeight="1">
      <c r="B79" s="40"/>
      <c r="C79" s="41"/>
      <c r="D79" s="41"/>
      <c r="E79" s="41"/>
      <c r="F79" s="41"/>
      <c r="G79" s="41"/>
      <c r="H79" s="41"/>
      <c r="I79" s="145"/>
      <c r="J79" s="41"/>
      <c r="K79" s="41"/>
      <c r="L79" s="45"/>
    </row>
    <row r="80" s="1" customFormat="1" ht="12" customHeight="1">
      <c r="B80" s="40"/>
      <c r="C80" s="33" t="s">
        <v>22</v>
      </c>
      <c r="D80" s="41"/>
      <c r="E80" s="41"/>
      <c r="F80" s="28" t="str">
        <f>F14</f>
        <v>obvod správy tratí v Mostě</v>
      </c>
      <c r="G80" s="41"/>
      <c r="H80" s="41"/>
      <c r="I80" s="147" t="s">
        <v>24</v>
      </c>
      <c r="J80" s="69" t="str">
        <f>IF(J14="","",J14)</f>
        <v>13. 2. 2019</v>
      </c>
      <c r="K80" s="41"/>
      <c r="L80" s="45"/>
    </row>
    <row r="81" s="1" customFormat="1" ht="6.96" customHeight="1">
      <c r="B81" s="40"/>
      <c r="C81" s="41"/>
      <c r="D81" s="41"/>
      <c r="E81" s="41"/>
      <c r="F81" s="41"/>
      <c r="G81" s="41"/>
      <c r="H81" s="41"/>
      <c r="I81" s="145"/>
      <c r="J81" s="41"/>
      <c r="K81" s="41"/>
      <c r="L81" s="45"/>
    </row>
    <row r="82" s="1" customFormat="1" ht="13.65" customHeight="1">
      <c r="B82" s="40"/>
      <c r="C82" s="33" t="s">
        <v>30</v>
      </c>
      <c r="D82" s="41"/>
      <c r="E82" s="41"/>
      <c r="F82" s="28" t="str">
        <f>E17</f>
        <v>SŽDC s.o., OŘ UNL, ST Most</v>
      </c>
      <c r="G82" s="41"/>
      <c r="H82" s="41"/>
      <c r="I82" s="147" t="s">
        <v>38</v>
      </c>
      <c r="J82" s="38" t="str">
        <f>E23</f>
        <v xml:space="preserve"> </v>
      </c>
      <c r="K82" s="41"/>
      <c r="L82" s="45"/>
    </row>
    <row r="83" s="1" customFormat="1" ht="38.55" customHeight="1">
      <c r="B83" s="40"/>
      <c r="C83" s="33" t="s">
        <v>36</v>
      </c>
      <c r="D83" s="41"/>
      <c r="E83" s="41"/>
      <c r="F83" s="28" t="str">
        <f>IF(E20="","",E20)</f>
        <v>Vyplň údaj</v>
      </c>
      <c r="G83" s="41"/>
      <c r="H83" s="41"/>
      <c r="I83" s="147" t="s">
        <v>42</v>
      </c>
      <c r="J83" s="38" t="str">
        <f>E26</f>
        <v>Ing. Horák Jiří, horak@szdc.cz, +420 602155923</v>
      </c>
      <c r="K83" s="41"/>
      <c r="L83" s="45"/>
    </row>
    <row r="84" s="1" customFormat="1" ht="10.32" customHeight="1">
      <c r="B84" s="40"/>
      <c r="C84" s="41"/>
      <c r="D84" s="41"/>
      <c r="E84" s="41"/>
      <c r="F84" s="41"/>
      <c r="G84" s="41"/>
      <c r="H84" s="41"/>
      <c r="I84" s="145"/>
      <c r="J84" s="41"/>
      <c r="K84" s="41"/>
      <c r="L84" s="45"/>
    </row>
    <row r="85" s="10" customFormat="1" ht="29.28" customHeight="1">
      <c r="B85" s="192"/>
      <c r="C85" s="193" t="s">
        <v>218</v>
      </c>
      <c r="D85" s="194" t="s">
        <v>65</v>
      </c>
      <c r="E85" s="194" t="s">
        <v>61</v>
      </c>
      <c r="F85" s="194" t="s">
        <v>62</v>
      </c>
      <c r="G85" s="194" t="s">
        <v>219</v>
      </c>
      <c r="H85" s="194" t="s">
        <v>220</v>
      </c>
      <c r="I85" s="195" t="s">
        <v>221</v>
      </c>
      <c r="J85" s="194" t="s">
        <v>210</v>
      </c>
      <c r="K85" s="196" t="s">
        <v>222</v>
      </c>
      <c r="L85" s="197"/>
      <c r="M85" s="89" t="s">
        <v>39</v>
      </c>
      <c r="N85" s="90" t="s">
        <v>50</v>
      </c>
      <c r="O85" s="90" t="s">
        <v>223</v>
      </c>
      <c r="P85" s="90" t="s">
        <v>224</v>
      </c>
      <c r="Q85" s="90" t="s">
        <v>225</v>
      </c>
      <c r="R85" s="90" t="s">
        <v>226</v>
      </c>
      <c r="S85" s="90" t="s">
        <v>227</v>
      </c>
      <c r="T85" s="91" t="s">
        <v>228</v>
      </c>
    </row>
    <row r="86" s="1" customFormat="1" ht="22.8" customHeight="1">
      <c r="B86" s="40"/>
      <c r="C86" s="96" t="s">
        <v>229</v>
      </c>
      <c r="D86" s="41"/>
      <c r="E86" s="41"/>
      <c r="F86" s="41"/>
      <c r="G86" s="41"/>
      <c r="H86" s="41"/>
      <c r="I86" s="145"/>
      <c r="J86" s="198">
        <f>BK86</f>
        <v>0</v>
      </c>
      <c r="K86" s="41"/>
      <c r="L86" s="45"/>
      <c r="M86" s="92"/>
      <c r="N86" s="93"/>
      <c r="O86" s="93"/>
      <c r="P86" s="199">
        <f>P87</f>
        <v>0</v>
      </c>
      <c r="Q86" s="93"/>
      <c r="R86" s="199">
        <f>R87</f>
        <v>0</v>
      </c>
      <c r="S86" s="93"/>
      <c r="T86" s="200">
        <f>T87</f>
        <v>0</v>
      </c>
      <c r="AT86" s="18" t="s">
        <v>79</v>
      </c>
      <c r="AU86" s="18" t="s">
        <v>211</v>
      </c>
      <c r="BK86" s="201">
        <f>BK87</f>
        <v>0</v>
      </c>
    </row>
    <row r="87" s="11" customFormat="1" ht="25.92" customHeight="1">
      <c r="B87" s="202"/>
      <c r="C87" s="203"/>
      <c r="D87" s="204" t="s">
        <v>79</v>
      </c>
      <c r="E87" s="205" t="s">
        <v>343</v>
      </c>
      <c r="F87" s="205" t="s">
        <v>344</v>
      </c>
      <c r="G87" s="203"/>
      <c r="H87" s="203"/>
      <c r="I87" s="206"/>
      <c r="J87" s="207">
        <f>BK87</f>
        <v>0</v>
      </c>
      <c r="K87" s="203"/>
      <c r="L87" s="208"/>
      <c r="M87" s="209"/>
      <c r="N87" s="210"/>
      <c r="O87" s="210"/>
      <c r="P87" s="211">
        <f>SUM(P88:P89)</f>
        <v>0</v>
      </c>
      <c r="Q87" s="210"/>
      <c r="R87" s="211">
        <f>SUM(R88:R89)</f>
        <v>0</v>
      </c>
      <c r="S87" s="210"/>
      <c r="T87" s="212">
        <f>SUM(T88:T89)</f>
        <v>0</v>
      </c>
      <c r="AR87" s="213" t="s">
        <v>181</v>
      </c>
      <c r="AT87" s="214" t="s">
        <v>79</v>
      </c>
      <c r="AU87" s="214" t="s">
        <v>80</v>
      </c>
      <c r="AY87" s="213" t="s">
        <v>232</v>
      </c>
      <c r="BK87" s="215">
        <f>SUM(BK88:BK89)</f>
        <v>0</v>
      </c>
    </row>
    <row r="88" s="1" customFormat="1" ht="22.5" customHeight="1">
      <c r="B88" s="40"/>
      <c r="C88" s="218" t="s">
        <v>87</v>
      </c>
      <c r="D88" s="218" t="s">
        <v>235</v>
      </c>
      <c r="E88" s="219" t="s">
        <v>1317</v>
      </c>
      <c r="F88" s="220" t="s">
        <v>1318</v>
      </c>
      <c r="G88" s="221" t="s">
        <v>280</v>
      </c>
      <c r="H88" s="222">
        <v>2</v>
      </c>
      <c r="I88" s="223"/>
      <c r="J88" s="224">
        <f>ROUND(I88*H88,2)</f>
        <v>0</v>
      </c>
      <c r="K88" s="220" t="s">
        <v>238</v>
      </c>
      <c r="L88" s="45"/>
      <c r="M88" s="225" t="s">
        <v>39</v>
      </c>
      <c r="N88" s="226" t="s">
        <v>53</v>
      </c>
      <c r="O88" s="81"/>
      <c r="P88" s="227">
        <f>O88*H88</f>
        <v>0</v>
      </c>
      <c r="Q88" s="227">
        <v>0</v>
      </c>
      <c r="R88" s="227">
        <f>Q88*H88</f>
        <v>0</v>
      </c>
      <c r="S88" s="227">
        <v>0</v>
      </c>
      <c r="T88" s="228">
        <f>S88*H88</f>
        <v>0</v>
      </c>
      <c r="AR88" s="18" t="s">
        <v>348</v>
      </c>
      <c r="AT88" s="18" t="s">
        <v>235</v>
      </c>
      <c r="AU88" s="18" t="s">
        <v>87</v>
      </c>
      <c r="AY88" s="18" t="s">
        <v>232</v>
      </c>
      <c r="BE88" s="229">
        <f>IF(N88="základní",J88,0)</f>
        <v>0</v>
      </c>
      <c r="BF88" s="229">
        <f>IF(N88="snížená",J88,0)</f>
        <v>0</v>
      </c>
      <c r="BG88" s="229">
        <f>IF(N88="zákl. přenesená",J88,0)</f>
        <v>0</v>
      </c>
      <c r="BH88" s="229">
        <f>IF(N88="sníž. přenesená",J88,0)</f>
        <v>0</v>
      </c>
      <c r="BI88" s="229">
        <f>IF(N88="nulová",J88,0)</f>
        <v>0</v>
      </c>
      <c r="BJ88" s="18" t="s">
        <v>181</v>
      </c>
      <c r="BK88" s="229">
        <f>ROUND(I88*H88,2)</f>
        <v>0</v>
      </c>
      <c r="BL88" s="18" t="s">
        <v>348</v>
      </c>
      <c r="BM88" s="18" t="s">
        <v>1324</v>
      </c>
    </row>
    <row r="89" s="1" customFormat="1" ht="22.5" customHeight="1">
      <c r="B89" s="40"/>
      <c r="C89" s="218" t="s">
        <v>89</v>
      </c>
      <c r="D89" s="218" t="s">
        <v>235</v>
      </c>
      <c r="E89" s="219" t="s">
        <v>1320</v>
      </c>
      <c r="F89" s="220" t="s">
        <v>1321</v>
      </c>
      <c r="G89" s="221" t="s">
        <v>280</v>
      </c>
      <c r="H89" s="222">
        <v>2</v>
      </c>
      <c r="I89" s="223"/>
      <c r="J89" s="224">
        <f>ROUND(I89*H89,2)</f>
        <v>0</v>
      </c>
      <c r="K89" s="220" t="s">
        <v>238</v>
      </c>
      <c r="L89" s="45"/>
      <c r="M89" s="293" t="s">
        <v>39</v>
      </c>
      <c r="N89" s="294" t="s">
        <v>53</v>
      </c>
      <c r="O89" s="295"/>
      <c r="P89" s="296">
        <f>O89*H89</f>
        <v>0</v>
      </c>
      <c r="Q89" s="296">
        <v>0</v>
      </c>
      <c r="R89" s="296">
        <f>Q89*H89</f>
        <v>0</v>
      </c>
      <c r="S89" s="296">
        <v>0</v>
      </c>
      <c r="T89" s="297">
        <f>S89*H89</f>
        <v>0</v>
      </c>
      <c r="AR89" s="18" t="s">
        <v>348</v>
      </c>
      <c r="AT89" s="18" t="s">
        <v>235</v>
      </c>
      <c r="AU89" s="18" t="s">
        <v>87</v>
      </c>
      <c r="AY89" s="18" t="s">
        <v>232</v>
      </c>
      <c r="BE89" s="229">
        <f>IF(N89="základní",J89,0)</f>
        <v>0</v>
      </c>
      <c r="BF89" s="229">
        <f>IF(N89="snížená",J89,0)</f>
        <v>0</v>
      </c>
      <c r="BG89" s="229">
        <f>IF(N89="zákl. přenesená",J89,0)</f>
        <v>0</v>
      </c>
      <c r="BH89" s="229">
        <f>IF(N89="sníž. přenesená",J89,0)</f>
        <v>0</v>
      </c>
      <c r="BI89" s="229">
        <f>IF(N89="nulová",J89,0)</f>
        <v>0</v>
      </c>
      <c r="BJ89" s="18" t="s">
        <v>181</v>
      </c>
      <c r="BK89" s="229">
        <f>ROUND(I89*H89,2)</f>
        <v>0</v>
      </c>
      <c r="BL89" s="18" t="s">
        <v>348</v>
      </c>
      <c r="BM89" s="18" t="s">
        <v>1325</v>
      </c>
    </row>
    <row r="90" s="1" customFormat="1" ht="6.96" customHeight="1">
      <c r="B90" s="59"/>
      <c r="C90" s="60"/>
      <c r="D90" s="60"/>
      <c r="E90" s="60"/>
      <c r="F90" s="60"/>
      <c r="G90" s="60"/>
      <c r="H90" s="60"/>
      <c r="I90" s="169"/>
      <c r="J90" s="60"/>
      <c r="K90" s="60"/>
      <c r="L90" s="45"/>
    </row>
  </sheetData>
  <sheetProtection sheet="1" autoFilter="0" formatColumns="0" formatRows="0" objects="1" scenarios="1" spinCount="100000" saltValue="fe2oyfDaa7fyy9BGAfWclaMgDJ0uVwIVdpuRJJwIYIo2oZPD3TKlTy7DUN6qp9NjpEWksiAqSj7P+o/fk7ApfA==" hashValue="DG7mJ8b5MPsYOwxAXzAmPloKGEU0VEKHSNKyldW0FCFnj30x+wrUPXJkOoscndg2AdCIbzlF/uZXWoSC6p4nWw==" algorithmName="SHA-512" password="CC35"/>
  <autoFilter ref="C85:K8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164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89</v>
      </c>
    </row>
    <row r="4" ht="24.96" customHeight="1">
      <c r="B4" s="21"/>
      <c r="D4" s="142" t="s">
        <v>182</v>
      </c>
      <c r="L4" s="21"/>
      <c r="M4" s="25" t="s">
        <v>10</v>
      </c>
      <c r="AT4" s="18" t="s">
        <v>41</v>
      </c>
    </row>
    <row r="5" ht="6.96" customHeight="1">
      <c r="B5" s="21"/>
      <c r="L5" s="21"/>
    </row>
    <row r="6" ht="12" customHeight="1">
      <c r="B6" s="21"/>
      <c r="D6" s="143" t="s">
        <v>16</v>
      </c>
      <c r="L6" s="21"/>
    </row>
    <row r="7" ht="16.5" customHeight="1">
      <c r="B7" s="21"/>
      <c r="E7" s="144" t="str">
        <f>'Rekapitulace stavby'!K6</f>
        <v>Výměna kolejnic v obvodu ST Most</v>
      </c>
      <c r="F7" s="143"/>
      <c r="G7" s="143"/>
      <c r="H7" s="143"/>
      <c r="L7" s="21"/>
    </row>
    <row r="8" ht="12" customHeight="1">
      <c r="B8" s="21"/>
      <c r="D8" s="143" t="s">
        <v>197</v>
      </c>
      <c r="L8" s="21"/>
    </row>
    <row r="9" s="1" customFormat="1" ht="16.5" customHeight="1">
      <c r="B9" s="45"/>
      <c r="E9" s="144" t="s">
        <v>1315</v>
      </c>
      <c r="F9" s="1"/>
      <c r="G9" s="1"/>
      <c r="H9" s="1"/>
      <c r="I9" s="145"/>
      <c r="L9" s="45"/>
    </row>
    <row r="10" s="1" customFormat="1" ht="12" customHeight="1">
      <c r="B10" s="45"/>
      <c r="D10" s="143" t="s">
        <v>206</v>
      </c>
      <c r="I10" s="145"/>
      <c r="L10" s="45"/>
    </row>
    <row r="11" s="1" customFormat="1" ht="36.96" customHeight="1">
      <c r="B11" s="45"/>
      <c r="E11" s="146" t="s">
        <v>1326</v>
      </c>
      <c r="F11" s="1"/>
      <c r="G11" s="1"/>
      <c r="H11" s="1"/>
      <c r="I11" s="145"/>
      <c r="L11" s="45"/>
    </row>
    <row r="12" s="1" customFormat="1">
      <c r="B12" s="45"/>
      <c r="I12" s="145"/>
      <c r="L12" s="45"/>
    </row>
    <row r="13" s="1" customFormat="1" ht="12" customHeight="1">
      <c r="B13" s="45"/>
      <c r="D13" s="143" t="s">
        <v>18</v>
      </c>
      <c r="F13" s="18" t="s">
        <v>39</v>
      </c>
      <c r="I13" s="147" t="s">
        <v>20</v>
      </c>
      <c r="J13" s="18" t="s">
        <v>39</v>
      </c>
      <c r="L13" s="45"/>
    </row>
    <row r="14" s="1" customFormat="1" ht="12" customHeight="1">
      <c r="B14" s="45"/>
      <c r="D14" s="143" t="s">
        <v>22</v>
      </c>
      <c r="F14" s="18" t="s">
        <v>23</v>
      </c>
      <c r="I14" s="147" t="s">
        <v>24</v>
      </c>
      <c r="J14" s="148" t="str">
        <f>'Rekapitulace stavby'!AN8</f>
        <v>13. 2. 2019</v>
      </c>
      <c r="L14" s="45"/>
    </row>
    <row r="15" s="1" customFormat="1" ht="10.8" customHeight="1">
      <c r="B15" s="45"/>
      <c r="I15" s="145"/>
      <c r="L15" s="45"/>
    </row>
    <row r="16" s="1" customFormat="1" ht="12" customHeight="1">
      <c r="B16" s="45"/>
      <c r="D16" s="143" t="s">
        <v>30</v>
      </c>
      <c r="I16" s="147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7" t="s">
        <v>34</v>
      </c>
      <c r="J17" s="18" t="s">
        <v>35</v>
      </c>
      <c r="L17" s="45"/>
    </row>
    <row r="18" s="1" customFormat="1" ht="6.96" customHeight="1">
      <c r="B18" s="45"/>
      <c r="I18" s="145"/>
      <c r="L18" s="45"/>
    </row>
    <row r="19" s="1" customFormat="1" ht="12" customHeight="1">
      <c r="B19" s="45"/>
      <c r="D19" s="143" t="s">
        <v>36</v>
      </c>
      <c r="I19" s="147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7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5"/>
      <c r="L21" s="45"/>
    </row>
    <row r="22" s="1" customFormat="1" ht="12" customHeight="1">
      <c r="B22" s="45"/>
      <c r="D22" s="143" t="s">
        <v>38</v>
      </c>
      <c r="I22" s="147" t="s">
        <v>31</v>
      </c>
      <c r="J22" s="18" t="s">
        <v>39</v>
      </c>
      <c r="L22" s="45"/>
    </row>
    <row r="23" s="1" customFormat="1" ht="18" customHeight="1">
      <c r="B23" s="45"/>
      <c r="E23" s="18" t="s">
        <v>40</v>
      </c>
      <c r="I23" s="147" t="s">
        <v>34</v>
      </c>
      <c r="J23" s="18" t="s">
        <v>39</v>
      </c>
      <c r="L23" s="45"/>
    </row>
    <row r="24" s="1" customFormat="1" ht="6.96" customHeight="1">
      <c r="B24" s="45"/>
      <c r="I24" s="145"/>
      <c r="L24" s="45"/>
    </row>
    <row r="25" s="1" customFormat="1" ht="12" customHeight="1">
      <c r="B25" s="45"/>
      <c r="D25" s="143" t="s">
        <v>42</v>
      </c>
      <c r="I25" s="147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7" t="s">
        <v>34</v>
      </c>
      <c r="J26" s="18" t="s">
        <v>39</v>
      </c>
      <c r="L26" s="45"/>
    </row>
    <row r="27" s="1" customFormat="1" ht="6.96" customHeight="1">
      <c r="B27" s="45"/>
      <c r="I27" s="145"/>
      <c r="L27" s="45"/>
    </row>
    <row r="28" s="1" customFormat="1" ht="12" customHeight="1">
      <c r="B28" s="45"/>
      <c r="D28" s="143" t="s">
        <v>44</v>
      </c>
      <c r="I28" s="145"/>
      <c r="L28" s="45"/>
    </row>
    <row r="29" s="7" customFormat="1" ht="45" customHeight="1">
      <c r="B29" s="149"/>
      <c r="E29" s="150" t="s">
        <v>45</v>
      </c>
      <c r="F29" s="150"/>
      <c r="G29" s="150"/>
      <c r="H29" s="150"/>
      <c r="I29" s="151"/>
      <c r="L29" s="149"/>
    </row>
    <row r="30" s="1" customFormat="1" ht="6.96" customHeight="1">
      <c r="B30" s="45"/>
      <c r="I30" s="145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2"/>
      <c r="J31" s="73"/>
      <c r="K31" s="73"/>
      <c r="L31" s="45"/>
    </row>
    <row r="32" s="1" customFormat="1" ht="25.44" customHeight="1">
      <c r="B32" s="45"/>
      <c r="D32" s="153" t="s">
        <v>46</v>
      </c>
      <c r="I32" s="145"/>
      <c r="J32" s="154">
        <f>ROUND(J86,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2"/>
      <c r="J33" s="73"/>
      <c r="K33" s="73"/>
      <c r="L33" s="45"/>
    </row>
    <row r="34" s="1" customFormat="1" ht="14.4" customHeight="1">
      <c r="B34" s="45"/>
      <c r="F34" s="155" t="s">
        <v>48</v>
      </c>
      <c r="I34" s="156" t="s">
        <v>47</v>
      </c>
      <c r="J34" s="155" t="s">
        <v>49</v>
      </c>
      <c r="L34" s="45"/>
    </row>
    <row r="35" hidden="1" s="1" customFormat="1" ht="14.4" customHeight="1">
      <c r="B35" s="45"/>
      <c r="D35" s="143" t="s">
        <v>50</v>
      </c>
      <c r="E35" s="143" t="s">
        <v>51</v>
      </c>
      <c r="F35" s="157">
        <f>ROUND((SUM(BE86:BE93)),  2)</f>
        <v>0</v>
      </c>
      <c r="I35" s="158">
        <v>0.20999999999999999</v>
      </c>
      <c r="J35" s="157">
        <f>ROUND(((SUM(BE86:BE93))*I35),  2)</f>
        <v>0</v>
      </c>
      <c r="L35" s="45"/>
    </row>
    <row r="36" hidden="1" s="1" customFormat="1" ht="14.4" customHeight="1">
      <c r="B36" s="45"/>
      <c r="E36" s="143" t="s">
        <v>52</v>
      </c>
      <c r="F36" s="157">
        <f>ROUND((SUM(BF86:BF93)),  2)</f>
        <v>0</v>
      </c>
      <c r="I36" s="158">
        <v>0.14999999999999999</v>
      </c>
      <c r="J36" s="157">
        <f>ROUND(((SUM(BF86:BF93))*I36),  2)</f>
        <v>0</v>
      </c>
      <c r="L36" s="45"/>
    </row>
    <row r="37" s="1" customFormat="1" ht="14.4" customHeight="1">
      <c r="B37" s="45"/>
      <c r="D37" s="143" t="s">
        <v>50</v>
      </c>
      <c r="E37" s="143" t="s">
        <v>53</v>
      </c>
      <c r="F37" s="157">
        <f>ROUND((SUM(BG86:BG93)),  2)</f>
        <v>0</v>
      </c>
      <c r="I37" s="158">
        <v>0.20999999999999999</v>
      </c>
      <c r="J37" s="157">
        <f>0</f>
        <v>0</v>
      </c>
      <c r="L37" s="45"/>
    </row>
    <row r="38" s="1" customFormat="1" ht="14.4" customHeight="1">
      <c r="B38" s="45"/>
      <c r="E38" s="143" t="s">
        <v>54</v>
      </c>
      <c r="F38" s="157">
        <f>ROUND((SUM(BH86:BH93)),  2)</f>
        <v>0</v>
      </c>
      <c r="I38" s="158">
        <v>0.14999999999999999</v>
      </c>
      <c r="J38" s="157">
        <f>0</f>
        <v>0</v>
      </c>
      <c r="L38" s="45"/>
    </row>
    <row r="39" hidden="1" s="1" customFormat="1" ht="14.4" customHeight="1">
      <c r="B39" s="45"/>
      <c r="E39" s="143" t="s">
        <v>55</v>
      </c>
      <c r="F39" s="157">
        <f>ROUND((SUM(BI86:BI93)),  2)</f>
        <v>0</v>
      </c>
      <c r="I39" s="158">
        <v>0</v>
      </c>
      <c r="J39" s="157">
        <f>0</f>
        <v>0</v>
      </c>
      <c r="L39" s="45"/>
    </row>
    <row r="40" s="1" customFormat="1" ht="6.96" customHeight="1">
      <c r="B40" s="45"/>
      <c r="I40" s="145"/>
      <c r="L40" s="45"/>
    </row>
    <row r="41" s="1" customFormat="1" ht="25.44" customHeight="1">
      <c r="B41" s="45"/>
      <c r="C41" s="159"/>
      <c r="D41" s="160" t="s">
        <v>56</v>
      </c>
      <c r="E41" s="161"/>
      <c r="F41" s="161"/>
      <c r="G41" s="162" t="s">
        <v>57</v>
      </c>
      <c r="H41" s="163" t="s">
        <v>58</v>
      </c>
      <c r="I41" s="164"/>
      <c r="J41" s="165">
        <f>SUM(J32:J39)</f>
        <v>0</v>
      </c>
      <c r="K41" s="166"/>
      <c r="L41" s="45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5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5"/>
    </row>
    <row r="47" s="1" customFormat="1" ht="24.96" customHeight="1">
      <c r="B47" s="40"/>
      <c r="C47" s="24" t="s">
        <v>208</v>
      </c>
      <c r="D47" s="41"/>
      <c r="E47" s="41"/>
      <c r="F47" s="41"/>
      <c r="G47" s="41"/>
      <c r="H47" s="41"/>
      <c r="I47" s="145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5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5"/>
      <c r="J49" s="41"/>
      <c r="K49" s="41"/>
      <c r="L49" s="45"/>
    </row>
    <row r="50" s="1" customFormat="1" ht="16.5" customHeight="1">
      <c r="B50" s="40"/>
      <c r="C50" s="41"/>
      <c r="D50" s="41"/>
      <c r="E50" s="173" t="str">
        <f>E7</f>
        <v>Výměna kolejnic v obvodu ST Most</v>
      </c>
      <c r="F50" s="33"/>
      <c r="G50" s="33"/>
      <c r="H50" s="33"/>
      <c r="I50" s="145"/>
      <c r="J50" s="41"/>
      <c r="K50" s="41"/>
      <c r="L50" s="45"/>
    </row>
    <row r="51" ht="12" customHeight="1">
      <c r="B51" s="22"/>
      <c r="C51" s="33" t="s">
        <v>197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3" t="s">
        <v>1315</v>
      </c>
      <c r="F52" s="41"/>
      <c r="G52" s="41"/>
      <c r="H52" s="41"/>
      <c r="I52" s="145"/>
      <c r="J52" s="41"/>
      <c r="K52" s="41"/>
      <c r="L52" s="45"/>
    </row>
    <row r="53" s="1" customFormat="1" ht="12" customHeight="1">
      <c r="B53" s="40"/>
      <c r="C53" s="33" t="s">
        <v>206</v>
      </c>
      <c r="D53" s="41"/>
      <c r="E53" s="41"/>
      <c r="F53" s="41"/>
      <c r="G53" s="41"/>
      <c r="H53" s="41"/>
      <c r="I53" s="145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Č44 - SSZT - oprava přejezdu P2165 v km 119,940</v>
      </c>
      <c r="F54" s="41"/>
      <c r="G54" s="41"/>
      <c r="H54" s="41"/>
      <c r="I54" s="145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5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obvod správy tratí v Mostě</v>
      </c>
      <c r="G56" s="41"/>
      <c r="H56" s="41"/>
      <c r="I56" s="147" t="s">
        <v>24</v>
      </c>
      <c r="J56" s="69" t="str">
        <f>IF(J14="","",J14)</f>
        <v>13. 2. 2019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5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7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7" t="s">
        <v>42</v>
      </c>
      <c r="J59" s="38" t="str">
        <f>E26</f>
        <v>Ing. Horák Jiří, horak@szdc.cz, +420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5"/>
      <c r="J60" s="41"/>
      <c r="K60" s="41"/>
      <c r="L60" s="45"/>
    </row>
    <row r="61" s="1" customFormat="1" ht="29.28" customHeight="1">
      <c r="B61" s="40"/>
      <c r="C61" s="174" t="s">
        <v>209</v>
      </c>
      <c r="D61" s="175"/>
      <c r="E61" s="175"/>
      <c r="F61" s="175"/>
      <c r="G61" s="175"/>
      <c r="H61" s="175"/>
      <c r="I61" s="176"/>
      <c r="J61" s="177" t="s">
        <v>210</v>
      </c>
      <c r="K61" s="175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5"/>
      <c r="J62" s="41"/>
      <c r="K62" s="41"/>
      <c r="L62" s="45"/>
    </row>
    <row r="63" s="1" customFormat="1" ht="22.8" customHeight="1">
      <c r="B63" s="40"/>
      <c r="C63" s="178" t="s">
        <v>78</v>
      </c>
      <c r="D63" s="41"/>
      <c r="E63" s="41"/>
      <c r="F63" s="41"/>
      <c r="G63" s="41"/>
      <c r="H63" s="41"/>
      <c r="I63" s="145"/>
      <c r="J63" s="99">
        <f>J86</f>
        <v>0</v>
      </c>
      <c r="K63" s="41"/>
      <c r="L63" s="45"/>
      <c r="AU63" s="18" t="s">
        <v>211</v>
      </c>
    </row>
    <row r="64" s="8" customFormat="1" ht="24.96" customHeight="1">
      <c r="B64" s="179"/>
      <c r="C64" s="180"/>
      <c r="D64" s="181" t="s">
        <v>214</v>
      </c>
      <c r="E64" s="182"/>
      <c r="F64" s="182"/>
      <c r="G64" s="182"/>
      <c r="H64" s="182"/>
      <c r="I64" s="183"/>
      <c r="J64" s="184">
        <f>J87</f>
        <v>0</v>
      </c>
      <c r="K64" s="180"/>
      <c r="L64" s="185"/>
    </row>
    <row r="65" s="1" customFormat="1" ht="21.84" customHeight="1">
      <c r="B65" s="40"/>
      <c r="C65" s="41"/>
      <c r="D65" s="41"/>
      <c r="E65" s="41"/>
      <c r="F65" s="41"/>
      <c r="G65" s="41"/>
      <c r="H65" s="41"/>
      <c r="I65" s="145"/>
      <c r="J65" s="41"/>
      <c r="K65" s="41"/>
      <c r="L65" s="45"/>
    </row>
    <row r="66" s="1" customFormat="1" ht="6.96" customHeight="1">
      <c r="B66" s="59"/>
      <c r="C66" s="60"/>
      <c r="D66" s="60"/>
      <c r="E66" s="60"/>
      <c r="F66" s="60"/>
      <c r="G66" s="60"/>
      <c r="H66" s="60"/>
      <c r="I66" s="169"/>
      <c r="J66" s="60"/>
      <c r="K66" s="60"/>
      <c r="L66" s="45"/>
    </row>
    <row r="70" s="1" customFormat="1" ht="6.96" customHeight="1">
      <c r="B70" s="61"/>
      <c r="C70" s="62"/>
      <c r="D70" s="62"/>
      <c r="E70" s="62"/>
      <c r="F70" s="62"/>
      <c r="G70" s="62"/>
      <c r="H70" s="62"/>
      <c r="I70" s="172"/>
      <c r="J70" s="62"/>
      <c r="K70" s="62"/>
      <c r="L70" s="45"/>
    </row>
    <row r="71" s="1" customFormat="1" ht="24.96" customHeight="1">
      <c r="B71" s="40"/>
      <c r="C71" s="24" t="s">
        <v>217</v>
      </c>
      <c r="D71" s="41"/>
      <c r="E71" s="41"/>
      <c r="F71" s="41"/>
      <c r="G71" s="41"/>
      <c r="H71" s="41"/>
      <c r="I71" s="145"/>
      <c r="J71" s="41"/>
      <c r="K71" s="41"/>
      <c r="L71" s="45"/>
    </row>
    <row r="72" s="1" customFormat="1" ht="6.96" customHeight="1">
      <c r="B72" s="40"/>
      <c r="C72" s="41"/>
      <c r="D72" s="41"/>
      <c r="E72" s="41"/>
      <c r="F72" s="41"/>
      <c r="G72" s="41"/>
      <c r="H72" s="41"/>
      <c r="I72" s="145"/>
      <c r="J72" s="41"/>
      <c r="K72" s="41"/>
      <c r="L72" s="45"/>
    </row>
    <row r="73" s="1" customFormat="1" ht="12" customHeight="1">
      <c r="B73" s="40"/>
      <c r="C73" s="33" t="s">
        <v>16</v>
      </c>
      <c r="D73" s="41"/>
      <c r="E73" s="41"/>
      <c r="F73" s="41"/>
      <c r="G73" s="41"/>
      <c r="H73" s="41"/>
      <c r="I73" s="145"/>
      <c r="J73" s="41"/>
      <c r="K73" s="41"/>
      <c r="L73" s="45"/>
    </row>
    <row r="74" s="1" customFormat="1" ht="16.5" customHeight="1">
      <c r="B74" s="40"/>
      <c r="C74" s="41"/>
      <c r="D74" s="41"/>
      <c r="E74" s="173" t="str">
        <f>E7</f>
        <v>Výměna kolejnic v obvodu ST Most</v>
      </c>
      <c r="F74" s="33"/>
      <c r="G74" s="33"/>
      <c r="H74" s="33"/>
      <c r="I74" s="145"/>
      <c r="J74" s="41"/>
      <c r="K74" s="41"/>
      <c r="L74" s="45"/>
    </row>
    <row r="75" ht="12" customHeight="1">
      <c r="B75" s="22"/>
      <c r="C75" s="33" t="s">
        <v>197</v>
      </c>
      <c r="D75" s="23"/>
      <c r="E75" s="23"/>
      <c r="F75" s="23"/>
      <c r="G75" s="23"/>
      <c r="H75" s="23"/>
      <c r="I75" s="137"/>
      <c r="J75" s="23"/>
      <c r="K75" s="23"/>
      <c r="L75" s="21"/>
    </row>
    <row r="76" s="1" customFormat="1" ht="16.5" customHeight="1">
      <c r="B76" s="40"/>
      <c r="C76" s="41"/>
      <c r="D76" s="41"/>
      <c r="E76" s="173" t="s">
        <v>1315</v>
      </c>
      <c r="F76" s="41"/>
      <c r="G76" s="41"/>
      <c r="H76" s="41"/>
      <c r="I76" s="145"/>
      <c r="J76" s="41"/>
      <c r="K76" s="41"/>
      <c r="L76" s="45"/>
    </row>
    <row r="77" s="1" customFormat="1" ht="12" customHeight="1">
      <c r="B77" s="40"/>
      <c r="C77" s="33" t="s">
        <v>206</v>
      </c>
      <c r="D77" s="41"/>
      <c r="E77" s="41"/>
      <c r="F77" s="41"/>
      <c r="G77" s="41"/>
      <c r="H77" s="41"/>
      <c r="I77" s="145"/>
      <c r="J77" s="41"/>
      <c r="K77" s="41"/>
      <c r="L77" s="45"/>
    </row>
    <row r="78" s="1" customFormat="1" ht="16.5" customHeight="1">
      <c r="B78" s="40"/>
      <c r="C78" s="41"/>
      <c r="D78" s="41"/>
      <c r="E78" s="66" t="str">
        <f>E11</f>
        <v>Č44 - SSZT - oprava přejezdu P2165 v km 119,940</v>
      </c>
      <c r="F78" s="41"/>
      <c r="G78" s="41"/>
      <c r="H78" s="41"/>
      <c r="I78" s="145"/>
      <c r="J78" s="41"/>
      <c r="K78" s="41"/>
      <c r="L78" s="45"/>
    </row>
    <row r="79" s="1" customFormat="1" ht="6.96" customHeight="1">
      <c r="B79" s="40"/>
      <c r="C79" s="41"/>
      <c r="D79" s="41"/>
      <c r="E79" s="41"/>
      <c r="F79" s="41"/>
      <c r="G79" s="41"/>
      <c r="H79" s="41"/>
      <c r="I79" s="145"/>
      <c r="J79" s="41"/>
      <c r="K79" s="41"/>
      <c r="L79" s="45"/>
    </row>
    <row r="80" s="1" customFormat="1" ht="12" customHeight="1">
      <c r="B80" s="40"/>
      <c r="C80" s="33" t="s">
        <v>22</v>
      </c>
      <c r="D80" s="41"/>
      <c r="E80" s="41"/>
      <c r="F80" s="28" t="str">
        <f>F14</f>
        <v>obvod správy tratí v Mostě</v>
      </c>
      <c r="G80" s="41"/>
      <c r="H80" s="41"/>
      <c r="I80" s="147" t="s">
        <v>24</v>
      </c>
      <c r="J80" s="69" t="str">
        <f>IF(J14="","",J14)</f>
        <v>13. 2. 2019</v>
      </c>
      <c r="K80" s="41"/>
      <c r="L80" s="45"/>
    </row>
    <row r="81" s="1" customFormat="1" ht="6.96" customHeight="1">
      <c r="B81" s="40"/>
      <c r="C81" s="41"/>
      <c r="D81" s="41"/>
      <c r="E81" s="41"/>
      <c r="F81" s="41"/>
      <c r="G81" s="41"/>
      <c r="H81" s="41"/>
      <c r="I81" s="145"/>
      <c r="J81" s="41"/>
      <c r="K81" s="41"/>
      <c r="L81" s="45"/>
    </row>
    <row r="82" s="1" customFormat="1" ht="13.65" customHeight="1">
      <c r="B82" s="40"/>
      <c r="C82" s="33" t="s">
        <v>30</v>
      </c>
      <c r="D82" s="41"/>
      <c r="E82" s="41"/>
      <c r="F82" s="28" t="str">
        <f>E17</f>
        <v>SŽDC s.o., OŘ UNL, ST Most</v>
      </c>
      <c r="G82" s="41"/>
      <c r="H82" s="41"/>
      <c r="I82" s="147" t="s">
        <v>38</v>
      </c>
      <c r="J82" s="38" t="str">
        <f>E23</f>
        <v xml:space="preserve"> </v>
      </c>
      <c r="K82" s="41"/>
      <c r="L82" s="45"/>
    </row>
    <row r="83" s="1" customFormat="1" ht="38.55" customHeight="1">
      <c r="B83" s="40"/>
      <c r="C83" s="33" t="s">
        <v>36</v>
      </c>
      <c r="D83" s="41"/>
      <c r="E83" s="41"/>
      <c r="F83" s="28" t="str">
        <f>IF(E20="","",E20)</f>
        <v>Vyplň údaj</v>
      </c>
      <c r="G83" s="41"/>
      <c r="H83" s="41"/>
      <c r="I83" s="147" t="s">
        <v>42</v>
      </c>
      <c r="J83" s="38" t="str">
        <f>E26</f>
        <v>Ing. Horák Jiří, horak@szdc.cz, +420 602155923</v>
      </c>
      <c r="K83" s="41"/>
      <c r="L83" s="45"/>
    </row>
    <row r="84" s="1" customFormat="1" ht="10.32" customHeight="1">
      <c r="B84" s="40"/>
      <c r="C84" s="41"/>
      <c r="D84" s="41"/>
      <c r="E84" s="41"/>
      <c r="F84" s="41"/>
      <c r="G84" s="41"/>
      <c r="H84" s="41"/>
      <c r="I84" s="145"/>
      <c r="J84" s="41"/>
      <c r="K84" s="41"/>
      <c r="L84" s="45"/>
    </row>
    <row r="85" s="10" customFormat="1" ht="29.28" customHeight="1">
      <c r="B85" s="192"/>
      <c r="C85" s="193" t="s">
        <v>218</v>
      </c>
      <c r="D85" s="194" t="s">
        <v>65</v>
      </c>
      <c r="E85" s="194" t="s">
        <v>61</v>
      </c>
      <c r="F85" s="194" t="s">
        <v>62</v>
      </c>
      <c r="G85" s="194" t="s">
        <v>219</v>
      </c>
      <c r="H85" s="194" t="s">
        <v>220</v>
      </c>
      <c r="I85" s="195" t="s">
        <v>221</v>
      </c>
      <c r="J85" s="194" t="s">
        <v>210</v>
      </c>
      <c r="K85" s="196" t="s">
        <v>222</v>
      </c>
      <c r="L85" s="197"/>
      <c r="M85" s="89" t="s">
        <v>39</v>
      </c>
      <c r="N85" s="90" t="s">
        <v>50</v>
      </c>
      <c r="O85" s="90" t="s">
        <v>223</v>
      </c>
      <c r="P85" s="90" t="s">
        <v>224</v>
      </c>
      <c r="Q85" s="90" t="s">
        <v>225</v>
      </c>
      <c r="R85" s="90" t="s">
        <v>226</v>
      </c>
      <c r="S85" s="90" t="s">
        <v>227</v>
      </c>
      <c r="T85" s="91" t="s">
        <v>228</v>
      </c>
    </row>
    <row r="86" s="1" customFormat="1" ht="22.8" customHeight="1">
      <c r="B86" s="40"/>
      <c r="C86" s="96" t="s">
        <v>229</v>
      </c>
      <c r="D86" s="41"/>
      <c r="E86" s="41"/>
      <c r="F86" s="41"/>
      <c r="G86" s="41"/>
      <c r="H86" s="41"/>
      <c r="I86" s="145"/>
      <c r="J86" s="198">
        <f>BK86</f>
        <v>0</v>
      </c>
      <c r="K86" s="41"/>
      <c r="L86" s="45"/>
      <c r="M86" s="92"/>
      <c r="N86" s="93"/>
      <c r="O86" s="93"/>
      <c r="P86" s="199">
        <f>P87</f>
        <v>0</v>
      </c>
      <c r="Q86" s="93"/>
      <c r="R86" s="199">
        <f>R87</f>
        <v>0</v>
      </c>
      <c r="S86" s="93"/>
      <c r="T86" s="200">
        <f>T87</f>
        <v>0</v>
      </c>
      <c r="AT86" s="18" t="s">
        <v>79</v>
      </c>
      <c r="AU86" s="18" t="s">
        <v>211</v>
      </c>
      <c r="BK86" s="201">
        <f>BK87</f>
        <v>0</v>
      </c>
    </row>
    <row r="87" s="11" customFormat="1" ht="25.92" customHeight="1">
      <c r="B87" s="202"/>
      <c r="C87" s="203"/>
      <c r="D87" s="204" t="s">
        <v>79</v>
      </c>
      <c r="E87" s="205" t="s">
        <v>343</v>
      </c>
      <c r="F87" s="205" t="s">
        <v>344</v>
      </c>
      <c r="G87" s="203"/>
      <c r="H87" s="203"/>
      <c r="I87" s="206"/>
      <c r="J87" s="207">
        <f>BK87</f>
        <v>0</v>
      </c>
      <c r="K87" s="203"/>
      <c r="L87" s="208"/>
      <c r="M87" s="209"/>
      <c r="N87" s="210"/>
      <c r="O87" s="210"/>
      <c r="P87" s="211">
        <f>SUM(P88:P93)</f>
        <v>0</v>
      </c>
      <c r="Q87" s="210"/>
      <c r="R87" s="211">
        <f>SUM(R88:R93)</f>
        <v>0</v>
      </c>
      <c r="S87" s="210"/>
      <c r="T87" s="212">
        <f>SUM(T88:T93)</f>
        <v>0</v>
      </c>
      <c r="AR87" s="213" t="s">
        <v>181</v>
      </c>
      <c r="AT87" s="214" t="s">
        <v>79</v>
      </c>
      <c r="AU87" s="214" t="s">
        <v>80</v>
      </c>
      <c r="AY87" s="213" t="s">
        <v>232</v>
      </c>
      <c r="BK87" s="215">
        <f>SUM(BK88:BK93)</f>
        <v>0</v>
      </c>
    </row>
    <row r="88" s="1" customFormat="1" ht="22.5" customHeight="1">
      <c r="B88" s="40"/>
      <c r="C88" s="218" t="s">
        <v>87</v>
      </c>
      <c r="D88" s="218" t="s">
        <v>235</v>
      </c>
      <c r="E88" s="219" t="s">
        <v>1317</v>
      </c>
      <c r="F88" s="220" t="s">
        <v>1318</v>
      </c>
      <c r="G88" s="221" t="s">
        <v>280</v>
      </c>
      <c r="H88" s="222">
        <v>2</v>
      </c>
      <c r="I88" s="223"/>
      <c r="J88" s="224">
        <f>ROUND(I88*H88,2)</f>
        <v>0</v>
      </c>
      <c r="K88" s="220" t="s">
        <v>238</v>
      </c>
      <c r="L88" s="45"/>
      <c r="M88" s="225" t="s">
        <v>39</v>
      </c>
      <c r="N88" s="226" t="s">
        <v>53</v>
      </c>
      <c r="O88" s="81"/>
      <c r="P88" s="227">
        <f>O88*H88</f>
        <v>0</v>
      </c>
      <c r="Q88" s="227">
        <v>0</v>
      </c>
      <c r="R88" s="227">
        <f>Q88*H88</f>
        <v>0</v>
      </c>
      <c r="S88" s="227">
        <v>0</v>
      </c>
      <c r="T88" s="228">
        <f>S88*H88</f>
        <v>0</v>
      </c>
      <c r="AR88" s="18" t="s">
        <v>348</v>
      </c>
      <c r="AT88" s="18" t="s">
        <v>235</v>
      </c>
      <c r="AU88" s="18" t="s">
        <v>87</v>
      </c>
      <c r="AY88" s="18" t="s">
        <v>232</v>
      </c>
      <c r="BE88" s="229">
        <f>IF(N88="základní",J88,0)</f>
        <v>0</v>
      </c>
      <c r="BF88" s="229">
        <f>IF(N88="snížená",J88,0)</f>
        <v>0</v>
      </c>
      <c r="BG88" s="229">
        <f>IF(N88="zákl. přenesená",J88,0)</f>
        <v>0</v>
      </c>
      <c r="BH88" s="229">
        <f>IF(N88="sníž. přenesená",J88,0)</f>
        <v>0</v>
      </c>
      <c r="BI88" s="229">
        <f>IF(N88="nulová",J88,0)</f>
        <v>0</v>
      </c>
      <c r="BJ88" s="18" t="s">
        <v>181</v>
      </c>
      <c r="BK88" s="229">
        <f>ROUND(I88*H88,2)</f>
        <v>0</v>
      </c>
      <c r="BL88" s="18" t="s">
        <v>348</v>
      </c>
      <c r="BM88" s="18" t="s">
        <v>1327</v>
      </c>
    </row>
    <row r="89" s="1" customFormat="1" ht="22.5" customHeight="1">
      <c r="B89" s="40"/>
      <c r="C89" s="218" t="s">
        <v>89</v>
      </c>
      <c r="D89" s="218" t="s">
        <v>235</v>
      </c>
      <c r="E89" s="219" t="s">
        <v>1328</v>
      </c>
      <c r="F89" s="220" t="s">
        <v>1329</v>
      </c>
      <c r="G89" s="221" t="s">
        <v>280</v>
      </c>
      <c r="H89" s="222">
        <v>2</v>
      </c>
      <c r="I89" s="223"/>
      <c r="J89" s="224">
        <f>ROUND(I89*H89,2)</f>
        <v>0</v>
      </c>
      <c r="K89" s="220" t="s">
        <v>238</v>
      </c>
      <c r="L89" s="45"/>
      <c r="M89" s="225" t="s">
        <v>39</v>
      </c>
      <c r="N89" s="226" t="s">
        <v>53</v>
      </c>
      <c r="O89" s="81"/>
      <c r="P89" s="227">
        <f>O89*H89</f>
        <v>0</v>
      </c>
      <c r="Q89" s="227">
        <v>0</v>
      </c>
      <c r="R89" s="227">
        <f>Q89*H89</f>
        <v>0</v>
      </c>
      <c r="S89" s="227">
        <v>0</v>
      </c>
      <c r="T89" s="228">
        <f>S89*H89</f>
        <v>0</v>
      </c>
      <c r="AR89" s="18" t="s">
        <v>348</v>
      </c>
      <c r="AT89" s="18" t="s">
        <v>235</v>
      </c>
      <c r="AU89" s="18" t="s">
        <v>87</v>
      </c>
      <c r="AY89" s="18" t="s">
        <v>232</v>
      </c>
      <c r="BE89" s="229">
        <f>IF(N89="základní",J89,0)</f>
        <v>0</v>
      </c>
      <c r="BF89" s="229">
        <f>IF(N89="snížená",J89,0)</f>
        <v>0</v>
      </c>
      <c r="BG89" s="229">
        <f>IF(N89="zákl. přenesená",J89,0)</f>
        <v>0</v>
      </c>
      <c r="BH89" s="229">
        <f>IF(N89="sníž. přenesená",J89,0)</f>
        <v>0</v>
      </c>
      <c r="BI89" s="229">
        <f>IF(N89="nulová",J89,0)</f>
        <v>0</v>
      </c>
      <c r="BJ89" s="18" t="s">
        <v>181</v>
      </c>
      <c r="BK89" s="229">
        <f>ROUND(I89*H89,2)</f>
        <v>0</v>
      </c>
      <c r="BL89" s="18" t="s">
        <v>348</v>
      </c>
      <c r="BM89" s="18" t="s">
        <v>1330</v>
      </c>
    </row>
    <row r="90" s="1" customFormat="1" ht="22.5" customHeight="1">
      <c r="B90" s="40"/>
      <c r="C90" s="218" t="s">
        <v>249</v>
      </c>
      <c r="D90" s="218" t="s">
        <v>235</v>
      </c>
      <c r="E90" s="219" t="s">
        <v>1331</v>
      </c>
      <c r="F90" s="220" t="s">
        <v>1332</v>
      </c>
      <c r="G90" s="221" t="s">
        <v>280</v>
      </c>
      <c r="H90" s="222">
        <v>4</v>
      </c>
      <c r="I90" s="223"/>
      <c r="J90" s="224">
        <f>ROUND(I90*H90,2)</f>
        <v>0</v>
      </c>
      <c r="K90" s="220" t="s">
        <v>238</v>
      </c>
      <c r="L90" s="45"/>
      <c r="M90" s="225" t="s">
        <v>39</v>
      </c>
      <c r="N90" s="226" t="s">
        <v>53</v>
      </c>
      <c r="O90" s="81"/>
      <c r="P90" s="227">
        <f>O90*H90</f>
        <v>0</v>
      </c>
      <c r="Q90" s="227">
        <v>0</v>
      </c>
      <c r="R90" s="227">
        <f>Q90*H90</f>
        <v>0</v>
      </c>
      <c r="S90" s="227">
        <v>0</v>
      </c>
      <c r="T90" s="228">
        <f>S90*H90</f>
        <v>0</v>
      </c>
      <c r="AR90" s="18" t="s">
        <v>348</v>
      </c>
      <c r="AT90" s="18" t="s">
        <v>235</v>
      </c>
      <c r="AU90" s="18" t="s">
        <v>87</v>
      </c>
      <c r="AY90" s="18" t="s">
        <v>232</v>
      </c>
      <c r="BE90" s="229">
        <f>IF(N90="základní",J90,0)</f>
        <v>0</v>
      </c>
      <c r="BF90" s="229">
        <f>IF(N90="snížená",J90,0)</f>
        <v>0</v>
      </c>
      <c r="BG90" s="229">
        <f>IF(N90="zákl. přenesená",J90,0)</f>
        <v>0</v>
      </c>
      <c r="BH90" s="229">
        <f>IF(N90="sníž. přenesená",J90,0)</f>
        <v>0</v>
      </c>
      <c r="BI90" s="229">
        <f>IF(N90="nulová",J90,0)</f>
        <v>0</v>
      </c>
      <c r="BJ90" s="18" t="s">
        <v>181</v>
      </c>
      <c r="BK90" s="229">
        <f>ROUND(I90*H90,2)</f>
        <v>0</v>
      </c>
      <c r="BL90" s="18" t="s">
        <v>348</v>
      </c>
      <c r="BM90" s="18" t="s">
        <v>1333</v>
      </c>
    </row>
    <row r="91" s="1" customFormat="1" ht="22.5" customHeight="1">
      <c r="B91" s="40"/>
      <c r="C91" s="218" t="s">
        <v>181</v>
      </c>
      <c r="D91" s="218" t="s">
        <v>235</v>
      </c>
      <c r="E91" s="219" t="s">
        <v>1320</v>
      </c>
      <c r="F91" s="220" t="s">
        <v>1321</v>
      </c>
      <c r="G91" s="221" t="s">
        <v>280</v>
      </c>
      <c r="H91" s="222">
        <v>2</v>
      </c>
      <c r="I91" s="223"/>
      <c r="J91" s="224">
        <f>ROUND(I91*H91,2)</f>
        <v>0</v>
      </c>
      <c r="K91" s="220" t="s">
        <v>238</v>
      </c>
      <c r="L91" s="45"/>
      <c r="M91" s="225" t="s">
        <v>39</v>
      </c>
      <c r="N91" s="226" t="s">
        <v>53</v>
      </c>
      <c r="O91" s="81"/>
      <c r="P91" s="227">
        <f>O91*H91</f>
        <v>0</v>
      </c>
      <c r="Q91" s="227">
        <v>0</v>
      </c>
      <c r="R91" s="227">
        <f>Q91*H91</f>
        <v>0</v>
      </c>
      <c r="S91" s="227">
        <v>0</v>
      </c>
      <c r="T91" s="228">
        <f>S91*H91</f>
        <v>0</v>
      </c>
      <c r="AR91" s="18" t="s">
        <v>348</v>
      </c>
      <c r="AT91" s="18" t="s">
        <v>235</v>
      </c>
      <c r="AU91" s="18" t="s">
        <v>87</v>
      </c>
      <c r="AY91" s="18" t="s">
        <v>232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18" t="s">
        <v>181</v>
      </c>
      <c r="BK91" s="229">
        <f>ROUND(I91*H91,2)</f>
        <v>0</v>
      </c>
      <c r="BL91" s="18" t="s">
        <v>348</v>
      </c>
      <c r="BM91" s="18" t="s">
        <v>1334</v>
      </c>
    </row>
    <row r="92" s="1" customFormat="1" ht="33.75" customHeight="1">
      <c r="B92" s="40"/>
      <c r="C92" s="218" t="s">
        <v>233</v>
      </c>
      <c r="D92" s="218" t="s">
        <v>235</v>
      </c>
      <c r="E92" s="219" t="s">
        <v>1335</v>
      </c>
      <c r="F92" s="220" t="s">
        <v>1336</v>
      </c>
      <c r="G92" s="221" t="s">
        <v>280</v>
      </c>
      <c r="H92" s="222">
        <v>1</v>
      </c>
      <c r="I92" s="223"/>
      <c r="J92" s="224">
        <f>ROUND(I92*H92,2)</f>
        <v>0</v>
      </c>
      <c r="K92" s="220" t="s">
        <v>238</v>
      </c>
      <c r="L92" s="45"/>
      <c r="M92" s="225" t="s">
        <v>39</v>
      </c>
      <c r="N92" s="226" t="s">
        <v>53</v>
      </c>
      <c r="O92" s="81"/>
      <c r="P92" s="227">
        <f>O92*H92</f>
        <v>0</v>
      </c>
      <c r="Q92" s="227">
        <v>0</v>
      </c>
      <c r="R92" s="227">
        <f>Q92*H92</f>
        <v>0</v>
      </c>
      <c r="S92" s="227">
        <v>0</v>
      </c>
      <c r="T92" s="228">
        <f>S92*H92</f>
        <v>0</v>
      </c>
      <c r="AR92" s="18" t="s">
        <v>348</v>
      </c>
      <c r="AT92" s="18" t="s">
        <v>235</v>
      </c>
      <c r="AU92" s="18" t="s">
        <v>87</v>
      </c>
      <c r="AY92" s="18" t="s">
        <v>232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18" t="s">
        <v>181</v>
      </c>
      <c r="BK92" s="229">
        <f>ROUND(I92*H92,2)</f>
        <v>0</v>
      </c>
      <c r="BL92" s="18" t="s">
        <v>348</v>
      </c>
      <c r="BM92" s="18" t="s">
        <v>1337</v>
      </c>
    </row>
    <row r="93" s="1" customFormat="1" ht="33.75" customHeight="1">
      <c r="B93" s="40"/>
      <c r="C93" s="218" t="s">
        <v>269</v>
      </c>
      <c r="D93" s="218" t="s">
        <v>235</v>
      </c>
      <c r="E93" s="219" t="s">
        <v>1338</v>
      </c>
      <c r="F93" s="220" t="s">
        <v>1339</v>
      </c>
      <c r="G93" s="221" t="s">
        <v>280</v>
      </c>
      <c r="H93" s="222">
        <v>1</v>
      </c>
      <c r="I93" s="223"/>
      <c r="J93" s="224">
        <f>ROUND(I93*H93,2)</f>
        <v>0</v>
      </c>
      <c r="K93" s="220" t="s">
        <v>238</v>
      </c>
      <c r="L93" s="45"/>
      <c r="M93" s="293" t="s">
        <v>39</v>
      </c>
      <c r="N93" s="294" t="s">
        <v>53</v>
      </c>
      <c r="O93" s="295"/>
      <c r="P93" s="296">
        <f>O93*H93</f>
        <v>0</v>
      </c>
      <c r="Q93" s="296">
        <v>0</v>
      </c>
      <c r="R93" s="296">
        <f>Q93*H93</f>
        <v>0</v>
      </c>
      <c r="S93" s="296">
        <v>0</v>
      </c>
      <c r="T93" s="297">
        <f>S93*H93</f>
        <v>0</v>
      </c>
      <c r="AR93" s="18" t="s">
        <v>348</v>
      </c>
      <c r="AT93" s="18" t="s">
        <v>235</v>
      </c>
      <c r="AU93" s="18" t="s">
        <v>87</v>
      </c>
      <c r="AY93" s="18" t="s">
        <v>232</v>
      </c>
      <c r="BE93" s="229">
        <f>IF(N93="základní",J93,0)</f>
        <v>0</v>
      </c>
      <c r="BF93" s="229">
        <f>IF(N93="snížená",J93,0)</f>
        <v>0</v>
      </c>
      <c r="BG93" s="229">
        <f>IF(N93="zákl. přenesená",J93,0)</f>
        <v>0</v>
      </c>
      <c r="BH93" s="229">
        <f>IF(N93="sníž. přenesená",J93,0)</f>
        <v>0</v>
      </c>
      <c r="BI93" s="229">
        <f>IF(N93="nulová",J93,0)</f>
        <v>0</v>
      </c>
      <c r="BJ93" s="18" t="s">
        <v>181</v>
      </c>
      <c r="BK93" s="229">
        <f>ROUND(I93*H93,2)</f>
        <v>0</v>
      </c>
      <c r="BL93" s="18" t="s">
        <v>348</v>
      </c>
      <c r="BM93" s="18" t="s">
        <v>1340</v>
      </c>
    </row>
    <row r="94" s="1" customFormat="1" ht="6.96" customHeight="1">
      <c r="B94" s="59"/>
      <c r="C94" s="60"/>
      <c r="D94" s="60"/>
      <c r="E94" s="60"/>
      <c r="F94" s="60"/>
      <c r="G94" s="60"/>
      <c r="H94" s="60"/>
      <c r="I94" s="169"/>
      <c r="J94" s="60"/>
      <c r="K94" s="60"/>
      <c r="L94" s="45"/>
    </row>
  </sheetData>
  <sheetProtection sheet="1" autoFilter="0" formatColumns="0" formatRows="0" objects="1" scenarios="1" spinCount="100000" saltValue="RDID6p51J4PkZNPaCfwzZb1etThnGUv13/lBka/rW/kBDUlkjULBXOWCTz+H/mPbHdYXAUDVhz8jQRYcoLzP0g==" hashValue="qynIRXnmv9bqztaQAQ/ShsJYRdfesuoALBVQK3zEmK58YysEWQnjchEEN0iqpv1NNV2wpxDvyz/3VW6lCZc1/w==" algorithmName="SHA-512" password="CC35"/>
  <autoFilter ref="C85:K9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166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89</v>
      </c>
    </row>
    <row r="4" ht="24.96" customHeight="1">
      <c r="B4" s="21"/>
      <c r="D4" s="142" t="s">
        <v>182</v>
      </c>
      <c r="L4" s="21"/>
      <c r="M4" s="25" t="s">
        <v>10</v>
      </c>
      <c r="AT4" s="18" t="s">
        <v>41</v>
      </c>
    </row>
    <row r="5" ht="6.96" customHeight="1">
      <c r="B5" s="21"/>
      <c r="L5" s="21"/>
    </row>
    <row r="6" ht="12" customHeight="1">
      <c r="B6" s="21"/>
      <c r="D6" s="143" t="s">
        <v>16</v>
      </c>
      <c r="L6" s="21"/>
    </row>
    <row r="7" ht="16.5" customHeight="1">
      <c r="B7" s="21"/>
      <c r="E7" s="144" t="str">
        <f>'Rekapitulace stavby'!K6</f>
        <v>Výměna kolejnic v obvodu ST Most</v>
      </c>
      <c r="F7" s="143"/>
      <c r="G7" s="143"/>
      <c r="H7" s="143"/>
      <c r="L7" s="21"/>
    </row>
    <row r="8" ht="12" customHeight="1">
      <c r="B8" s="21"/>
      <c r="D8" s="143" t="s">
        <v>197</v>
      </c>
      <c r="L8" s="21"/>
    </row>
    <row r="9" s="1" customFormat="1" ht="16.5" customHeight="1">
      <c r="B9" s="45"/>
      <c r="E9" s="144" t="s">
        <v>1315</v>
      </c>
      <c r="F9" s="1"/>
      <c r="G9" s="1"/>
      <c r="H9" s="1"/>
      <c r="I9" s="145"/>
      <c r="L9" s="45"/>
    </row>
    <row r="10" s="1" customFormat="1" ht="12" customHeight="1">
      <c r="B10" s="45"/>
      <c r="D10" s="143" t="s">
        <v>206</v>
      </c>
      <c r="I10" s="145"/>
      <c r="L10" s="45"/>
    </row>
    <row r="11" s="1" customFormat="1" ht="36.96" customHeight="1">
      <c r="B11" s="45"/>
      <c r="E11" s="146" t="s">
        <v>1341</v>
      </c>
      <c r="F11" s="1"/>
      <c r="G11" s="1"/>
      <c r="H11" s="1"/>
      <c r="I11" s="145"/>
      <c r="L11" s="45"/>
    </row>
    <row r="12" s="1" customFormat="1">
      <c r="B12" s="45"/>
      <c r="I12" s="145"/>
      <c r="L12" s="45"/>
    </row>
    <row r="13" s="1" customFormat="1" ht="12" customHeight="1">
      <c r="B13" s="45"/>
      <c r="D13" s="143" t="s">
        <v>18</v>
      </c>
      <c r="F13" s="18" t="s">
        <v>39</v>
      </c>
      <c r="I13" s="147" t="s">
        <v>20</v>
      </c>
      <c r="J13" s="18" t="s">
        <v>39</v>
      </c>
      <c r="L13" s="45"/>
    </row>
    <row r="14" s="1" customFormat="1" ht="12" customHeight="1">
      <c r="B14" s="45"/>
      <c r="D14" s="143" t="s">
        <v>22</v>
      </c>
      <c r="F14" s="18" t="s">
        <v>23</v>
      </c>
      <c r="I14" s="147" t="s">
        <v>24</v>
      </c>
      <c r="J14" s="148" t="str">
        <f>'Rekapitulace stavby'!AN8</f>
        <v>13. 2. 2019</v>
      </c>
      <c r="L14" s="45"/>
    </row>
    <row r="15" s="1" customFormat="1" ht="10.8" customHeight="1">
      <c r="B15" s="45"/>
      <c r="I15" s="145"/>
      <c r="L15" s="45"/>
    </row>
    <row r="16" s="1" customFormat="1" ht="12" customHeight="1">
      <c r="B16" s="45"/>
      <c r="D16" s="143" t="s">
        <v>30</v>
      </c>
      <c r="I16" s="147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7" t="s">
        <v>34</v>
      </c>
      <c r="J17" s="18" t="s">
        <v>35</v>
      </c>
      <c r="L17" s="45"/>
    </row>
    <row r="18" s="1" customFormat="1" ht="6.96" customHeight="1">
      <c r="B18" s="45"/>
      <c r="I18" s="145"/>
      <c r="L18" s="45"/>
    </row>
    <row r="19" s="1" customFormat="1" ht="12" customHeight="1">
      <c r="B19" s="45"/>
      <c r="D19" s="143" t="s">
        <v>36</v>
      </c>
      <c r="I19" s="147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7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5"/>
      <c r="L21" s="45"/>
    </row>
    <row r="22" s="1" customFormat="1" ht="12" customHeight="1">
      <c r="B22" s="45"/>
      <c r="D22" s="143" t="s">
        <v>38</v>
      </c>
      <c r="I22" s="147" t="s">
        <v>31</v>
      </c>
      <c r="J22" s="18" t="s">
        <v>39</v>
      </c>
      <c r="L22" s="45"/>
    </row>
    <row r="23" s="1" customFormat="1" ht="18" customHeight="1">
      <c r="B23" s="45"/>
      <c r="E23" s="18" t="s">
        <v>40</v>
      </c>
      <c r="I23" s="147" t="s">
        <v>34</v>
      </c>
      <c r="J23" s="18" t="s">
        <v>39</v>
      </c>
      <c r="L23" s="45"/>
    </row>
    <row r="24" s="1" customFormat="1" ht="6.96" customHeight="1">
      <c r="B24" s="45"/>
      <c r="I24" s="145"/>
      <c r="L24" s="45"/>
    </row>
    <row r="25" s="1" customFormat="1" ht="12" customHeight="1">
      <c r="B25" s="45"/>
      <c r="D25" s="143" t="s">
        <v>42</v>
      </c>
      <c r="I25" s="147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7" t="s">
        <v>34</v>
      </c>
      <c r="J26" s="18" t="s">
        <v>39</v>
      </c>
      <c r="L26" s="45"/>
    </row>
    <row r="27" s="1" customFormat="1" ht="6.96" customHeight="1">
      <c r="B27" s="45"/>
      <c r="I27" s="145"/>
      <c r="L27" s="45"/>
    </row>
    <row r="28" s="1" customFormat="1" ht="12" customHeight="1">
      <c r="B28" s="45"/>
      <c r="D28" s="143" t="s">
        <v>44</v>
      </c>
      <c r="I28" s="145"/>
      <c r="L28" s="45"/>
    </row>
    <row r="29" s="7" customFormat="1" ht="45" customHeight="1">
      <c r="B29" s="149"/>
      <c r="E29" s="150" t="s">
        <v>45</v>
      </c>
      <c r="F29" s="150"/>
      <c r="G29" s="150"/>
      <c r="H29" s="150"/>
      <c r="I29" s="151"/>
      <c r="L29" s="149"/>
    </row>
    <row r="30" s="1" customFormat="1" ht="6.96" customHeight="1">
      <c r="B30" s="45"/>
      <c r="I30" s="145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2"/>
      <c r="J31" s="73"/>
      <c r="K31" s="73"/>
      <c r="L31" s="45"/>
    </row>
    <row r="32" s="1" customFormat="1" ht="25.44" customHeight="1">
      <c r="B32" s="45"/>
      <c r="D32" s="153" t="s">
        <v>46</v>
      </c>
      <c r="I32" s="145"/>
      <c r="J32" s="154">
        <f>ROUND(J86,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2"/>
      <c r="J33" s="73"/>
      <c r="K33" s="73"/>
      <c r="L33" s="45"/>
    </row>
    <row r="34" s="1" customFormat="1" ht="14.4" customHeight="1">
      <c r="B34" s="45"/>
      <c r="F34" s="155" t="s">
        <v>48</v>
      </c>
      <c r="I34" s="156" t="s">
        <v>47</v>
      </c>
      <c r="J34" s="155" t="s">
        <v>49</v>
      </c>
      <c r="L34" s="45"/>
    </row>
    <row r="35" hidden="1" s="1" customFormat="1" ht="14.4" customHeight="1">
      <c r="B35" s="45"/>
      <c r="D35" s="143" t="s">
        <v>50</v>
      </c>
      <c r="E35" s="143" t="s">
        <v>51</v>
      </c>
      <c r="F35" s="157">
        <f>ROUND((SUM(BE86:BE89)),  2)</f>
        <v>0</v>
      </c>
      <c r="I35" s="158">
        <v>0.20999999999999999</v>
      </c>
      <c r="J35" s="157">
        <f>ROUND(((SUM(BE86:BE89))*I35),  2)</f>
        <v>0</v>
      </c>
      <c r="L35" s="45"/>
    </row>
    <row r="36" hidden="1" s="1" customFormat="1" ht="14.4" customHeight="1">
      <c r="B36" s="45"/>
      <c r="E36" s="143" t="s">
        <v>52</v>
      </c>
      <c r="F36" s="157">
        <f>ROUND((SUM(BF86:BF89)),  2)</f>
        <v>0</v>
      </c>
      <c r="I36" s="158">
        <v>0.14999999999999999</v>
      </c>
      <c r="J36" s="157">
        <f>ROUND(((SUM(BF86:BF89))*I36),  2)</f>
        <v>0</v>
      </c>
      <c r="L36" s="45"/>
    </row>
    <row r="37" s="1" customFormat="1" ht="14.4" customHeight="1">
      <c r="B37" s="45"/>
      <c r="D37" s="143" t="s">
        <v>50</v>
      </c>
      <c r="E37" s="143" t="s">
        <v>53</v>
      </c>
      <c r="F37" s="157">
        <f>ROUND((SUM(BG86:BG89)),  2)</f>
        <v>0</v>
      </c>
      <c r="I37" s="158">
        <v>0.20999999999999999</v>
      </c>
      <c r="J37" s="157">
        <f>0</f>
        <v>0</v>
      </c>
      <c r="L37" s="45"/>
    </row>
    <row r="38" s="1" customFormat="1" ht="14.4" customHeight="1">
      <c r="B38" s="45"/>
      <c r="E38" s="143" t="s">
        <v>54</v>
      </c>
      <c r="F38" s="157">
        <f>ROUND((SUM(BH86:BH89)),  2)</f>
        <v>0</v>
      </c>
      <c r="I38" s="158">
        <v>0.14999999999999999</v>
      </c>
      <c r="J38" s="157">
        <f>0</f>
        <v>0</v>
      </c>
      <c r="L38" s="45"/>
    </row>
    <row r="39" hidden="1" s="1" customFormat="1" ht="14.4" customHeight="1">
      <c r="B39" s="45"/>
      <c r="E39" s="143" t="s">
        <v>55</v>
      </c>
      <c r="F39" s="157">
        <f>ROUND((SUM(BI86:BI89)),  2)</f>
        <v>0</v>
      </c>
      <c r="I39" s="158">
        <v>0</v>
      </c>
      <c r="J39" s="157">
        <f>0</f>
        <v>0</v>
      </c>
      <c r="L39" s="45"/>
    </row>
    <row r="40" s="1" customFormat="1" ht="6.96" customHeight="1">
      <c r="B40" s="45"/>
      <c r="I40" s="145"/>
      <c r="L40" s="45"/>
    </row>
    <row r="41" s="1" customFormat="1" ht="25.44" customHeight="1">
      <c r="B41" s="45"/>
      <c r="C41" s="159"/>
      <c r="D41" s="160" t="s">
        <v>56</v>
      </c>
      <c r="E41" s="161"/>
      <c r="F41" s="161"/>
      <c r="G41" s="162" t="s">
        <v>57</v>
      </c>
      <c r="H41" s="163" t="s">
        <v>58</v>
      </c>
      <c r="I41" s="164"/>
      <c r="J41" s="165">
        <f>SUM(J32:J39)</f>
        <v>0</v>
      </c>
      <c r="K41" s="166"/>
      <c r="L41" s="45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5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5"/>
    </row>
    <row r="47" s="1" customFormat="1" ht="24.96" customHeight="1">
      <c r="B47" s="40"/>
      <c r="C47" s="24" t="s">
        <v>208</v>
      </c>
      <c r="D47" s="41"/>
      <c r="E47" s="41"/>
      <c r="F47" s="41"/>
      <c r="G47" s="41"/>
      <c r="H47" s="41"/>
      <c r="I47" s="145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5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5"/>
      <c r="J49" s="41"/>
      <c r="K49" s="41"/>
      <c r="L49" s="45"/>
    </row>
    <row r="50" s="1" customFormat="1" ht="16.5" customHeight="1">
      <c r="B50" s="40"/>
      <c r="C50" s="41"/>
      <c r="D50" s="41"/>
      <c r="E50" s="173" t="str">
        <f>E7</f>
        <v>Výměna kolejnic v obvodu ST Most</v>
      </c>
      <c r="F50" s="33"/>
      <c r="G50" s="33"/>
      <c r="H50" s="33"/>
      <c r="I50" s="145"/>
      <c r="J50" s="41"/>
      <c r="K50" s="41"/>
      <c r="L50" s="45"/>
    </row>
    <row r="51" ht="12" customHeight="1">
      <c r="B51" s="22"/>
      <c r="C51" s="33" t="s">
        <v>197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3" t="s">
        <v>1315</v>
      </c>
      <c r="F52" s="41"/>
      <c r="G52" s="41"/>
      <c r="H52" s="41"/>
      <c r="I52" s="145"/>
      <c r="J52" s="41"/>
      <c r="K52" s="41"/>
      <c r="L52" s="45"/>
    </row>
    <row r="53" s="1" customFormat="1" ht="12" customHeight="1">
      <c r="B53" s="40"/>
      <c r="C53" s="33" t="s">
        <v>206</v>
      </c>
      <c r="D53" s="41"/>
      <c r="E53" s="41"/>
      <c r="F53" s="41"/>
      <c r="G53" s="41"/>
      <c r="H53" s="41"/>
      <c r="I53" s="145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Č51 - SSZT - TK Žabokliky - Žatec záp.</v>
      </c>
      <c r="F54" s="41"/>
      <c r="G54" s="41"/>
      <c r="H54" s="41"/>
      <c r="I54" s="145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5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obvod správy tratí v Mostě</v>
      </c>
      <c r="G56" s="41"/>
      <c r="H56" s="41"/>
      <c r="I56" s="147" t="s">
        <v>24</v>
      </c>
      <c r="J56" s="69" t="str">
        <f>IF(J14="","",J14)</f>
        <v>13. 2. 2019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5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7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7" t="s">
        <v>42</v>
      </c>
      <c r="J59" s="38" t="str">
        <f>E26</f>
        <v>Ing. Horák Jiří, horak@szdc.cz, +420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5"/>
      <c r="J60" s="41"/>
      <c r="K60" s="41"/>
      <c r="L60" s="45"/>
    </row>
    <row r="61" s="1" customFormat="1" ht="29.28" customHeight="1">
      <c r="B61" s="40"/>
      <c r="C61" s="174" t="s">
        <v>209</v>
      </c>
      <c r="D61" s="175"/>
      <c r="E61" s="175"/>
      <c r="F61" s="175"/>
      <c r="G61" s="175"/>
      <c r="H61" s="175"/>
      <c r="I61" s="176"/>
      <c r="J61" s="177" t="s">
        <v>210</v>
      </c>
      <c r="K61" s="175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5"/>
      <c r="J62" s="41"/>
      <c r="K62" s="41"/>
      <c r="L62" s="45"/>
    </row>
    <row r="63" s="1" customFormat="1" ht="22.8" customHeight="1">
      <c r="B63" s="40"/>
      <c r="C63" s="178" t="s">
        <v>78</v>
      </c>
      <c r="D63" s="41"/>
      <c r="E63" s="41"/>
      <c r="F63" s="41"/>
      <c r="G63" s="41"/>
      <c r="H63" s="41"/>
      <c r="I63" s="145"/>
      <c r="J63" s="99">
        <f>J86</f>
        <v>0</v>
      </c>
      <c r="K63" s="41"/>
      <c r="L63" s="45"/>
      <c r="AU63" s="18" t="s">
        <v>211</v>
      </c>
    </row>
    <row r="64" s="8" customFormat="1" ht="24.96" customHeight="1">
      <c r="B64" s="179"/>
      <c r="C64" s="180"/>
      <c r="D64" s="181" t="s">
        <v>214</v>
      </c>
      <c r="E64" s="182"/>
      <c r="F64" s="182"/>
      <c r="G64" s="182"/>
      <c r="H64" s="182"/>
      <c r="I64" s="183"/>
      <c r="J64" s="184">
        <f>J87</f>
        <v>0</v>
      </c>
      <c r="K64" s="180"/>
      <c r="L64" s="185"/>
    </row>
    <row r="65" s="1" customFormat="1" ht="21.84" customHeight="1">
      <c r="B65" s="40"/>
      <c r="C65" s="41"/>
      <c r="D65" s="41"/>
      <c r="E65" s="41"/>
      <c r="F65" s="41"/>
      <c r="G65" s="41"/>
      <c r="H65" s="41"/>
      <c r="I65" s="145"/>
      <c r="J65" s="41"/>
      <c r="K65" s="41"/>
      <c r="L65" s="45"/>
    </row>
    <row r="66" s="1" customFormat="1" ht="6.96" customHeight="1">
      <c r="B66" s="59"/>
      <c r="C66" s="60"/>
      <c r="D66" s="60"/>
      <c r="E66" s="60"/>
      <c r="F66" s="60"/>
      <c r="G66" s="60"/>
      <c r="H66" s="60"/>
      <c r="I66" s="169"/>
      <c r="J66" s="60"/>
      <c r="K66" s="60"/>
      <c r="L66" s="45"/>
    </row>
    <row r="70" s="1" customFormat="1" ht="6.96" customHeight="1">
      <c r="B70" s="61"/>
      <c r="C70" s="62"/>
      <c r="D70" s="62"/>
      <c r="E70" s="62"/>
      <c r="F70" s="62"/>
      <c r="G70" s="62"/>
      <c r="H70" s="62"/>
      <c r="I70" s="172"/>
      <c r="J70" s="62"/>
      <c r="K70" s="62"/>
      <c r="L70" s="45"/>
    </row>
    <row r="71" s="1" customFormat="1" ht="24.96" customHeight="1">
      <c r="B71" s="40"/>
      <c r="C71" s="24" t="s">
        <v>217</v>
      </c>
      <c r="D71" s="41"/>
      <c r="E71" s="41"/>
      <c r="F71" s="41"/>
      <c r="G71" s="41"/>
      <c r="H71" s="41"/>
      <c r="I71" s="145"/>
      <c r="J71" s="41"/>
      <c r="K71" s="41"/>
      <c r="L71" s="45"/>
    </row>
    <row r="72" s="1" customFormat="1" ht="6.96" customHeight="1">
      <c r="B72" s="40"/>
      <c r="C72" s="41"/>
      <c r="D72" s="41"/>
      <c r="E72" s="41"/>
      <c r="F72" s="41"/>
      <c r="G72" s="41"/>
      <c r="H72" s="41"/>
      <c r="I72" s="145"/>
      <c r="J72" s="41"/>
      <c r="K72" s="41"/>
      <c r="L72" s="45"/>
    </row>
    <row r="73" s="1" customFormat="1" ht="12" customHeight="1">
      <c r="B73" s="40"/>
      <c r="C73" s="33" t="s">
        <v>16</v>
      </c>
      <c r="D73" s="41"/>
      <c r="E73" s="41"/>
      <c r="F73" s="41"/>
      <c r="G73" s="41"/>
      <c r="H73" s="41"/>
      <c r="I73" s="145"/>
      <c r="J73" s="41"/>
      <c r="K73" s="41"/>
      <c r="L73" s="45"/>
    </row>
    <row r="74" s="1" customFormat="1" ht="16.5" customHeight="1">
      <c r="B74" s="40"/>
      <c r="C74" s="41"/>
      <c r="D74" s="41"/>
      <c r="E74" s="173" t="str">
        <f>E7</f>
        <v>Výměna kolejnic v obvodu ST Most</v>
      </c>
      <c r="F74" s="33"/>
      <c r="G74" s="33"/>
      <c r="H74" s="33"/>
      <c r="I74" s="145"/>
      <c r="J74" s="41"/>
      <c r="K74" s="41"/>
      <c r="L74" s="45"/>
    </row>
    <row r="75" ht="12" customHeight="1">
      <c r="B75" s="22"/>
      <c r="C75" s="33" t="s">
        <v>197</v>
      </c>
      <c r="D75" s="23"/>
      <c r="E75" s="23"/>
      <c r="F75" s="23"/>
      <c r="G75" s="23"/>
      <c r="H75" s="23"/>
      <c r="I75" s="137"/>
      <c r="J75" s="23"/>
      <c r="K75" s="23"/>
      <c r="L75" s="21"/>
    </row>
    <row r="76" s="1" customFormat="1" ht="16.5" customHeight="1">
      <c r="B76" s="40"/>
      <c r="C76" s="41"/>
      <c r="D76" s="41"/>
      <c r="E76" s="173" t="s">
        <v>1315</v>
      </c>
      <c r="F76" s="41"/>
      <c r="G76" s="41"/>
      <c r="H76" s="41"/>
      <c r="I76" s="145"/>
      <c r="J76" s="41"/>
      <c r="K76" s="41"/>
      <c r="L76" s="45"/>
    </row>
    <row r="77" s="1" customFormat="1" ht="12" customHeight="1">
      <c r="B77" s="40"/>
      <c r="C77" s="33" t="s">
        <v>206</v>
      </c>
      <c r="D77" s="41"/>
      <c r="E77" s="41"/>
      <c r="F77" s="41"/>
      <c r="G77" s="41"/>
      <c r="H77" s="41"/>
      <c r="I77" s="145"/>
      <c r="J77" s="41"/>
      <c r="K77" s="41"/>
      <c r="L77" s="45"/>
    </row>
    <row r="78" s="1" customFormat="1" ht="16.5" customHeight="1">
      <c r="B78" s="40"/>
      <c r="C78" s="41"/>
      <c r="D78" s="41"/>
      <c r="E78" s="66" t="str">
        <f>E11</f>
        <v>Č51 - SSZT - TK Žabokliky - Žatec záp.</v>
      </c>
      <c r="F78" s="41"/>
      <c r="G78" s="41"/>
      <c r="H78" s="41"/>
      <c r="I78" s="145"/>
      <c r="J78" s="41"/>
      <c r="K78" s="41"/>
      <c r="L78" s="45"/>
    </row>
    <row r="79" s="1" customFormat="1" ht="6.96" customHeight="1">
      <c r="B79" s="40"/>
      <c r="C79" s="41"/>
      <c r="D79" s="41"/>
      <c r="E79" s="41"/>
      <c r="F79" s="41"/>
      <c r="G79" s="41"/>
      <c r="H79" s="41"/>
      <c r="I79" s="145"/>
      <c r="J79" s="41"/>
      <c r="K79" s="41"/>
      <c r="L79" s="45"/>
    </row>
    <row r="80" s="1" customFormat="1" ht="12" customHeight="1">
      <c r="B80" s="40"/>
      <c r="C80" s="33" t="s">
        <v>22</v>
      </c>
      <c r="D80" s="41"/>
      <c r="E80" s="41"/>
      <c r="F80" s="28" t="str">
        <f>F14</f>
        <v>obvod správy tratí v Mostě</v>
      </c>
      <c r="G80" s="41"/>
      <c r="H80" s="41"/>
      <c r="I80" s="147" t="s">
        <v>24</v>
      </c>
      <c r="J80" s="69" t="str">
        <f>IF(J14="","",J14)</f>
        <v>13. 2. 2019</v>
      </c>
      <c r="K80" s="41"/>
      <c r="L80" s="45"/>
    </row>
    <row r="81" s="1" customFormat="1" ht="6.96" customHeight="1">
      <c r="B81" s="40"/>
      <c r="C81" s="41"/>
      <c r="D81" s="41"/>
      <c r="E81" s="41"/>
      <c r="F81" s="41"/>
      <c r="G81" s="41"/>
      <c r="H81" s="41"/>
      <c r="I81" s="145"/>
      <c r="J81" s="41"/>
      <c r="K81" s="41"/>
      <c r="L81" s="45"/>
    </row>
    <row r="82" s="1" customFormat="1" ht="13.65" customHeight="1">
      <c r="B82" s="40"/>
      <c r="C82" s="33" t="s">
        <v>30</v>
      </c>
      <c r="D82" s="41"/>
      <c r="E82" s="41"/>
      <c r="F82" s="28" t="str">
        <f>E17</f>
        <v>SŽDC s.o., OŘ UNL, ST Most</v>
      </c>
      <c r="G82" s="41"/>
      <c r="H82" s="41"/>
      <c r="I82" s="147" t="s">
        <v>38</v>
      </c>
      <c r="J82" s="38" t="str">
        <f>E23</f>
        <v xml:space="preserve"> </v>
      </c>
      <c r="K82" s="41"/>
      <c r="L82" s="45"/>
    </row>
    <row r="83" s="1" customFormat="1" ht="38.55" customHeight="1">
      <c r="B83" s="40"/>
      <c r="C83" s="33" t="s">
        <v>36</v>
      </c>
      <c r="D83" s="41"/>
      <c r="E83" s="41"/>
      <c r="F83" s="28" t="str">
        <f>IF(E20="","",E20)</f>
        <v>Vyplň údaj</v>
      </c>
      <c r="G83" s="41"/>
      <c r="H83" s="41"/>
      <c r="I83" s="147" t="s">
        <v>42</v>
      </c>
      <c r="J83" s="38" t="str">
        <f>E26</f>
        <v>Ing. Horák Jiří, horak@szdc.cz, +420 602155923</v>
      </c>
      <c r="K83" s="41"/>
      <c r="L83" s="45"/>
    </row>
    <row r="84" s="1" customFormat="1" ht="10.32" customHeight="1">
      <c r="B84" s="40"/>
      <c r="C84" s="41"/>
      <c r="D84" s="41"/>
      <c r="E84" s="41"/>
      <c r="F84" s="41"/>
      <c r="G84" s="41"/>
      <c r="H84" s="41"/>
      <c r="I84" s="145"/>
      <c r="J84" s="41"/>
      <c r="K84" s="41"/>
      <c r="L84" s="45"/>
    </row>
    <row r="85" s="10" customFormat="1" ht="29.28" customHeight="1">
      <c r="B85" s="192"/>
      <c r="C85" s="193" t="s">
        <v>218</v>
      </c>
      <c r="D85" s="194" t="s">
        <v>65</v>
      </c>
      <c r="E85" s="194" t="s">
        <v>61</v>
      </c>
      <c r="F85" s="194" t="s">
        <v>62</v>
      </c>
      <c r="G85" s="194" t="s">
        <v>219</v>
      </c>
      <c r="H85" s="194" t="s">
        <v>220</v>
      </c>
      <c r="I85" s="195" t="s">
        <v>221</v>
      </c>
      <c r="J85" s="194" t="s">
        <v>210</v>
      </c>
      <c r="K85" s="196" t="s">
        <v>222</v>
      </c>
      <c r="L85" s="197"/>
      <c r="M85" s="89" t="s">
        <v>39</v>
      </c>
      <c r="N85" s="90" t="s">
        <v>50</v>
      </c>
      <c r="O85" s="90" t="s">
        <v>223</v>
      </c>
      <c r="P85" s="90" t="s">
        <v>224</v>
      </c>
      <c r="Q85" s="90" t="s">
        <v>225</v>
      </c>
      <c r="R85" s="90" t="s">
        <v>226</v>
      </c>
      <c r="S85" s="90" t="s">
        <v>227</v>
      </c>
      <c r="T85" s="91" t="s">
        <v>228</v>
      </c>
    </row>
    <row r="86" s="1" customFormat="1" ht="22.8" customHeight="1">
      <c r="B86" s="40"/>
      <c r="C86" s="96" t="s">
        <v>229</v>
      </c>
      <c r="D86" s="41"/>
      <c r="E86" s="41"/>
      <c r="F86" s="41"/>
      <c r="G86" s="41"/>
      <c r="H86" s="41"/>
      <c r="I86" s="145"/>
      <c r="J86" s="198">
        <f>BK86</f>
        <v>0</v>
      </c>
      <c r="K86" s="41"/>
      <c r="L86" s="45"/>
      <c r="M86" s="92"/>
      <c r="N86" s="93"/>
      <c r="O86" s="93"/>
      <c r="P86" s="199">
        <f>P87</f>
        <v>0</v>
      </c>
      <c r="Q86" s="93"/>
      <c r="R86" s="199">
        <f>R87</f>
        <v>0</v>
      </c>
      <c r="S86" s="93"/>
      <c r="T86" s="200">
        <f>T87</f>
        <v>0</v>
      </c>
      <c r="AT86" s="18" t="s">
        <v>79</v>
      </c>
      <c r="AU86" s="18" t="s">
        <v>211</v>
      </c>
      <c r="BK86" s="201">
        <f>BK87</f>
        <v>0</v>
      </c>
    </row>
    <row r="87" s="11" customFormat="1" ht="25.92" customHeight="1">
      <c r="B87" s="202"/>
      <c r="C87" s="203"/>
      <c r="D87" s="204" t="s">
        <v>79</v>
      </c>
      <c r="E87" s="205" t="s">
        <v>343</v>
      </c>
      <c r="F87" s="205" t="s">
        <v>344</v>
      </c>
      <c r="G87" s="203"/>
      <c r="H87" s="203"/>
      <c r="I87" s="206"/>
      <c r="J87" s="207">
        <f>BK87</f>
        <v>0</v>
      </c>
      <c r="K87" s="203"/>
      <c r="L87" s="208"/>
      <c r="M87" s="209"/>
      <c r="N87" s="210"/>
      <c r="O87" s="210"/>
      <c r="P87" s="211">
        <f>SUM(P88:P89)</f>
        <v>0</v>
      </c>
      <c r="Q87" s="210"/>
      <c r="R87" s="211">
        <f>SUM(R88:R89)</f>
        <v>0</v>
      </c>
      <c r="S87" s="210"/>
      <c r="T87" s="212">
        <f>SUM(T88:T89)</f>
        <v>0</v>
      </c>
      <c r="AR87" s="213" t="s">
        <v>181</v>
      </c>
      <c r="AT87" s="214" t="s">
        <v>79</v>
      </c>
      <c r="AU87" s="214" t="s">
        <v>80</v>
      </c>
      <c r="AY87" s="213" t="s">
        <v>232</v>
      </c>
      <c r="BK87" s="215">
        <f>SUM(BK88:BK89)</f>
        <v>0</v>
      </c>
    </row>
    <row r="88" s="1" customFormat="1" ht="22.5" customHeight="1">
      <c r="B88" s="40"/>
      <c r="C88" s="218" t="s">
        <v>87</v>
      </c>
      <c r="D88" s="218" t="s">
        <v>235</v>
      </c>
      <c r="E88" s="219" t="s">
        <v>1317</v>
      </c>
      <c r="F88" s="220" t="s">
        <v>1318</v>
      </c>
      <c r="G88" s="221" t="s">
        <v>280</v>
      </c>
      <c r="H88" s="222">
        <v>5</v>
      </c>
      <c r="I88" s="223"/>
      <c r="J88" s="224">
        <f>ROUND(I88*H88,2)</f>
        <v>0</v>
      </c>
      <c r="K88" s="220" t="s">
        <v>238</v>
      </c>
      <c r="L88" s="45"/>
      <c r="M88" s="225" t="s">
        <v>39</v>
      </c>
      <c r="N88" s="226" t="s">
        <v>53</v>
      </c>
      <c r="O88" s="81"/>
      <c r="P88" s="227">
        <f>O88*H88</f>
        <v>0</v>
      </c>
      <c r="Q88" s="227">
        <v>0</v>
      </c>
      <c r="R88" s="227">
        <f>Q88*H88</f>
        <v>0</v>
      </c>
      <c r="S88" s="227">
        <v>0</v>
      </c>
      <c r="T88" s="228">
        <f>S88*H88</f>
        <v>0</v>
      </c>
      <c r="AR88" s="18" t="s">
        <v>348</v>
      </c>
      <c r="AT88" s="18" t="s">
        <v>235</v>
      </c>
      <c r="AU88" s="18" t="s">
        <v>87</v>
      </c>
      <c r="AY88" s="18" t="s">
        <v>232</v>
      </c>
      <c r="BE88" s="229">
        <f>IF(N88="základní",J88,0)</f>
        <v>0</v>
      </c>
      <c r="BF88" s="229">
        <f>IF(N88="snížená",J88,0)</f>
        <v>0</v>
      </c>
      <c r="BG88" s="229">
        <f>IF(N88="zákl. přenesená",J88,0)</f>
        <v>0</v>
      </c>
      <c r="BH88" s="229">
        <f>IF(N88="sníž. přenesená",J88,0)</f>
        <v>0</v>
      </c>
      <c r="BI88" s="229">
        <f>IF(N88="nulová",J88,0)</f>
        <v>0</v>
      </c>
      <c r="BJ88" s="18" t="s">
        <v>181</v>
      </c>
      <c r="BK88" s="229">
        <f>ROUND(I88*H88,2)</f>
        <v>0</v>
      </c>
      <c r="BL88" s="18" t="s">
        <v>348</v>
      </c>
      <c r="BM88" s="18" t="s">
        <v>1342</v>
      </c>
    </row>
    <row r="89" s="1" customFormat="1" ht="22.5" customHeight="1">
      <c r="B89" s="40"/>
      <c r="C89" s="218" t="s">
        <v>89</v>
      </c>
      <c r="D89" s="218" t="s">
        <v>235</v>
      </c>
      <c r="E89" s="219" t="s">
        <v>1320</v>
      </c>
      <c r="F89" s="220" t="s">
        <v>1321</v>
      </c>
      <c r="G89" s="221" t="s">
        <v>280</v>
      </c>
      <c r="H89" s="222">
        <v>5</v>
      </c>
      <c r="I89" s="223"/>
      <c r="J89" s="224">
        <f>ROUND(I89*H89,2)</f>
        <v>0</v>
      </c>
      <c r="K89" s="220" t="s">
        <v>238</v>
      </c>
      <c r="L89" s="45"/>
      <c r="M89" s="293" t="s">
        <v>39</v>
      </c>
      <c r="N89" s="294" t="s">
        <v>53</v>
      </c>
      <c r="O89" s="295"/>
      <c r="P89" s="296">
        <f>O89*H89</f>
        <v>0</v>
      </c>
      <c r="Q89" s="296">
        <v>0</v>
      </c>
      <c r="R89" s="296">
        <f>Q89*H89</f>
        <v>0</v>
      </c>
      <c r="S89" s="296">
        <v>0</v>
      </c>
      <c r="T89" s="297">
        <f>S89*H89</f>
        <v>0</v>
      </c>
      <c r="AR89" s="18" t="s">
        <v>348</v>
      </c>
      <c r="AT89" s="18" t="s">
        <v>235</v>
      </c>
      <c r="AU89" s="18" t="s">
        <v>87</v>
      </c>
      <c r="AY89" s="18" t="s">
        <v>232</v>
      </c>
      <c r="BE89" s="229">
        <f>IF(N89="základní",J89,0)</f>
        <v>0</v>
      </c>
      <c r="BF89" s="229">
        <f>IF(N89="snížená",J89,0)</f>
        <v>0</v>
      </c>
      <c r="BG89" s="229">
        <f>IF(N89="zákl. přenesená",J89,0)</f>
        <v>0</v>
      </c>
      <c r="BH89" s="229">
        <f>IF(N89="sníž. přenesená",J89,0)</f>
        <v>0</v>
      </c>
      <c r="BI89" s="229">
        <f>IF(N89="nulová",J89,0)</f>
        <v>0</v>
      </c>
      <c r="BJ89" s="18" t="s">
        <v>181</v>
      </c>
      <c r="BK89" s="229">
        <f>ROUND(I89*H89,2)</f>
        <v>0</v>
      </c>
      <c r="BL89" s="18" t="s">
        <v>348</v>
      </c>
      <c r="BM89" s="18" t="s">
        <v>1343</v>
      </c>
    </row>
    <row r="90" s="1" customFormat="1" ht="6.96" customHeight="1">
      <c r="B90" s="59"/>
      <c r="C90" s="60"/>
      <c r="D90" s="60"/>
      <c r="E90" s="60"/>
      <c r="F90" s="60"/>
      <c r="G90" s="60"/>
      <c r="H90" s="60"/>
      <c r="I90" s="169"/>
      <c r="J90" s="60"/>
      <c r="K90" s="60"/>
      <c r="L90" s="45"/>
    </row>
  </sheetData>
  <sheetProtection sheet="1" autoFilter="0" formatColumns="0" formatRows="0" objects="1" scenarios="1" spinCount="100000" saltValue="NZPVfz7zXUhq5IiApYbt8FBtSdT03KOq7I0LGIG356gL62U4iDdtfrTkRkRymAE/qms77koalX7fME7JQSnewg==" hashValue="A2LP29bHOhrtBRfkKKe4SwgLt0XXltuxTG02XJ02jni8m1BtiHoYLBAXJapduHutZTwWS3F1niw7EA4palEkKA==" algorithmName="SHA-512" password="CC35"/>
  <autoFilter ref="C85:K8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173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89</v>
      </c>
    </row>
    <row r="4" ht="24.96" customHeight="1">
      <c r="B4" s="21"/>
      <c r="D4" s="142" t="s">
        <v>182</v>
      </c>
      <c r="L4" s="21"/>
      <c r="M4" s="25" t="s">
        <v>10</v>
      </c>
      <c r="AT4" s="18" t="s">
        <v>41</v>
      </c>
    </row>
    <row r="5" ht="6.96" customHeight="1">
      <c r="B5" s="21"/>
      <c r="L5" s="21"/>
    </row>
    <row r="6" ht="12" customHeight="1">
      <c r="B6" s="21"/>
      <c r="D6" s="143" t="s">
        <v>16</v>
      </c>
      <c r="L6" s="21"/>
    </row>
    <row r="7" ht="16.5" customHeight="1">
      <c r="B7" s="21"/>
      <c r="E7" s="144" t="str">
        <f>'Rekapitulace stavby'!K6</f>
        <v>Výměna kolejnic v obvodu ST Most</v>
      </c>
      <c r="F7" s="143"/>
      <c r="G7" s="143"/>
      <c r="H7" s="143"/>
      <c r="L7" s="21"/>
    </row>
    <row r="8" ht="12" customHeight="1">
      <c r="B8" s="21"/>
      <c r="D8" s="143" t="s">
        <v>197</v>
      </c>
      <c r="L8" s="21"/>
    </row>
    <row r="9" s="1" customFormat="1" ht="16.5" customHeight="1">
      <c r="B9" s="45"/>
      <c r="E9" s="144" t="s">
        <v>1344</v>
      </c>
      <c r="F9" s="1"/>
      <c r="G9" s="1"/>
      <c r="H9" s="1"/>
      <c r="I9" s="145"/>
      <c r="L9" s="45"/>
    </row>
    <row r="10" s="1" customFormat="1" ht="12" customHeight="1">
      <c r="B10" s="45"/>
      <c r="D10" s="143" t="s">
        <v>206</v>
      </c>
      <c r="I10" s="145"/>
      <c r="L10" s="45"/>
    </row>
    <row r="11" s="1" customFormat="1" ht="36.96" customHeight="1">
      <c r="B11" s="45"/>
      <c r="E11" s="146" t="s">
        <v>1345</v>
      </c>
      <c r="F11" s="1"/>
      <c r="G11" s="1"/>
      <c r="H11" s="1"/>
      <c r="I11" s="145"/>
      <c r="L11" s="45"/>
    </row>
    <row r="12" s="1" customFormat="1">
      <c r="B12" s="45"/>
      <c r="I12" s="145"/>
      <c r="L12" s="45"/>
    </row>
    <row r="13" s="1" customFormat="1" ht="12" customHeight="1">
      <c r="B13" s="45"/>
      <c r="D13" s="143" t="s">
        <v>18</v>
      </c>
      <c r="F13" s="18" t="s">
        <v>170</v>
      </c>
      <c r="I13" s="147" t="s">
        <v>20</v>
      </c>
      <c r="J13" s="18" t="s">
        <v>39</v>
      </c>
      <c r="L13" s="45"/>
    </row>
    <row r="14" s="1" customFormat="1" ht="12" customHeight="1">
      <c r="B14" s="45"/>
      <c r="D14" s="143" t="s">
        <v>22</v>
      </c>
      <c r="F14" s="18" t="s">
        <v>23</v>
      </c>
      <c r="I14" s="147" t="s">
        <v>24</v>
      </c>
      <c r="J14" s="148" t="str">
        <f>'Rekapitulace stavby'!AN8</f>
        <v>13. 2. 2019</v>
      </c>
      <c r="L14" s="45"/>
    </row>
    <row r="15" s="1" customFormat="1" ht="10.8" customHeight="1">
      <c r="B15" s="45"/>
      <c r="I15" s="145"/>
      <c r="L15" s="45"/>
    </row>
    <row r="16" s="1" customFormat="1" ht="12" customHeight="1">
      <c r="B16" s="45"/>
      <c r="D16" s="143" t="s">
        <v>30</v>
      </c>
      <c r="I16" s="147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7" t="s">
        <v>34</v>
      </c>
      <c r="J17" s="18" t="s">
        <v>35</v>
      </c>
      <c r="L17" s="45"/>
    </row>
    <row r="18" s="1" customFormat="1" ht="6.96" customHeight="1">
      <c r="B18" s="45"/>
      <c r="I18" s="145"/>
      <c r="L18" s="45"/>
    </row>
    <row r="19" s="1" customFormat="1" ht="12" customHeight="1">
      <c r="B19" s="45"/>
      <c r="D19" s="143" t="s">
        <v>36</v>
      </c>
      <c r="I19" s="147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7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5"/>
      <c r="L21" s="45"/>
    </row>
    <row r="22" s="1" customFormat="1" ht="12" customHeight="1">
      <c r="B22" s="45"/>
      <c r="D22" s="143" t="s">
        <v>38</v>
      </c>
      <c r="I22" s="147" t="s">
        <v>31</v>
      </c>
      <c r="J22" s="18" t="s">
        <v>39</v>
      </c>
      <c r="L22" s="45"/>
    </row>
    <row r="23" s="1" customFormat="1" ht="18" customHeight="1">
      <c r="B23" s="45"/>
      <c r="E23" s="18" t="s">
        <v>40</v>
      </c>
      <c r="I23" s="147" t="s">
        <v>34</v>
      </c>
      <c r="J23" s="18" t="s">
        <v>39</v>
      </c>
      <c r="L23" s="45"/>
    </row>
    <row r="24" s="1" customFormat="1" ht="6.96" customHeight="1">
      <c r="B24" s="45"/>
      <c r="I24" s="145"/>
      <c r="L24" s="45"/>
    </row>
    <row r="25" s="1" customFormat="1" ht="12" customHeight="1">
      <c r="B25" s="45"/>
      <c r="D25" s="143" t="s">
        <v>42</v>
      </c>
      <c r="I25" s="147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7" t="s">
        <v>34</v>
      </c>
      <c r="J26" s="18" t="s">
        <v>39</v>
      </c>
      <c r="L26" s="45"/>
    </row>
    <row r="27" s="1" customFormat="1" ht="6.96" customHeight="1">
      <c r="B27" s="45"/>
      <c r="I27" s="145"/>
      <c r="L27" s="45"/>
    </row>
    <row r="28" s="1" customFormat="1" ht="12" customHeight="1">
      <c r="B28" s="45"/>
      <c r="D28" s="143" t="s">
        <v>44</v>
      </c>
      <c r="I28" s="145"/>
      <c r="L28" s="45"/>
    </row>
    <row r="29" s="7" customFormat="1" ht="45" customHeight="1">
      <c r="B29" s="149"/>
      <c r="E29" s="150" t="s">
        <v>45</v>
      </c>
      <c r="F29" s="150"/>
      <c r="G29" s="150"/>
      <c r="H29" s="150"/>
      <c r="I29" s="151"/>
      <c r="L29" s="149"/>
    </row>
    <row r="30" s="1" customFormat="1" ht="6.96" customHeight="1">
      <c r="B30" s="45"/>
      <c r="I30" s="145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2"/>
      <c r="J31" s="73"/>
      <c r="K31" s="73"/>
      <c r="L31" s="45"/>
    </row>
    <row r="32" s="1" customFormat="1" ht="25.44" customHeight="1">
      <c r="B32" s="45"/>
      <c r="D32" s="153" t="s">
        <v>46</v>
      </c>
      <c r="I32" s="145"/>
      <c r="J32" s="154">
        <f>ROUND(J86,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2"/>
      <c r="J33" s="73"/>
      <c r="K33" s="73"/>
      <c r="L33" s="45"/>
    </row>
    <row r="34" s="1" customFormat="1" ht="14.4" customHeight="1">
      <c r="B34" s="45"/>
      <c r="F34" s="155" t="s">
        <v>48</v>
      </c>
      <c r="I34" s="156" t="s">
        <v>47</v>
      </c>
      <c r="J34" s="155" t="s">
        <v>49</v>
      </c>
      <c r="L34" s="45"/>
    </row>
    <row r="35" hidden="1" s="1" customFormat="1" ht="14.4" customHeight="1">
      <c r="B35" s="45"/>
      <c r="D35" s="143" t="s">
        <v>50</v>
      </c>
      <c r="E35" s="143" t="s">
        <v>51</v>
      </c>
      <c r="F35" s="157">
        <f>ROUND((SUM(BE86:BE95)),  2)</f>
        <v>0</v>
      </c>
      <c r="I35" s="158">
        <v>0.20999999999999999</v>
      </c>
      <c r="J35" s="157">
        <f>ROUND(((SUM(BE86:BE95))*I35),  2)</f>
        <v>0</v>
      </c>
      <c r="L35" s="45"/>
    </row>
    <row r="36" hidden="1" s="1" customFormat="1" ht="14.4" customHeight="1">
      <c r="B36" s="45"/>
      <c r="E36" s="143" t="s">
        <v>52</v>
      </c>
      <c r="F36" s="157">
        <f>ROUND((SUM(BF86:BF95)),  2)</f>
        <v>0</v>
      </c>
      <c r="I36" s="158">
        <v>0.14999999999999999</v>
      </c>
      <c r="J36" s="157">
        <f>ROUND(((SUM(BF86:BF95))*I36),  2)</f>
        <v>0</v>
      </c>
      <c r="L36" s="45"/>
    </row>
    <row r="37" s="1" customFormat="1" ht="14.4" customHeight="1">
      <c r="B37" s="45"/>
      <c r="D37" s="143" t="s">
        <v>50</v>
      </c>
      <c r="E37" s="143" t="s">
        <v>53</v>
      </c>
      <c r="F37" s="157">
        <f>ROUND((SUM(BG86:BG95)),  2)</f>
        <v>0</v>
      </c>
      <c r="I37" s="158">
        <v>0.20999999999999999</v>
      </c>
      <c r="J37" s="157">
        <f>0</f>
        <v>0</v>
      </c>
      <c r="L37" s="45"/>
    </row>
    <row r="38" s="1" customFormat="1" ht="14.4" customHeight="1">
      <c r="B38" s="45"/>
      <c r="E38" s="143" t="s">
        <v>54</v>
      </c>
      <c r="F38" s="157">
        <f>ROUND((SUM(BH86:BH95)),  2)</f>
        <v>0</v>
      </c>
      <c r="I38" s="158">
        <v>0.14999999999999999</v>
      </c>
      <c r="J38" s="157">
        <f>0</f>
        <v>0</v>
      </c>
      <c r="L38" s="45"/>
    </row>
    <row r="39" hidden="1" s="1" customFormat="1" ht="14.4" customHeight="1">
      <c r="B39" s="45"/>
      <c r="E39" s="143" t="s">
        <v>55</v>
      </c>
      <c r="F39" s="157">
        <f>ROUND((SUM(BI86:BI95)),  2)</f>
        <v>0</v>
      </c>
      <c r="I39" s="158">
        <v>0</v>
      </c>
      <c r="J39" s="157">
        <f>0</f>
        <v>0</v>
      </c>
      <c r="L39" s="45"/>
    </row>
    <row r="40" s="1" customFormat="1" ht="6.96" customHeight="1">
      <c r="B40" s="45"/>
      <c r="I40" s="145"/>
      <c r="L40" s="45"/>
    </row>
    <row r="41" s="1" customFormat="1" ht="25.44" customHeight="1">
      <c r="B41" s="45"/>
      <c r="C41" s="159"/>
      <c r="D41" s="160" t="s">
        <v>56</v>
      </c>
      <c r="E41" s="161"/>
      <c r="F41" s="161"/>
      <c r="G41" s="162" t="s">
        <v>57</v>
      </c>
      <c r="H41" s="163" t="s">
        <v>58</v>
      </c>
      <c r="I41" s="164"/>
      <c r="J41" s="165">
        <f>SUM(J32:J39)</f>
        <v>0</v>
      </c>
      <c r="K41" s="166"/>
      <c r="L41" s="45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5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5"/>
    </row>
    <row r="47" s="1" customFormat="1" ht="24.96" customHeight="1">
      <c r="B47" s="40"/>
      <c r="C47" s="24" t="s">
        <v>208</v>
      </c>
      <c r="D47" s="41"/>
      <c r="E47" s="41"/>
      <c r="F47" s="41"/>
      <c r="G47" s="41"/>
      <c r="H47" s="41"/>
      <c r="I47" s="145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5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5"/>
      <c r="J49" s="41"/>
      <c r="K49" s="41"/>
      <c r="L49" s="45"/>
    </row>
    <row r="50" s="1" customFormat="1" ht="16.5" customHeight="1">
      <c r="B50" s="40"/>
      <c r="C50" s="41"/>
      <c r="D50" s="41"/>
      <c r="E50" s="173" t="str">
        <f>E7</f>
        <v>Výměna kolejnic v obvodu ST Most</v>
      </c>
      <c r="F50" s="33"/>
      <c r="G50" s="33"/>
      <c r="H50" s="33"/>
      <c r="I50" s="145"/>
      <c r="J50" s="41"/>
      <c r="K50" s="41"/>
      <c r="L50" s="45"/>
    </row>
    <row r="51" ht="12" customHeight="1">
      <c r="B51" s="22"/>
      <c r="C51" s="33" t="s">
        <v>197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3" t="s">
        <v>1344</v>
      </c>
      <c r="F52" s="41"/>
      <c r="G52" s="41"/>
      <c r="H52" s="41"/>
      <c r="I52" s="145"/>
      <c r="J52" s="41"/>
      <c r="K52" s="41"/>
      <c r="L52" s="45"/>
    </row>
    <row r="53" s="1" customFormat="1" ht="12" customHeight="1">
      <c r="B53" s="40"/>
      <c r="C53" s="33" t="s">
        <v>206</v>
      </c>
      <c r="D53" s="41"/>
      <c r="E53" s="41"/>
      <c r="F53" s="41"/>
      <c r="G53" s="41"/>
      <c r="H53" s="41"/>
      <c r="I53" s="145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Č61 - VRN</v>
      </c>
      <c r="F54" s="41"/>
      <c r="G54" s="41"/>
      <c r="H54" s="41"/>
      <c r="I54" s="145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5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obvod správy tratí v Mostě</v>
      </c>
      <c r="G56" s="41"/>
      <c r="H56" s="41"/>
      <c r="I56" s="147" t="s">
        <v>24</v>
      </c>
      <c r="J56" s="69" t="str">
        <f>IF(J14="","",J14)</f>
        <v>13. 2. 2019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5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7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7" t="s">
        <v>42</v>
      </c>
      <c r="J59" s="38" t="str">
        <f>E26</f>
        <v>Ing. Horák Jiří, horak@szdc.cz, +420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5"/>
      <c r="J60" s="41"/>
      <c r="K60" s="41"/>
      <c r="L60" s="45"/>
    </row>
    <row r="61" s="1" customFormat="1" ht="29.28" customHeight="1">
      <c r="B61" s="40"/>
      <c r="C61" s="174" t="s">
        <v>209</v>
      </c>
      <c r="D61" s="175"/>
      <c r="E61" s="175"/>
      <c r="F61" s="175"/>
      <c r="G61" s="175"/>
      <c r="H61" s="175"/>
      <c r="I61" s="176"/>
      <c r="J61" s="177" t="s">
        <v>210</v>
      </c>
      <c r="K61" s="175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5"/>
      <c r="J62" s="41"/>
      <c r="K62" s="41"/>
      <c r="L62" s="45"/>
    </row>
    <row r="63" s="1" customFormat="1" ht="22.8" customHeight="1">
      <c r="B63" s="40"/>
      <c r="C63" s="178" t="s">
        <v>78</v>
      </c>
      <c r="D63" s="41"/>
      <c r="E63" s="41"/>
      <c r="F63" s="41"/>
      <c r="G63" s="41"/>
      <c r="H63" s="41"/>
      <c r="I63" s="145"/>
      <c r="J63" s="99">
        <f>J86</f>
        <v>0</v>
      </c>
      <c r="K63" s="41"/>
      <c r="L63" s="45"/>
      <c r="AU63" s="18" t="s">
        <v>211</v>
      </c>
    </row>
    <row r="64" s="8" customFormat="1" ht="24.96" customHeight="1">
      <c r="B64" s="179"/>
      <c r="C64" s="180"/>
      <c r="D64" s="181" t="s">
        <v>216</v>
      </c>
      <c r="E64" s="182"/>
      <c r="F64" s="182"/>
      <c r="G64" s="182"/>
      <c r="H64" s="182"/>
      <c r="I64" s="183"/>
      <c r="J64" s="184">
        <f>J87</f>
        <v>0</v>
      </c>
      <c r="K64" s="180"/>
      <c r="L64" s="185"/>
    </row>
    <row r="65" s="1" customFormat="1" ht="21.84" customHeight="1">
      <c r="B65" s="40"/>
      <c r="C65" s="41"/>
      <c r="D65" s="41"/>
      <c r="E65" s="41"/>
      <c r="F65" s="41"/>
      <c r="G65" s="41"/>
      <c r="H65" s="41"/>
      <c r="I65" s="145"/>
      <c r="J65" s="41"/>
      <c r="K65" s="41"/>
      <c r="L65" s="45"/>
    </row>
    <row r="66" s="1" customFormat="1" ht="6.96" customHeight="1">
      <c r="B66" s="59"/>
      <c r="C66" s="60"/>
      <c r="D66" s="60"/>
      <c r="E66" s="60"/>
      <c r="F66" s="60"/>
      <c r="G66" s="60"/>
      <c r="H66" s="60"/>
      <c r="I66" s="169"/>
      <c r="J66" s="60"/>
      <c r="K66" s="60"/>
      <c r="L66" s="45"/>
    </row>
    <row r="70" s="1" customFormat="1" ht="6.96" customHeight="1">
      <c r="B70" s="61"/>
      <c r="C70" s="62"/>
      <c r="D70" s="62"/>
      <c r="E70" s="62"/>
      <c r="F70" s="62"/>
      <c r="G70" s="62"/>
      <c r="H70" s="62"/>
      <c r="I70" s="172"/>
      <c r="J70" s="62"/>
      <c r="K70" s="62"/>
      <c r="L70" s="45"/>
    </row>
    <row r="71" s="1" customFormat="1" ht="24.96" customHeight="1">
      <c r="B71" s="40"/>
      <c r="C71" s="24" t="s">
        <v>217</v>
      </c>
      <c r="D71" s="41"/>
      <c r="E71" s="41"/>
      <c r="F71" s="41"/>
      <c r="G71" s="41"/>
      <c r="H71" s="41"/>
      <c r="I71" s="145"/>
      <c r="J71" s="41"/>
      <c r="K71" s="41"/>
      <c r="L71" s="45"/>
    </row>
    <row r="72" s="1" customFormat="1" ht="6.96" customHeight="1">
      <c r="B72" s="40"/>
      <c r="C72" s="41"/>
      <c r="D72" s="41"/>
      <c r="E72" s="41"/>
      <c r="F72" s="41"/>
      <c r="G72" s="41"/>
      <c r="H72" s="41"/>
      <c r="I72" s="145"/>
      <c r="J72" s="41"/>
      <c r="K72" s="41"/>
      <c r="L72" s="45"/>
    </row>
    <row r="73" s="1" customFormat="1" ht="12" customHeight="1">
      <c r="B73" s="40"/>
      <c r="C73" s="33" t="s">
        <v>16</v>
      </c>
      <c r="D73" s="41"/>
      <c r="E73" s="41"/>
      <c r="F73" s="41"/>
      <c r="G73" s="41"/>
      <c r="H73" s="41"/>
      <c r="I73" s="145"/>
      <c r="J73" s="41"/>
      <c r="K73" s="41"/>
      <c r="L73" s="45"/>
    </row>
    <row r="74" s="1" customFormat="1" ht="16.5" customHeight="1">
      <c r="B74" s="40"/>
      <c r="C74" s="41"/>
      <c r="D74" s="41"/>
      <c r="E74" s="173" t="str">
        <f>E7</f>
        <v>Výměna kolejnic v obvodu ST Most</v>
      </c>
      <c r="F74" s="33"/>
      <c r="G74" s="33"/>
      <c r="H74" s="33"/>
      <c r="I74" s="145"/>
      <c r="J74" s="41"/>
      <c r="K74" s="41"/>
      <c r="L74" s="45"/>
    </row>
    <row r="75" ht="12" customHeight="1">
      <c r="B75" s="22"/>
      <c r="C75" s="33" t="s">
        <v>197</v>
      </c>
      <c r="D75" s="23"/>
      <c r="E75" s="23"/>
      <c r="F75" s="23"/>
      <c r="G75" s="23"/>
      <c r="H75" s="23"/>
      <c r="I75" s="137"/>
      <c r="J75" s="23"/>
      <c r="K75" s="23"/>
      <c r="L75" s="21"/>
    </row>
    <row r="76" s="1" customFormat="1" ht="16.5" customHeight="1">
      <c r="B76" s="40"/>
      <c r="C76" s="41"/>
      <c r="D76" s="41"/>
      <c r="E76" s="173" t="s">
        <v>1344</v>
      </c>
      <c r="F76" s="41"/>
      <c r="G76" s="41"/>
      <c r="H76" s="41"/>
      <c r="I76" s="145"/>
      <c r="J76" s="41"/>
      <c r="K76" s="41"/>
      <c r="L76" s="45"/>
    </row>
    <row r="77" s="1" customFormat="1" ht="12" customHeight="1">
      <c r="B77" s="40"/>
      <c r="C77" s="33" t="s">
        <v>206</v>
      </c>
      <c r="D77" s="41"/>
      <c r="E77" s="41"/>
      <c r="F77" s="41"/>
      <c r="G77" s="41"/>
      <c r="H77" s="41"/>
      <c r="I77" s="145"/>
      <c r="J77" s="41"/>
      <c r="K77" s="41"/>
      <c r="L77" s="45"/>
    </row>
    <row r="78" s="1" customFormat="1" ht="16.5" customHeight="1">
      <c r="B78" s="40"/>
      <c r="C78" s="41"/>
      <c r="D78" s="41"/>
      <c r="E78" s="66" t="str">
        <f>E11</f>
        <v>Č61 - VRN</v>
      </c>
      <c r="F78" s="41"/>
      <c r="G78" s="41"/>
      <c r="H78" s="41"/>
      <c r="I78" s="145"/>
      <c r="J78" s="41"/>
      <c r="K78" s="41"/>
      <c r="L78" s="45"/>
    </row>
    <row r="79" s="1" customFormat="1" ht="6.96" customHeight="1">
      <c r="B79" s="40"/>
      <c r="C79" s="41"/>
      <c r="D79" s="41"/>
      <c r="E79" s="41"/>
      <c r="F79" s="41"/>
      <c r="G79" s="41"/>
      <c r="H79" s="41"/>
      <c r="I79" s="145"/>
      <c r="J79" s="41"/>
      <c r="K79" s="41"/>
      <c r="L79" s="45"/>
    </row>
    <row r="80" s="1" customFormat="1" ht="12" customHeight="1">
      <c r="B80" s="40"/>
      <c r="C80" s="33" t="s">
        <v>22</v>
      </c>
      <c r="D80" s="41"/>
      <c r="E80" s="41"/>
      <c r="F80" s="28" t="str">
        <f>F14</f>
        <v>obvod správy tratí v Mostě</v>
      </c>
      <c r="G80" s="41"/>
      <c r="H80" s="41"/>
      <c r="I80" s="147" t="s">
        <v>24</v>
      </c>
      <c r="J80" s="69" t="str">
        <f>IF(J14="","",J14)</f>
        <v>13. 2. 2019</v>
      </c>
      <c r="K80" s="41"/>
      <c r="L80" s="45"/>
    </row>
    <row r="81" s="1" customFormat="1" ht="6.96" customHeight="1">
      <c r="B81" s="40"/>
      <c r="C81" s="41"/>
      <c r="D81" s="41"/>
      <c r="E81" s="41"/>
      <c r="F81" s="41"/>
      <c r="G81" s="41"/>
      <c r="H81" s="41"/>
      <c r="I81" s="145"/>
      <c r="J81" s="41"/>
      <c r="K81" s="41"/>
      <c r="L81" s="45"/>
    </row>
    <row r="82" s="1" customFormat="1" ht="13.65" customHeight="1">
      <c r="B82" s="40"/>
      <c r="C82" s="33" t="s">
        <v>30</v>
      </c>
      <c r="D82" s="41"/>
      <c r="E82" s="41"/>
      <c r="F82" s="28" t="str">
        <f>E17</f>
        <v>SŽDC s.o., OŘ UNL, ST Most</v>
      </c>
      <c r="G82" s="41"/>
      <c r="H82" s="41"/>
      <c r="I82" s="147" t="s">
        <v>38</v>
      </c>
      <c r="J82" s="38" t="str">
        <f>E23</f>
        <v xml:space="preserve"> </v>
      </c>
      <c r="K82" s="41"/>
      <c r="L82" s="45"/>
    </row>
    <row r="83" s="1" customFormat="1" ht="38.55" customHeight="1">
      <c r="B83" s="40"/>
      <c r="C83" s="33" t="s">
        <v>36</v>
      </c>
      <c r="D83" s="41"/>
      <c r="E83" s="41"/>
      <c r="F83" s="28" t="str">
        <f>IF(E20="","",E20)</f>
        <v>Vyplň údaj</v>
      </c>
      <c r="G83" s="41"/>
      <c r="H83" s="41"/>
      <c r="I83" s="147" t="s">
        <v>42</v>
      </c>
      <c r="J83" s="38" t="str">
        <f>E26</f>
        <v>Ing. Horák Jiří, horak@szdc.cz, +420 602155923</v>
      </c>
      <c r="K83" s="41"/>
      <c r="L83" s="45"/>
    </row>
    <row r="84" s="1" customFormat="1" ht="10.32" customHeight="1">
      <c r="B84" s="40"/>
      <c r="C84" s="41"/>
      <c r="D84" s="41"/>
      <c r="E84" s="41"/>
      <c r="F84" s="41"/>
      <c r="G84" s="41"/>
      <c r="H84" s="41"/>
      <c r="I84" s="145"/>
      <c r="J84" s="41"/>
      <c r="K84" s="41"/>
      <c r="L84" s="45"/>
    </row>
    <row r="85" s="10" customFormat="1" ht="29.28" customHeight="1">
      <c r="B85" s="192"/>
      <c r="C85" s="193" t="s">
        <v>218</v>
      </c>
      <c r="D85" s="194" t="s">
        <v>65</v>
      </c>
      <c r="E85" s="194" t="s">
        <v>61</v>
      </c>
      <c r="F85" s="194" t="s">
        <v>62</v>
      </c>
      <c r="G85" s="194" t="s">
        <v>219</v>
      </c>
      <c r="H85" s="194" t="s">
        <v>220</v>
      </c>
      <c r="I85" s="195" t="s">
        <v>221</v>
      </c>
      <c r="J85" s="194" t="s">
        <v>210</v>
      </c>
      <c r="K85" s="196" t="s">
        <v>222</v>
      </c>
      <c r="L85" s="197"/>
      <c r="M85" s="89" t="s">
        <v>39</v>
      </c>
      <c r="N85" s="90" t="s">
        <v>50</v>
      </c>
      <c r="O85" s="90" t="s">
        <v>223</v>
      </c>
      <c r="P85" s="90" t="s">
        <v>224</v>
      </c>
      <c r="Q85" s="90" t="s">
        <v>225</v>
      </c>
      <c r="R85" s="90" t="s">
        <v>226</v>
      </c>
      <c r="S85" s="90" t="s">
        <v>227</v>
      </c>
      <c r="T85" s="91" t="s">
        <v>228</v>
      </c>
    </row>
    <row r="86" s="1" customFormat="1" ht="22.8" customHeight="1">
      <c r="B86" s="40"/>
      <c r="C86" s="96" t="s">
        <v>229</v>
      </c>
      <c r="D86" s="41"/>
      <c r="E86" s="41"/>
      <c r="F86" s="41"/>
      <c r="G86" s="41"/>
      <c r="H86" s="41"/>
      <c r="I86" s="145"/>
      <c r="J86" s="198">
        <f>BK86</f>
        <v>0</v>
      </c>
      <c r="K86" s="41"/>
      <c r="L86" s="45"/>
      <c r="M86" s="92"/>
      <c r="N86" s="93"/>
      <c r="O86" s="93"/>
      <c r="P86" s="199">
        <f>P87</f>
        <v>0</v>
      </c>
      <c r="Q86" s="93"/>
      <c r="R86" s="199">
        <f>R87</f>
        <v>0</v>
      </c>
      <c r="S86" s="93"/>
      <c r="T86" s="200">
        <f>T87</f>
        <v>0</v>
      </c>
      <c r="AT86" s="18" t="s">
        <v>79</v>
      </c>
      <c r="AU86" s="18" t="s">
        <v>211</v>
      </c>
      <c r="BK86" s="201">
        <f>BK87</f>
        <v>0</v>
      </c>
    </row>
    <row r="87" s="11" customFormat="1" ht="25.92" customHeight="1">
      <c r="B87" s="202"/>
      <c r="C87" s="203"/>
      <c r="D87" s="204" t="s">
        <v>79</v>
      </c>
      <c r="E87" s="205" t="s">
        <v>172</v>
      </c>
      <c r="F87" s="205" t="s">
        <v>168</v>
      </c>
      <c r="G87" s="203"/>
      <c r="H87" s="203"/>
      <c r="I87" s="206"/>
      <c r="J87" s="207">
        <f>BK87</f>
        <v>0</v>
      </c>
      <c r="K87" s="203"/>
      <c r="L87" s="208"/>
      <c r="M87" s="209"/>
      <c r="N87" s="210"/>
      <c r="O87" s="210"/>
      <c r="P87" s="211">
        <f>SUM(P88:P95)</f>
        <v>0</v>
      </c>
      <c r="Q87" s="210"/>
      <c r="R87" s="211">
        <f>SUM(R88:R95)</f>
        <v>0</v>
      </c>
      <c r="S87" s="210"/>
      <c r="T87" s="212">
        <f>SUM(T88:T95)</f>
        <v>0</v>
      </c>
      <c r="AR87" s="213" t="s">
        <v>233</v>
      </c>
      <c r="AT87" s="214" t="s">
        <v>79</v>
      </c>
      <c r="AU87" s="214" t="s">
        <v>80</v>
      </c>
      <c r="AY87" s="213" t="s">
        <v>232</v>
      </c>
      <c r="BK87" s="215">
        <f>SUM(BK88:BK95)</f>
        <v>0</v>
      </c>
    </row>
    <row r="88" s="1" customFormat="1" ht="16.5" customHeight="1">
      <c r="B88" s="40"/>
      <c r="C88" s="218" t="s">
        <v>87</v>
      </c>
      <c r="D88" s="218" t="s">
        <v>235</v>
      </c>
      <c r="E88" s="219" t="s">
        <v>1346</v>
      </c>
      <c r="F88" s="220" t="s">
        <v>1347</v>
      </c>
      <c r="G88" s="221" t="s">
        <v>1149</v>
      </c>
      <c r="H88" s="292"/>
      <c r="I88" s="223"/>
      <c r="J88" s="224">
        <f>ROUND(I88*H88,2)</f>
        <v>0</v>
      </c>
      <c r="K88" s="220" t="s">
        <v>39</v>
      </c>
      <c r="L88" s="45"/>
      <c r="M88" s="225" t="s">
        <v>39</v>
      </c>
      <c r="N88" s="226" t="s">
        <v>53</v>
      </c>
      <c r="O88" s="81"/>
      <c r="P88" s="227">
        <f>O88*H88</f>
        <v>0</v>
      </c>
      <c r="Q88" s="227">
        <v>0</v>
      </c>
      <c r="R88" s="227">
        <f>Q88*H88</f>
        <v>0</v>
      </c>
      <c r="S88" s="227">
        <v>0</v>
      </c>
      <c r="T88" s="228">
        <f>S88*H88</f>
        <v>0</v>
      </c>
      <c r="AR88" s="18" t="s">
        <v>181</v>
      </c>
      <c r="AT88" s="18" t="s">
        <v>235</v>
      </c>
      <c r="AU88" s="18" t="s">
        <v>87</v>
      </c>
      <c r="AY88" s="18" t="s">
        <v>232</v>
      </c>
      <c r="BE88" s="229">
        <f>IF(N88="základní",J88,0)</f>
        <v>0</v>
      </c>
      <c r="BF88" s="229">
        <f>IF(N88="snížená",J88,0)</f>
        <v>0</v>
      </c>
      <c r="BG88" s="229">
        <f>IF(N88="zákl. přenesená",J88,0)</f>
        <v>0</v>
      </c>
      <c r="BH88" s="229">
        <f>IF(N88="sníž. přenesená",J88,0)</f>
        <v>0</v>
      </c>
      <c r="BI88" s="229">
        <f>IF(N88="nulová",J88,0)</f>
        <v>0</v>
      </c>
      <c r="BJ88" s="18" t="s">
        <v>181</v>
      </c>
      <c r="BK88" s="229">
        <f>ROUND(I88*H88,2)</f>
        <v>0</v>
      </c>
      <c r="BL88" s="18" t="s">
        <v>181</v>
      </c>
      <c r="BM88" s="18" t="s">
        <v>1348</v>
      </c>
    </row>
    <row r="89" s="1" customFormat="1" ht="16.5" customHeight="1">
      <c r="B89" s="40"/>
      <c r="C89" s="218" t="s">
        <v>89</v>
      </c>
      <c r="D89" s="218" t="s">
        <v>235</v>
      </c>
      <c r="E89" s="219" t="s">
        <v>1349</v>
      </c>
      <c r="F89" s="220" t="s">
        <v>1350</v>
      </c>
      <c r="G89" s="221" t="s">
        <v>1149</v>
      </c>
      <c r="H89" s="292"/>
      <c r="I89" s="223"/>
      <c r="J89" s="224">
        <f>ROUND(I89*H89,2)</f>
        <v>0</v>
      </c>
      <c r="K89" s="220" t="s">
        <v>39</v>
      </c>
      <c r="L89" s="45"/>
      <c r="M89" s="225" t="s">
        <v>39</v>
      </c>
      <c r="N89" s="226" t="s">
        <v>53</v>
      </c>
      <c r="O89" s="81"/>
      <c r="P89" s="227">
        <f>O89*H89</f>
        <v>0</v>
      </c>
      <c r="Q89" s="227">
        <v>0</v>
      </c>
      <c r="R89" s="227">
        <f>Q89*H89</f>
        <v>0</v>
      </c>
      <c r="S89" s="227">
        <v>0</v>
      </c>
      <c r="T89" s="228">
        <f>S89*H89</f>
        <v>0</v>
      </c>
      <c r="AR89" s="18" t="s">
        <v>181</v>
      </c>
      <c r="AT89" s="18" t="s">
        <v>235</v>
      </c>
      <c r="AU89" s="18" t="s">
        <v>87</v>
      </c>
      <c r="AY89" s="18" t="s">
        <v>232</v>
      </c>
      <c r="BE89" s="229">
        <f>IF(N89="základní",J89,0)</f>
        <v>0</v>
      </c>
      <c r="BF89" s="229">
        <f>IF(N89="snížená",J89,0)</f>
        <v>0</v>
      </c>
      <c r="BG89" s="229">
        <f>IF(N89="zákl. přenesená",J89,0)</f>
        <v>0</v>
      </c>
      <c r="BH89" s="229">
        <f>IF(N89="sníž. přenesená",J89,0)</f>
        <v>0</v>
      </c>
      <c r="BI89" s="229">
        <f>IF(N89="nulová",J89,0)</f>
        <v>0</v>
      </c>
      <c r="BJ89" s="18" t="s">
        <v>181</v>
      </c>
      <c r="BK89" s="229">
        <f>ROUND(I89*H89,2)</f>
        <v>0</v>
      </c>
      <c r="BL89" s="18" t="s">
        <v>181</v>
      </c>
      <c r="BM89" s="18" t="s">
        <v>1351</v>
      </c>
    </row>
    <row r="90" s="1" customFormat="1" ht="33.75" customHeight="1">
      <c r="B90" s="40"/>
      <c r="C90" s="218" t="s">
        <v>249</v>
      </c>
      <c r="D90" s="218" t="s">
        <v>235</v>
      </c>
      <c r="E90" s="219" t="s">
        <v>1352</v>
      </c>
      <c r="F90" s="220" t="s">
        <v>1353</v>
      </c>
      <c r="G90" s="221" t="s">
        <v>1149</v>
      </c>
      <c r="H90" s="292"/>
      <c r="I90" s="223"/>
      <c r="J90" s="224">
        <f>ROUND(I90*H90,2)</f>
        <v>0</v>
      </c>
      <c r="K90" s="220" t="s">
        <v>238</v>
      </c>
      <c r="L90" s="45"/>
      <c r="M90" s="225" t="s">
        <v>39</v>
      </c>
      <c r="N90" s="226" t="s">
        <v>53</v>
      </c>
      <c r="O90" s="81"/>
      <c r="P90" s="227">
        <f>O90*H90</f>
        <v>0</v>
      </c>
      <c r="Q90" s="227">
        <v>0</v>
      </c>
      <c r="R90" s="227">
        <f>Q90*H90</f>
        <v>0</v>
      </c>
      <c r="S90" s="227">
        <v>0</v>
      </c>
      <c r="T90" s="228">
        <f>S90*H90</f>
        <v>0</v>
      </c>
      <c r="AR90" s="18" t="s">
        <v>181</v>
      </c>
      <c r="AT90" s="18" t="s">
        <v>235</v>
      </c>
      <c r="AU90" s="18" t="s">
        <v>87</v>
      </c>
      <c r="AY90" s="18" t="s">
        <v>232</v>
      </c>
      <c r="BE90" s="229">
        <f>IF(N90="základní",J90,0)</f>
        <v>0</v>
      </c>
      <c r="BF90" s="229">
        <f>IF(N90="snížená",J90,0)</f>
        <v>0</v>
      </c>
      <c r="BG90" s="229">
        <f>IF(N90="zákl. přenesená",J90,0)</f>
        <v>0</v>
      </c>
      <c r="BH90" s="229">
        <f>IF(N90="sníž. přenesená",J90,0)</f>
        <v>0</v>
      </c>
      <c r="BI90" s="229">
        <f>IF(N90="nulová",J90,0)</f>
        <v>0</v>
      </c>
      <c r="BJ90" s="18" t="s">
        <v>181</v>
      </c>
      <c r="BK90" s="229">
        <f>ROUND(I90*H90,2)</f>
        <v>0</v>
      </c>
      <c r="BL90" s="18" t="s">
        <v>181</v>
      </c>
      <c r="BM90" s="18" t="s">
        <v>1354</v>
      </c>
    </row>
    <row r="91" s="1" customFormat="1">
      <c r="B91" s="40"/>
      <c r="C91" s="41"/>
      <c r="D91" s="230" t="s">
        <v>240</v>
      </c>
      <c r="E91" s="41"/>
      <c r="F91" s="231" t="s">
        <v>1355</v>
      </c>
      <c r="G91" s="41"/>
      <c r="H91" s="41"/>
      <c r="I91" s="145"/>
      <c r="J91" s="41"/>
      <c r="K91" s="41"/>
      <c r="L91" s="45"/>
      <c r="M91" s="232"/>
      <c r="N91" s="81"/>
      <c r="O91" s="81"/>
      <c r="P91" s="81"/>
      <c r="Q91" s="81"/>
      <c r="R91" s="81"/>
      <c r="S91" s="81"/>
      <c r="T91" s="82"/>
      <c r="AT91" s="18" t="s">
        <v>240</v>
      </c>
      <c r="AU91" s="18" t="s">
        <v>87</v>
      </c>
    </row>
    <row r="92" s="12" customFormat="1">
      <c r="B92" s="233"/>
      <c r="C92" s="234"/>
      <c r="D92" s="230" t="s">
        <v>242</v>
      </c>
      <c r="E92" s="235" t="s">
        <v>39</v>
      </c>
      <c r="F92" s="236" t="s">
        <v>1356</v>
      </c>
      <c r="G92" s="234"/>
      <c r="H92" s="237">
        <v>1</v>
      </c>
      <c r="I92" s="238"/>
      <c r="J92" s="234"/>
      <c r="K92" s="234"/>
      <c r="L92" s="239"/>
      <c r="M92" s="240"/>
      <c r="N92" s="241"/>
      <c r="O92" s="241"/>
      <c r="P92" s="241"/>
      <c r="Q92" s="241"/>
      <c r="R92" s="241"/>
      <c r="S92" s="241"/>
      <c r="T92" s="242"/>
      <c r="AT92" s="243" t="s">
        <v>242</v>
      </c>
      <c r="AU92" s="243" t="s">
        <v>87</v>
      </c>
      <c r="AV92" s="12" t="s">
        <v>89</v>
      </c>
      <c r="AW92" s="12" t="s">
        <v>41</v>
      </c>
      <c r="AX92" s="12" t="s">
        <v>87</v>
      </c>
      <c r="AY92" s="243" t="s">
        <v>232</v>
      </c>
    </row>
    <row r="93" s="1" customFormat="1" ht="16.5" customHeight="1">
      <c r="B93" s="40"/>
      <c r="C93" s="218" t="s">
        <v>181</v>
      </c>
      <c r="D93" s="218" t="s">
        <v>235</v>
      </c>
      <c r="E93" s="219" t="s">
        <v>1357</v>
      </c>
      <c r="F93" s="220" t="s">
        <v>1358</v>
      </c>
      <c r="G93" s="221" t="s">
        <v>1149</v>
      </c>
      <c r="H93" s="292"/>
      <c r="I93" s="223"/>
      <c r="J93" s="224">
        <f>ROUND(I93*H93,2)</f>
        <v>0</v>
      </c>
      <c r="K93" s="220" t="s">
        <v>39</v>
      </c>
      <c r="L93" s="45"/>
      <c r="M93" s="225" t="s">
        <v>39</v>
      </c>
      <c r="N93" s="226" t="s">
        <v>53</v>
      </c>
      <c r="O93" s="81"/>
      <c r="P93" s="227">
        <f>O93*H93</f>
        <v>0</v>
      </c>
      <c r="Q93" s="227">
        <v>0</v>
      </c>
      <c r="R93" s="227">
        <f>Q93*H93</f>
        <v>0</v>
      </c>
      <c r="S93" s="227">
        <v>0</v>
      </c>
      <c r="T93" s="228">
        <f>S93*H93</f>
        <v>0</v>
      </c>
      <c r="AR93" s="18" t="s">
        <v>181</v>
      </c>
      <c r="AT93" s="18" t="s">
        <v>235</v>
      </c>
      <c r="AU93" s="18" t="s">
        <v>87</v>
      </c>
      <c r="AY93" s="18" t="s">
        <v>232</v>
      </c>
      <c r="BE93" s="229">
        <f>IF(N93="základní",J93,0)</f>
        <v>0</v>
      </c>
      <c r="BF93" s="229">
        <f>IF(N93="snížená",J93,0)</f>
        <v>0</v>
      </c>
      <c r="BG93" s="229">
        <f>IF(N93="zákl. přenesená",J93,0)</f>
        <v>0</v>
      </c>
      <c r="BH93" s="229">
        <f>IF(N93="sníž. přenesená",J93,0)</f>
        <v>0</v>
      </c>
      <c r="BI93" s="229">
        <f>IF(N93="nulová",J93,0)</f>
        <v>0</v>
      </c>
      <c r="BJ93" s="18" t="s">
        <v>181</v>
      </c>
      <c r="BK93" s="229">
        <f>ROUND(I93*H93,2)</f>
        <v>0</v>
      </c>
      <c r="BL93" s="18" t="s">
        <v>181</v>
      </c>
      <c r="BM93" s="18" t="s">
        <v>1359</v>
      </c>
    </row>
    <row r="94" s="1" customFormat="1">
      <c r="B94" s="40"/>
      <c r="C94" s="41"/>
      <c r="D94" s="230" t="s">
        <v>255</v>
      </c>
      <c r="E94" s="41"/>
      <c r="F94" s="231" t="s">
        <v>1360</v>
      </c>
      <c r="G94" s="41"/>
      <c r="H94" s="41"/>
      <c r="I94" s="145"/>
      <c r="J94" s="41"/>
      <c r="K94" s="41"/>
      <c r="L94" s="45"/>
      <c r="M94" s="232"/>
      <c r="N94" s="81"/>
      <c r="O94" s="81"/>
      <c r="P94" s="81"/>
      <c r="Q94" s="81"/>
      <c r="R94" s="81"/>
      <c r="S94" s="81"/>
      <c r="T94" s="82"/>
      <c r="AT94" s="18" t="s">
        <v>255</v>
      </c>
      <c r="AU94" s="18" t="s">
        <v>87</v>
      </c>
    </row>
    <row r="95" s="1" customFormat="1" ht="33.75" customHeight="1">
      <c r="B95" s="40"/>
      <c r="C95" s="218" t="s">
        <v>233</v>
      </c>
      <c r="D95" s="218" t="s">
        <v>235</v>
      </c>
      <c r="E95" s="219" t="s">
        <v>1361</v>
      </c>
      <c r="F95" s="220" t="s">
        <v>1362</v>
      </c>
      <c r="G95" s="221" t="s">
        <v>1149</v>
      </c>
      <c r="H95" s="292"/>
      <c r="I95" s="223"/>
      <c r="J95" s="224">
        <f>ROUND(I95*H95,2)</f>
        <v>0</v>
      </c>
      <c r="K95" s="220" t="s">
        <v>39</v>
      </c>
      <c r="L95" s="45"/>
      <c r="M95" s="293" t="s">
        <v>39</v>
      </c>
      <c r="N95" s="294" t="s">
        <v>53</v>
      </c>
      <c r="O95" s="295"/>
      <c r="P95" s="296">
        <f>O95*H95</f>
        <v>0</v>
      </c>
      <c r="Q95" s="296">
        <v>0</v>
      </c>
      <c r="R95" s="296">
        <f>Q95*H95</f>
        <v>0</v>
      </c>
      <c r="S95" s="296">
        <v>0</v>
      </c>
      <c r="T95" s="297">
        <f>S95*H95</f>
        <v>0</v>
      </c>
      <c r="AR95" s="18" t="s">
        <v>181</v>
      </c>
      <c r="AT95" s="18" t="s">
        <v>235</v>
      </c>
      <c r="AU95" s="18" t="s">
        <v>87</v>
      </c>
      <c r="AY95" s="18" t="s">
        <v>232</v>
      </c>
      <c r="BE95" s="229">
        <f>IF(N95="základní",J95,0)</f>
        <v>0</v>
      </c>
      <c r="BF95" s="229">
        <f>IF(N95="snížená",J95,0)</f>
        <v>0</v>
      </c>
      <c r="BG95" s="229">
        <f>IF(N95="zákl. přenesená",J95,0)</f>
        <v>0</v>
      </c>
      <c r="BH95" s="229">
        <f>IF(N95="sníž. přenesená",J95,0)</f>
        <v>0</v>
      </c>
      <c r="BI95" s="229">
        <f>IF(N95="nulová",J95,0)</f>
        <v>0</v>
      </c>
      <c r="BJ95" s="18" t="s">
        <v>181</v>
      </c>
      <c r="BK95" s="229">
        <f>ROUND(I95*H95,2)</f>
        <v>0</v>
      </c>
      <c r="BL95" s="18" t="s">
        <v>181</v>
      </c>
      <c r="BM95" s="18" t="s">
        <v>1363</v>
      </c>
    </row>
    <row r="96" s="1" customFormat="1" ht="6.96" customHeight="1">
      <c r="B96" s="59"/>
      <c r="C96" s="60"/>
      <c r="D96" s="60"/>
      <c r="E96" s="60"/>
      <c r="F96" s="60"/>
      <c r="G96" s="60"/>
      <c r="H96" s="60"/>
      <c r="I96" s="169"/>
      <c r="J96" s="60"/>
      <c r="K96" s="60"/>
      <c r="L96" s="45"/>
    </row>
  </sheetData>
  <sheetProtection sheet="1" autoFilter="0" formatColumns="0" formatRows="0" objects="1" scenarios="1" spinCount="100000" saltValue="y/LiD+JhBPhnQkQZ4zjwIrAvs+UdIiVpRF5Te0n0vx+/qmef/vwzTzvxUBRsLGblj14v8KLuEhvE6xoKo5yczw==" hashValue="xaYEfSTAzAW+KjWHR4BNQVxpkVdxsFxXcxniGjcZW/KCdlnPyiDMh7ipzUJAixjgaCiyGNHJfGb2GmR6Fza86A==" algorithmName="SHA-512" password="CC35"/>
  <autoFilter ref="C85:K9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98" customWidth="1"/>
    <col min="2" max="2" width="1.664063" style="298" customWidth="1"/>
    <col min="3" max="4" width="5" style="298" customWidth="1"/>
    <col min="5" max="5" width="11.67" style="298" customWidth="1"/>
    <col min="6" max="6" width="9.17" style="298" customWidth="1"/>
    <col min="7" max="7" width="5" style="298" customWidth="1"/>
    <col min="8" max="8" width="77.83" style="298" customWidth="1"/>
    <col min="9" max="10" width="20" style="298" customWidth="1"/>
    <col min="11" max="11" width="1.664063" style="298" customWidth="1"/>
  </cols>
  <sheetData>
    <row r="1" ht="37.5" customHeight="1"/>
    <row r="2" ht="7.5" customHeight="1">
      <c r="B2" s="299"/>
      <c r="C2" s="300"/>
      <c r="D2" s="300"/>
      <c r="E2" s="300"/>
      <c r="F2" s="300"/>
      <c r="G2" s="300"/>
      <c r="H2" s="300"/>
      <c r="I2" s="300"/>
      <c r="J2" s="300"/>
      <c r="K2" s="301"/>
    </row>
    <row r="3" s="16" customFormat="1" ht="45" customHeight="1">
      <c r="B3" s="302"/>
      <c r="C3" s="303" t="s">
        <v>1364</v>
      </c>
      <c r="D3" s="303"/>
      <c r="E3" s="303"/>
      <c r="F3" s="303"/>
      <c r="G3" s="303"/>
      <c r="H3" s="303"/>
      <c r="I3" s="303"/>
      <c r="J3" s="303"/>
      <c r="K3" s="304"/>
    </row>
    <row r="4" ht="25.5" customHeight="1">
      <c r="B4" s="305"/>
      <c r="C4" s="306" t="s">
        <v>1365</v>
      </c>
      <c r="D4" s="306"/>
      <c r="E4" s="306"/>
      <c r="F4" s="306"/>
      <c r="G4" s="306"/>
      <c r="H4" s="306"/>
      <c r="I4" s="306"/>
      <c r="J4" s="306"/>
      <c r="K4" s="307"/>
    </row>
    <row r="5" ht="5.25" customHeight="1">
      <c r="B5" s="305"/>
      <c r="C5" s="308"/>
      <c r="D5" s="308"/>
      <c r="E5" s="308"/>
      <c r="F5" s="308"/>
      <c r="G5" s="308"/>
      <c r="H5" s="308"/>
      <c r="I5" s="308"/>
      <c r="J5" s="308"/>
      <c r="K5" s="307"/>
    </row>
    <row r="6" ht="15" customHeight="1">
      <c r="B6" s="305"/>
      <c r="C6" s="309" t="s">
        <v>1366</v>
      </c>
      <c r="D6" s="309"/>
      <c r="E6" s="309"/>
      <c r="F6" s="309"/>
      <c r="G6" s="309"/>
      <c r="H6" s="309"/>
      <c r="I6" s="309"/>
      <c r="J6" s="309"/>
      <c r="K6" s="307"/>
    </row>
    <row r="7" ht="15" customHeight="1">
      <c r="B7" s="310"/>
      <c r="C7" s="309" t="s">
        <v>1367</v>
      </c>
      <c r="D7" s="309"/>
      <c r="E7" s="309"/>
      <c r="F7" s="309"/>
      <c r="G7" s="309"/>
      <c r="H7" s="309"/>
      <c r="I7" s="309"/>
      <c r="J7" s="309"/>
      <c r="K7" s="307"/>
    </row>
    <row r="8" ht="12.75" customHeight="1">
      <c r="B8" s="310"/>
      <c r="C8" s="309"/>
      <c r="D8" s="309"/>
      <c r="E8" s="309"/>
      <c r="F8" s="309"/>
      <c r="G8" s="309"/>
      <c r="H8" s="309"/>
      <c r="I8" s="309"/>
      <c r="J8" s="309"/>
      <c r="K8" s="307"/>
    </row>
    <row r="9" ht="15" customHeight="1">
      <c r="B9" s="310"/>
      <c r="C9" s="309" t="s">
        <v>1368</v>
      </c>
      <c r="D9" s="309"/>
      <c r="E9" s="309"/>
      <c r="F9" s="309"/>
      <c r="G9" s="309"/>
      <c r="H9" s="309"/>
      <c r="I9" s="309"/>
      <c r="J9" s="309"/>
      <c r="K9" s="307"/>
    </row>
    <row r="10" ht="15" customHeight="1">
      <c r="B10" s="310"/>
      <c r="C10" s="309"/>
      <c r="D10" s="309" t="s">
        <v>1369</v>
      </c>
      <c r="E10" s="309"/>
      <c r="F10" s="309"/>
      <c r="G10" s="309"/>
      <c r="H10" s="309"/>
      <c r="I10" s="309"/>
      <c r="J10" s="309"/>
      <c r="K10" s="307"/>
    </row>
    <row r="11" ht="15" customHeight="1">
      <c r="B11" s="310"/>
      <c r="C11" s="311"/>
      <c r="D11" s="309" t="s">
        <v>1370</v>
      </c>
      <c r="E11" s="309"/>
      <c r="F11" s="309"/>
      <c r="G11" s="309"/>
      <c r="H11" s="309"/>
      <c r="I11" s="309"/>
      <c r="J11" s="309"/>
      <c r="K11" s="307"/>
    </row>
    <row r="12" ht="15" customHeight="1">
      <c r="B12" s="310"/>
      <c r="C12" s="311"/>
      <c r="D12" s="309"/>
      <c r="E12" s="309"/>
      <c r="F12" s="309"/>
      <c r="G12" s="309"/>
      <c r="H12" s="309"/>
      <c r="I12" s="309"/>
      <c r="J12" s="309"/>
      <c r="K12" s="307"/>
    </row>
    <row r="13" ht="15" customHeight="1">
      <c r="B13" s="310"/>
      <c r="C13" s="311"/>
      <c r="D13" s="312" t="s">
        <v>1371</v>
      </c>
      <c r="E13" s="309"/>
      <c r="F13" s="309"/>
      <c r="G13" s="309"/>
      <c r="H13" s="309"/>
      <c r="I13" s="309"/>
      <c r="J13" s="309"/>
      <c r="K13" s="307"/>
    </row>
    <row r="14" ht="12.75" customHeight="1">
      <c r="B14" s="310"/>
      <c r="C14" s="311"/>
      <c r="D14" s="311"/>
      <c r="E14" s="311"/>
      <c r="F14" s="311"/>
      <c r="G14" s="311"/>
      <c r="H14" s="311"/>
      <c r="I14" s="311"/>
      <c r="J14" s="311"/>
      <c r="K14" s="307"/>
    </row>
    <row r="15" ht="15" customHeight="1">
      <c r="B15" s="310"/>
      <c r="C15" s="311"/>
      <c r="D15" s="309" t="s">
        <v>1372</v>
      </c>
      <c r="E15" s="309"/>
      <c r="F15" s="309"/>
      <c r="G15" s="309"/>
      <c r="H15" s="309"/>
      <c r="I15" s="309"/>
      <c r="J15" s="309"/>
      <c r="K15" s="307"/>
    </row>
    <row r="16" ht="15" customHeight="1">
      <c r="B16" s="310"/>
      <c r="C16" s="311"/>
      <c r="D16" s="309" t="s">
        <v>1373</v>
      </c>
      <c r="E16" s="309"/>
      <c r="F16" s="309"/>
      <c r="G16" s="309"/>
      <c r="H16" s="309"/>
      <c r="I16" s="309"/>
      <c r="J16" s="309"/>
      <c r="K16" s="307"/>
    </row>
    <row r="17" ht="15" customHeight="1">
      <c r="B17" s="310"/>
      <c r="C17" s="311"/>
      <c r="D17" s="309" t="s">
        <v>1374</v>
      </c>
      <c r="E17" s="309"/>
      <c r="F17" s="309"/>
      <c r="G17" s="309"/>
      <c r="H17" s="309"/>
      <c r="I17" s="309"/>
      <c r="J17" s="309"/>
      <c r="K17" s="307"/>
    </row>
    <row r="18" ht="15" customHeight="1">
      <c r="B18" s="310"/>
      <c r="C18" s="311"/>
      <c r="D18" s="311"/>
      <c r="E18" s="313" t="s">
        <v>86</v>
      </c>
      <c r="F18" s="309" t="s">
        <v>1375</v>
      </c>
      <c r="G18" s="309"/>
      <c r="H18" s="309"/>
      <c r="I18" s="309"/>
      <c r="J18" s="309"/>
      <c r="K18" s="307"/>
    </row>
    <row r="19" ht="15" customHeight="1">
      <c r="B19" s="310"/>
      <c r="C19" s="311"/>
      <c r="D19" s="311"/>
      <c r="E19" s="313" t="s">
        <v>1376</v>
      </c>
      <c r="F19" s="309" t="s">
        <v>1377</v>
      </c>
      <c r="G19" s="309"/>
      <c r="H19" s="309"/>
      <c r="I19" s="309"/>
      <c r="J19" s="309"/>
      <c r="K19" s="307"/>
    </row>
    <row r="20" ht="15" customHeight="1">
      <c r="B20" s="310"/>
      <c r="C20" s="311"/>
      <c r="D20" s="311"/>
      <c r="E20" s="313" t="s">
        <v>1378</v>
      </c>
      <c r="F20" s="309" t="s">
        <v>1379</v>
      </c>
      <c r="G20" s="309"/>
      <c r="H20" s="309"/>
      <c r="I20" s="309"/>
      <c r="J20" s="309"/>
      <c r="K20" s="307"/>
    </row>
    <row r="21" ht="15" customHeight="1">
      <c r="B21" s="310"/>
      <c r="C21" s="311"/>
      <c r="D21" s="311"/>
      <c r="E21" s="313" t="s">
        <v>1380</v>
      </c>
      <c r="F21" s="309" t="s">
        <v>1381</v>
      </c>
      <c r="G21" s="309"/>
      <c r="H21" s="309"/>
      <c r="I21" s="309"/>
      <c r="J21" s="309"/>
      <c r="K21" s="307"/>
    </row>
    <row r="22" ht="15" customHeight="1">
      <c r="B22" s="310"/>
      <c r="C22" s="311"/>
      <c r="D22" s="311"/>
      <c r="E22" s="313" t="s">
        <v>343</v>
      </c>
      <c r="F22" s="309" t="s">
        <v>344</v>
      </c>
      <c r="G22" s="309"/>
      <c r="H22" s="309"/>
      <c r="I22" s="309"/>
      <c r="J22" s="309"/>
      <c r="K22" s="307"/>
    </row>
    <row r="23" ht="15" customHeight="1">
      <c r="B23" s="310"/>
      <c r="C23" s="311"/>
      <c r="D23" s="311"/>
      <c r="E23" s="313" t="s">
        <v>93</v>
      </c>
      <c r="F23" s="309" t="s">
        <v>1382</v>
      </c>
      <c r="G23" s="309"/>
      <c r="H23" s="309"/>
      <c r="I23" s="309"/>
      <c r="J23" s="309"/>
      <c r="K23" s="307"/>
    </row>
    <row r="24" ht="12.75" customHeight="1">
      <c r="B24" s="310"/>
      <c r="C24" s="311"/>
      <c r="D24" s="311"/>
      <c r="E24" s="311"/>
      <c r="F24" s="311"/>
      <c r="G24" s="311"/>
      <c r="H24" s="311"/>
      <c r="I24" s="311"/>
      <c r="J24" s="311"/>
      <c r="K24" s="307"/>
    </row>
    <row r="25" ht="15" customHeight="1">
      <c r="B25" s="310"/>
      <c r="C25" s="309" t="s">
        <v>1383</v>
      </c>
      <c r="D25" s="309"/>
      <c r="E25" s="309"/>
      <c r="F25" s="309"/>
      <c r="G25" s="309"/>
      <c r="H25" s="309"/>
      <c r="I25" s="309"/>
      <c r="J25" s="309"/>
      <c r="K25" s="307"/>
    </row>
    <row r="26" ht="15" customHeight="1">
      <c r="B26" s="310"/>
      <c r="C26" s="309" t="s">
        <v>1384</v>
      </c>
      <c r="D26" s="309"/>
      <c r="E26" s="309"/>
      <c r="F26" s="309"/>
      <c r="G26" s="309"/>
      <c r="H26" s="309"/>
      <c r="I26" s="309"/>
      <c r="J26" s="309"/>
      <c r="K26" s="307"/>
    </row>
    <row r="27" ht="15" customHeight="1">
      <c r="B27" s="310"/>
      <c r="C27" s="309"/>
      <c r="D27" s="309" t="s">
        <v>1385</v>
      </c>
      <c r="E27" s="309"/>
      <c r="F27" s="309"/>
      <c r="G27" s="309"/>
      <c r="H27" s="309"/>
      <c r="I27" s="309"/>
      <c r="J27" s="309"/>
      <c r="K27" s="307"/>
    </row>
    <row r="28" ht="15" customHeight="1">
      <c r="B28" s="310"/>
      <c r="C28" s="311"/>
      <c r="D28" s="309" t="s">
        <v>1386</v>
      </c>
      <c r="E28" s="309"/>
      <c r="F28" s="309"/>
      <c r="G28" s="309"/>
      <c r="H28" s="309"/>
      <c r="I28" s="309"/>
      <c r="J28" s="309"/>
      <c r="K28" s="307"/>
    </row>
    <row r="29" ht="12.75" customHeight="1">
      <c r="B29" s="310"/>
      <c r="C29" s="311"/>
      <c r="D29" s="311"/>
      <c r="E29" s="311"/>
      <c r="F29" s="311"/>
      <c r="G29" s="311"/>
      <c r="H29" s="311"/>
      <c r="I29" s="311"/>
      <c r="J29" s="311"/>
      <c r="K29" s="307"/>
    </row>
    <row r="30" ht="15" customHeight="1">
      <c r="B30" s="310"/>
      <c r="C30" s="311"/>
      <c r="D30" s="309" t="s">
        <v>1387</v>
      </c>
      <c r="E30" s="309"/>
      <c r="F30" s="309"/>
      <c r="G30" s="309"/>
      <c r="H30" s="309"/>
      <c r="I30" s="309"/>
      <c r="J30" s="309"/>
      <c r="K30" s="307"/>
    </row>
    <row r="31" ht="15" customHeight="1">
      <c r="B31" s="310"/>
      <c r="C31" s="311"/>
      <c r="D31" s="309" t="s">
        <v>1388</v>
      </c>
      <c r="E31" s="309"/>
      <c r="F31" s="309"/>
      <c r="G31" s="309"/>
      <c r="H31" s="309"/>
      <c r="I31" s="309"/>
      <c r="J31" s="309"/>
      <c r="K31" s="307"/>
    </row>
    <row r="32" ht="12.75" customHeight="1">
      <c r="B32" s="310"/>
      <c r="C32" s="311"/>
      <c r="D32" s="311"/>
      <c r="E32" s="311"/>
      <c r="F32" s="311"/>
      <c r="G32" s="311"/>
      <c r="H32" s="311"/>
      <c r="I32" s="311"/>
      <c r="J32" s="311"/>
      <c r="K32" s="307"/>
    </row>
    <row r="33" ht="15" customHeight="1">
      <c r="B33" s="310"/>
      <c r="C33" s="311"/>
      <c r="D33" s="309" t="s">
        <v>1389</v>
      </c>
      <c r="E33" s="309"/>
      <c r="F33" s="309"/>
      <c r="G33" s="309"/>
      <c r="H33" s="309"/>
      <c r="I33" s="309"/>
      <c r="J33" s="309"/>
      <c r="K33" s="307"/>
    </row>
    <row r="34" ht="15" customHeight="1">
      <c r="B34" s="310"/>
      <c r="C34" s="311"/>
      <c r="D34" s="309" t="s">
        <v>1390</v>
      </c>
      <c r="E34" s="309"/>
      <c r="F34" s="309"/>
      <c r="G34" s="309"/>
      <c r="H34" s="309"/>
      <c r="I34" s="309"/>
      <c r="J34" s="309"/>
      <c r="K34" s="307"/>
    </row>
    <row r="35" ht="15" customHeight="1">
      <c r="B35" s="310"/>
      <c r="C35" s="311"/>
      <c r="D35" s="309" t="s">
        <v>1391</v>
      </c>
      <c r="E35" s="309"/>
      <c r="F35" s="309"/>
      <c r="G35" s="309"/>
      <c r="H35" s="309"/>
      <c r="I35" s="309"/>
      <c r="J35" s="309"/>
      <c r="K35" s="307"/>
    </row>
    <row r="36" ht="15" customHeight="1">
      <c r="B36" s="310"/>
      <c r="C36" s="311"/>
      <c r="D36" s="309"/>
      <c r="E36" s="312" t="s">
        <v>218</v>
      </c>
      <c r="F36" s="309"/>
      <c r="G36" s="309" t="s">
        <v>1392</v>
      </c>
      <c r="H36" s="309"/>
      <c r="I36" s="309"/>
      <c r="J36" s="309"/>
      <c r="K36" s="307"/>
    </row>
    <row r="37" ht="30.75" customHeight="1">
      <c r="B37" s="310"/>
      <c r="C37" s="311"/>
      <c r="D37" s="309"/>
      <c r="E37" s="312" t="s">
        <v>1393</v>
      </c>
      <c r="F37" s="309"/>
      <c r="G37" s="309" t="s">
        <v>1394</v>
      </c>
      <c r="H37" s="309"/>
      <c r="I37" s="309"/>
      <c r="J37" s="309"/>
      <c r="K37" s="307"/>
    </row>
    <row r="38" ht="15" customHeight="1">
      <c r="B38" s="310"/>
      <c r="C38" s="311"/>
      <c r="D38" s="309"/>
      <c r="E38" s="312" t="s">
        <v>61</v>
      </c>
      <c r="F38" s="309"/>
      <c r="G38" s="309" t="s">
        <v>1395</v>
      </c>
      <c r="H38" s="309"/>
      <c r="I38" s="309"/>
      <c r="J38" s="309"/>
      <c r="K38" s="307"/>
    </row>
    <row r="39" ht="15" customHeight="1">
      <c r="B39" s="310"/>
      <c r="C39" s="311"/>
      <c r="D39" s="309"/>
      <c r="E39" s="312" t="s">
        <v>62</v>
      </c>
      <c r="F39" s="309"/>
      <c r="G39" s="309" t="s">
        <v>1396</v>
      </c>
      <c r="H39" s="309"/>
      <c r="I39" s="309"/>
      <c r="J39" s="309"/>
      <c r="K39" s="307"/>
    </row>
    <row r="40" ht="15" customHeight="1">
      <c r="B40" s="310"/>
      <c r="C40" s="311"/>
      <c r="D40" s="309"/>
      <c r="E40" s="312" t="s">
        <v>219</v>
      </c>
      <c r="F40" s="309"/>
      <c r="G40" s="309" t="s">
        <v>1397</v>
      </c>
      <c r="H40" s="309"/>
      <c r="I40" s="309"/>
      <c r="J40" s="309"/>
      <c r="K40" s="307"/>
    </row>
    <row r="41" ht="15" customHeight="1">
      <c r="B41" s="310"/>
      <c r="C41" s="311"/>
      <c r="D41" s="309"/>
      <c r="E41" s="312" t="s">
        <v>220</v>
      </c>
      <c r="F41" s="309"/>
      <c r="G41" s="309" t="s">
        <v>1398</v>
      </c>
      <c r="H41" s="309"/>
      <c r="I41" s="309"/>
      <c r="J41" s="309"/>
      <c r="K41" s="307"/>
    </row>
    <row r="42" ht="15" customHeight="1">
      <c r="B42" s="310"/>
      <c r="C42" s="311"/>
      <c r="D42" s="309"/>
      <c r="E42" s="312" t="s">
        <v>1399</v>
      </c>
      <c r="F42" s="309"/>
      <c r="G42" s="309" t="s">
        <v>1400</v>
      </c>
      <c r="H42" s="309"/>
      <c r="I42" s="309"/>
      <c r="J42" s="309"/>
      <c r="K42" s="307"/>
    </row>
    <row r="43" ht="15" customHeight="1">
      <c r="B43" s="310"/>
      <c r="C43" s="311"/>
      <c r="D43" s="309"/>
      <c r="E43" s="312"/>
      <c r="F43" s="309"/>
      <c r="G43" s="309" t="s">
        <v>1401</v>
      </c>
      <c r="H43" s="309"/>
      <c r="I43" s="309"/>
      <c r="J43" s="309"/>
      <c r="K43" s="307"/>
    </row>
    <row r="44" ht="15" customHeight="1">
      <c r="B44" s="310"/>
      <c r="C44" s="311"/>
      <c r="D44" s="309"/>
      <c r="E44" s="312" t="s">
        <v>1402</v>
      </c>
      <c r="F44" s="309"/>
      <c r="G44" s="309" t="s">
        <v>1403</v>
      </c>
      <c r="H44" s="309"/>
      <c r="I44" s="309"/>
      <c r="J44" s="309"/>
      <c r="K44" s="307"/>
    </row>
    <row r="45" ht="15" customHeight="1">
      <c r="B45" s="310"/>
      <c r="C45" s="311"/>
      <c r="D45" s="309"/>
      <c r="E45" s="312" t="s">
        <v>222</v>
      </c>
      <c r="F45" s="309"/>
      <c r="G45" s="309" t="s">
        <v>1404</v>
      </c>
      <c r="H45" s="309"/>
      <c r="I45" s="309"/>
      <c r="J45" s="309"/>
      <c r="K45" s="307"/>
    </row>
    <row r="46" ht="12.75" customHeight="1">
      <c r="B46" s="310"/>
      <c r="C46" s="311"/>
      <c r="D46" s="309"/>
      <c r="E46" s="309"/>
      <c r="F46" s="309"/>
      <c r="G46" s="309"/>
      <c r="H46" s="309"/>
      <c r="I46" s="309"/>
      <c r="J46" s="309"/>
      <c r="K46" s="307"/>
    </row>
    <row r="47" ht="15" customHeight="1">
      <c r="B47" s="310"/>
      <c r="C47" s="311"/>
      <c r="D47" s="309" t="s">
        <v>1405</v>
      </c>
      <c r="E47" s="309"/>
      <c r="F47" s="309"/>
      <c r="G47" s="309"/>
      <c r="H47" s="309"/>
      <c r="I47" s="309"/>
      <c r="J47" s="309"/>
      <c r="K47" s="307"/>
    </row>
    <row r="48" ht="15" customHeight="1">
      <c r="B48" s="310"/>
      <c r="C48" s="311"/>
      <c r="D48" s="311"/>
      <c r="E48" s="309" t="s">
        <v>1406</v>
      </c>
      <c r="F48" s="309"/>
      <c r="G48" s="309"/>
      <c r="H48" s="309"/>
      <c r="I48" s="309"/>
      <c r="J48" s="309"/>
      <c r="K48" s="307"/>
    </row>
    <row r="49" ht="15" customHeight="1">
      <c r="B49" s="310"/>
      <c r="C49" s="311"/>
      <c r="D49" s="311"/>
      <c r="E49" s="309" t="s">
        <v>1407</v>
      </c>
      <c r="F49" s="309"/>
      <c r="G49" s="309"/>
      <c r="H49" s="309"/>
      <c r="I49" s="309"/>
      <c r="J49" s="309"/>
      <c r="K49" s="307"/>
    </row>
    <row r="50" ht="15" customHeight="1">
      <c r="B50" s="310"/>
      <c r="C50" s="311"/>
      <c r="D50" s="311"/>
      <c r="E50" s="309" t="s">
        <v>1408</v>
      </c>
      <c r="F50" s="309"/>
      <c r="G50" s="309"/>
      <c r="H50" s="309"/>
      <c r="I50" s="309"/>
      <c r="J50" s="309"/>
      <c r="K50" s="307"/>
    </row>
    <row r="51" ht="15" customHeight="1">
      <c r="B51" s="310"/>
      <c r="C51" s="311"/>
      <c r="D51" s="309" t="s">
        <v>1409</v>
      </c>
      <c r="E51" s="309"/>
      <c r="F51" s="309"/>
      <c r="G51" s="309"/>
      <c r="H51" s="309"/>
      <c r="I51" s="309"/>
      <c r="J51" s="309"/>
      <c r="K51" s="307"/>
    </row>
    <row r="52" ht="25.5" customHeight="1">
      <c r="B52" s="305"/>
      <c r="C52" s="306" t="s">
        <v>1410</v>
      </c>
      <c r="D52" s="306"/>
      <c r="E52" s="306"/>
      <c r="F52" s="306"/>
      <c r="G52" s="306"/>
      <c r="H52" s="306"/>
      <c r="I52" s="306"/>
      <c r="J52" s="306"/>
      <c r="K52" s="307"/>
    </row>
    <row r="53" ht="5.25" customHeight="1">
      <c r="B53" s="305"/>
      <c r="C53" s="308"/>
      <c r="D53" s="308"/>
      <c r="E53" s="308"/>
      <c r="F53" s="308"/>
      <c r="G53" s="308"/>
      <c r="H53" s="308"/>
      <c r="I53" s="308"/>
      <c r="J53" s="308"/>
      <c r="K53" s="307"/>
    </row>
    <row r="54" ht="15" customHeight="1">
      <c r="B54" s="305"/>
      <c r="C54" s="309" t="s">
        <v>1411</v>
      </c>
      <c r="D54" s="309"/>
      <c r="E54" s="309"/>
      <c r="F54" s="309"/>
      <c r="G54" s="309"/>
      <c r="H54" s="309"/>
      <c r="I54" s="309"/>
      <c r="J54" s="309"/>
      <c r="K54" s="307"/>
    </row>
    <row r="55" ht="15" customHeight="1">
      <c r="B55" s="305"/>
      <c r="C55" s="309" t="s">
        <v>1412</v>
      </c>
      <c r="D55" s="309"/>
      <c r="E55" s="309"/>
      <c r="F55" s="309"/>
      <c r="G55" s="309"/>
      <c r="H55" s="309"/>
      <c r="I55" s="309"/>
      <c r="J55" s="309"/>
      <c r="K55" s="307"/>
    </row>
    <row r="56" ht="12.75" customHeight="1">
      <c r="B56" s="305"/>
      <c r="C56" s="309"/>
      <c r="D56" s="309"/>
      <c r="E56" s="309"/>
      <c r="F56" s="309"/>
      <c r="G56" s="309"/>
      <c r="H56" s="309"/>
      <c r="I56" s="309"/>
      <c r="J56" s="309"/>
      <c r="K56" s="307"/>
    </row>
    <row r="57" ht="15" customHeight="1">
      <c r="B57" s="305"/>
      <c r="C57" s="309" t="s">
        <v>1413</v>
      </c>
      <c r="D57" s="309"/>
      <c r="E57" s="309"/>
      <c r="F57" s="309"/>
      <c r="G57" s="309"/>
      <c r="H57" s="309"/>
      <c r="I57" s="309"/>
      <c r="J57" s="309"/>
      <c r="K57" s="307"/>
    </row>
    <row r="58" ht="15" customHeight="1">
      <c r="B58" s="305"/>
      <c r="C58" s="311"/>
      <c r="D58" s="309" t="s">
        <v>1414</v>
      </c>
      <c r="E58" s="309"/>
      <c r="F58" s="309"/>
      <c r="G58" s="309"/>
      <c r="H58" s="309"/>
      <c r="I58" s="309"/>
      <c r="J58" s="309"/>
      <c r="K58" s="307"/>
    </row>
    <row r="59" ht="15" customHeight="1">
      <c r="B59" s="305"/>
      <c r="C59" s="311"/>
      <c r="D59" s="309" t="s">
        <v>1415</v>
      </c>
      <c r="E59" s="309"/>
      <c r="F59" s="309"/>
      <c r="G59" s="309"/>
      <c r="H59" s="309"/>
      <c r="I59" s="309"/>
      <c r="J59" s="309"/>
      <c r="K59" s="307"/>
    </row>
    <row r="60" ht="15" customHeight="1">
      <c r="B60" s="305"/>
      <c r="C60" s="311"/>
      <c r="D60" s="309" t="s">
        <v>1416</v>
      </c>
      <c r="E60" s="309"/>
      <c r="F60" s="309"/>
      <c r="G60" s="309"/>
      <c r="H60" s="309"/>
      <c r="I60" s="309"/>
      <c r="J60" s="309"/>
      <c r="K60" s="307"/>
    </row>
    <row r="61" ht="15" customHeight="1">
      <c r="B61" s="305"/>
      <c r="C61" s="311"/>
      <c r="D61" s="309" t="s">
        <v>1417</v>
      </c>
      <c r="E61" s="309"/>
      <c r="F61" s="309"/>
      <c r="G61" s="309"/>
      <c r="H61" s="309"/>
      <c r="I61" s="309"/>
      <c r="J61" s="309"/>
      <c r="K61" s="307"/>
    </row>
    <row r="62" ht="15" customHeight="1">
      <c r="B62" s="305"/>
      <c r="C62" s="311"/>
      <c r="D62" s="314" t="s">
        <v>1418</v>
      </c>
      <c r="E62" s="314"/>
      <c r="F62" s="314"/>
      <c r="G62" s="314"/>
      <c r="H62" s="314"/>
      <c r="I62" s="314"/>
      <c r="J62" s="314"/>
      <c r="K62" s="307"/>
    </row>
    <row r="63" ht="15" customHeight="1">
      <c r="B63" s="305"/>
      <c r="C63" s="311"/>
      <c r="D63" s="309" t="s">
        <v>1419</v>
      </c>
      <c r="E63" s="309"/>
      <c r="F63" s="309"/>
      <c r="G63" s="309"/>
      <c r="H63" s="309"/>
      <c r="I63" s="309"/>
      <c r="J63" s="309"/>
      <c r="K63" s="307"/>
    </row>
    <row r="64" ht="12.75" customHeight="1">
      <c r="B64" s="305"/>
      <c r="C64" s="311"/>
      <c r="D64" s="311"/>
      <c r="E64" s="315"/>
      <c r="F64" s="311"/>
      <c r="G64" s="311"/>
      <c r="H64" s="311"/>
      <c r="I64" s="311"/>
      <c r="J64" s="311"/>
      <c r="K64" s="307"/>
    </row>
    <row r="65" ht="15" customHeight="1">
      <c r="B65" s="305"/>
      <c r="C65" s="311"/>
      <c r="D65" s="309" t="s">
        <v>1420</v>
      </c>
      <c r="E65" s="309"/>
      <c r="F65" s="309"/>
      <c r="G65" s="309"/>
      <c r="H65" s="309"/>
      <c r="I65" s="309"/>
      <c r="J65" s="309"/>
      <c r="K65" s="307"/>
    </row>
    <row r="66" ht="15" customHeight="1">
      <c r="B66" s="305"/>
      <c r="C66" s="311"/>
      <c r="D66" s="314" t="s">
        <v>1421</v>
      </c>
      <c r="E66" s="314"/>
      <c r="F66" s="314"/>
      <c r="G66" s="314"/>
      <c r="H66" s="314"/>
      <c r="I66" s="314"/>
      <c r="J66" s="314"/>
      <c r="K66" s="307"/>
    </row>
    <row r="67" ht="15" customHeight="1">
      <c r="B67" s="305"/>
      <c r="C67" s="311"/>
      <c r="D67" s="309" t="s">
        <v>1422</v>
      </c>
      <c r="E67" s="309"/>
      <c r="F67" s="309"/>
      <c r="G67" s="309"/>
      <c r="H67" s="309"/>
      <c r="I67" s="309"/>
      <c r="J67" s="309"/>
      <c r="K67" s="307"/>
    </row>
    <row r="68" ht="15" customHeight="1">
      <c r="B68" s="305"/>
      <c r="C68" s="311"/>
      <c r="D68" s="309" t="s">
        <v>1423</v>
      </c>
      <c r="E68" s="309"/>
      <c r="F68" s="309"/>
      <c r="G68" s="309"/>
      <c r="H68" s="309"/>
      <c r="I68" s="309"/>
      <c r="J68" s="309"/>
      <c r="K68" s="307"/>
    </row>
    <row r="69" ht="15" customHeight="1">
      <c r="B69" s="305"/>
      <c r="C69" s="311"/>
      <c r="D69" s="309" t="s">
        <v>1424</v>
      </c>
      <c r="E69" s="309"/>
      <c r="F69" s="309"/>
      <c r="G69" s="309"/>
      <c r="H69" s="309"/>
      <c r="I69" s="309"/>
      <c r="J69" s="309"/>
      <c r="K69" s="307"/>
    </row>
    <row r="70" ht="15" customHeight="1">
      <c r="B70" s="305"/>
      <c r="C70" s="311"/>
      <c r="D70" s="309" t="s">
        <v>1425</v>
      </c>
      <c r="E70" s="309"/>
      <c r="F70" s="309"/>
      <c r="G70" s="309"/>
      <c r="H70" s="309"/>
      <c r="I70" s="309"/>
      <c r="J70" s="309"/>
      <c r="K70" s="307"/>
    </row>
    <row r="71" ht="12.75" customHeight="1">
      <c r="B71" s="316"/>
      <c r="C71" s="317"/>
      <c r="D71" s="317"/>
      <c r="E71" s="317"/>
      <c r="F71" s="317"/>
      <c r="G71" s="317"/>
      <c r="H71" s="317"/>
      <c r="I71" s="317"/>
      <c r="J71" s="317"/>
      <c r="K71" s="318"/>
    </row>
    <row r="72" ht="18.75" customHeight="1">
      <c r="B72" s="319"/>
      <c r="C72" s="319"/>
      <c r="D72" s="319"/>
      <c r="E72" s="319"/>
      <c r="F72" s="319"/>
      <c r="G72" s="319"/>
      <c r="H72" s="319"/>
      <c r="I72" s="319"/>
      <c r="J72" s="319"/>
      <c r="K72" s="320"/>
    </row>
    <row r="73" ht="18.75" customHeight="1">
      <c r="B73" s="320"/>
      <c r="C73" s="320"/>
      <c r="D73" s="320"/>
      <c r="E73" s="320"/>
      <c r="F73" s="320"/>
      <c r="G73" s="320"/>
      <c r="H73" s="320"/>
      <c r="I73" s="320"/>
      <c r="J73" s="320"/>
      <c r="K73" s="320"/>
    </row>
    <row r="74" ht="7.5" customHeight="1">
      <c r="B74" s="321"/>
      <c r="C74" s="322"/>
      <c r="D74" s="322"/>
      <c r="E74" s="322"/>
      <c r="F74" s="322"/>
      <c r="G74" s="322"/>
      <c r="H74" s="322"/>
      <c r="I74" s="322"/>
      <c r="J74" s="322"/>
      <c r="K74" s="323"/>
    </row>
    <row r="75" ht="45" customHeight="1">
      <c r="B75" s="324"/>
      <c r="C75" s="325" t="s">
        <v>1426</v>
      </c>
      <c r="D75" s="325"/>
      <c r="E75" s="325"/>
      <c r="F75" s="325"/>
      <c r="G75" s="325"/>
      <c r="H75" s="325"/>
      <c r="I75" s="325"/>
      <c r="J75" s="325"/>
      <c r="K75" s="326"/>
    </row>
    <row r="76" ht="17.25" customHeight="1">
      <c r="B76" s="324"/>
      <c r="C76" s="327" t="s">
        <v>1427</v>
      </c>
      <c r="D76" s="327"/>
      <c r="E76" s="327"/>
      <c r="F76" s="327" t="s">
        <v>1428</v>
      </c>
      <c r="G76" s="328"/>
      <c r="H76" s="327" t="s">
        <v>62</v>
      </c>
      <c r="I76" s="327" t="s">
        <v>65</v>
      </c>
      <c r="J76" s="327" t="s">
        <v>1429</v>
      </c>
      <c r="K76" s="326"/>
    </row>
    <row r="77" ht="17.25" customHeight="1">
      <c r="B77" s="324"/>
      <c r="C77" s="329" t="s">
        <v>1430</v>
      </c>
      <c r="D77" s="329"/>
      <c r="E77" s="329"/>
      <c r="F77" s="330" t="s">
        <v>1431</v>
      </c>
      <c r="G77" s="331"/>
      <c r="H77" s="329"/>
      <c r="I77" s="329"/>
      <c r="J77" s="329" t="s">
        <v>1432</v>
      </c>
      <c r="K77" s="326"/>
    </row>
    <row r="78" ht="5.25" customHeight="1">
      <c r="B78" s="324"/>
      <c r="C78" s="332"/>
      <c r="D78" s="332"/>
      <c r="E78" s="332"/>
      <c r="F78" s="332"/>
      <c r="G78" s="333"/>
      <c r="H78" s="332"/>
      <c r="I78" s="332"/>
      <c r="J78" s="332"/>
      <c r="K78" s="326"/>
    </row>
    <row r="79" ht="15" customHeight="1">
      <c r="B79" s="324"/>
      <c r="C79" s="312" t="s">
        <v>61</v>
      </c>
      <c r="D79" s="332"/>
      <c r="E79" s="332"/>
      <c r="F79" s="334" t="s">
        <v>1433</v>
      </c>
      <c r="G79" s="333"/>
      <c r="H79" s="312" t="s">
        <v>1434</v>
      </c>
      <c r="I79" s="312" t="s">
        <v>1435</v>
      </c>
      <c r="J79" s="312">
        <v>20</v>
      </c>
      <c r="K79" s="326"/>
    </row>
    <row r="80" ht="15" customHeight="1">
      <c r="B80" s="324"/>
      <c r="C80" s="312" t="s">
        <v>1436</v>
      </c>
      <c r="D80" s="312"/>
      <c r="E80" s="312"/>
      <c r="F80" s="334" t="s">
        <v>1433</v>
      </c>
      <c r="G80" s="333"/>
      <c r="H80" s="312" t="s">
        <v>1437</v>
      </c>
      <c r="I80" s="312" t="s">
        <v>1435</v>
      </c>
      <c r="J80" s="312">
        <v>120</v>
      </c>
      <c r="K80" s="326"/>
    </row>
    <row r="81" ht="15" customHeight="1">
      <c r="B81" s="335"/>
      <c r="C81" s="312" t="s">
        <v>1438</v>
      </c>
      <c r="D81" s="312"/>
      <c r="E81" s="312"/>
      <c r="F81" s="334" t="s">
        <v>1439</v>
      </c>
      <c r="G81" s="333"/>
      <c r="H81" s="312" t="s">
        <v>1440</v>
      </c>
      <c r="I81" s="312" t="s">
        <v>1435</v>
      </c>
      <c r="J81" s="312">
        <v>50</v>
      </c>
      <c r="K81" s="326"/>
    </row>
    <row r="82" ht="15" customHeight="1">
      <c r="B82" s="335"/>
      <c r="C82" s="312" t="s">
        <v>1441</v>
      </c>
      <c r="D82" s="312"/>
      <c r="E82" s="312"/>
      <c r="F82" s="334" t="s">
        <v>1433</v>
      </c>
      <c r="G82" s="333"/>
      <c r="H82" s="312" t="s">
        <v>1442</v>
      </c>
      <c r="I82" s="312" t="s">
        <v>1443</v>
      </c>
      <c r="J82" s="312"/>
      <c r="K82" s="326"/>
    </row>
    <row r="83" ht="15" customHeight="1">
      <c r="B83" s="335"/>
      <c r="C83" s="336" t="s">
        <v>1444</v>
      </c>
      <c r="D83" s="336"/>
      <c r="E83" s="336"/>
      <c r="F83" s="337" t="s">
        <v>1439</v>
      </c>
      <c r="G83" s="336"/>
      <c r="H83" s="336" t="s">
        <v>1445</v>
      </c>
      <c r="I83" s="336" t="s">
        <v>1435</v>
      </c>
      <c r="J83" s="336">
        <v>15</v>
      </c>
      <c r="K83" s="326"/>
    </row>
    <row r="84" ht="15" customHeight="1">
      <c r="B84" s="335"/>
      <c r="C84" s="336" t="s">
        <v>1446</v>
      </c>
      <c r="D84" s="336"/>
      <c r="E84" s="336"/>
      <c r="F84" s="337" t="s">
        <v>1439</v>
      </c>
      <c r="G84" s="336"/>
      <c r="H84" s="336" t="s">
        <v>1447</v>
      </c>
      <c r="I84" s="336" t="s">
        <v>1435</v>
      </c>
      <c r="J84" s="336">
        <v>15</v>
      </c>
      <c r="K84" s="326"/>
    </row>
    <row r="85" ht="15" customHeight="1">
      <c r="B85" s="335"/>
      <c r="C85" s="336" t="s">
        <v>1448</v>
      </c>
      <c r="D85" s="336"/>
      <c r="E85" s="336"/>
      <c r="F85" s="337" t="s">
        <v>1439</v>
      </c>
      <c r="G85" s="336"/>
      <c r="H85" s="336" t="s">
        <v>1449</v>
      </c>
      <c r="I85" s="336" t="s">
        <v>1435</v>
      </c>
      <c r="J85" s="336">
        <v>20</v>
      </c>
      <c r="K85" s="326"/>
    </row>
    <row r="86" ht="15" customHeight="1">
      <c r="B86" s="335"/>
      <c r="C86" s="336" t="s">
        <v>1450</v>
      </c>
      <c r="D86" s="336"/>
      <c r="E86" s="336"/>
      <c r="F86" s="337" t="s">
        <v>1439</v>
      </c>
      <c r="G86" s="336"/>
      <c r="H86" s="336" t="s">
        <v>1451</v>
      </c>
      <c r="I86" s="336" t="s">
        <v>1435</v>
      </c>
      <c r="J86" s="336">
        <v>20</v>
      </c>
      <c r="K86" s="326"/>
    </row>
    <row r="87" ht="15" customHeight="1">
      <c r="B87" s="335"/>
      <c r="C87" s="312" t="s">
        <v>1452</v>
      </c>
      <c r="D87" s="312"/>
      <c r="E87" s="312"/>
      <c r="F87" s="334" t="s">
        <v>1439</v>
      </c>
      <c r="G87" s="333"/>
      <c r="H87" s="312" t="s">
        <v>1453</v>
      </c>
      <c r="I87" s="312" t="s">
        <v>1435</v>
      </c>
      <c r="J87" s="312">
        <v>50</v>
      </c>
      <c r="K87" s="326"/>
    </row>
    <row r="88" ht="15" customHeight="1">
      <c r="B88" s="335"/>
      <c r="C88" s="312" t="s">
        <v>1454</v>
      </c>
      <c r="D88" s="312"/>
      <c r="E88" s="312"/>
      <c r="F88" s="334" t="s">
        <v>1439</v>
      </c>
      <c r="G88" s="333"/>
      <c r="H88" s="312" t="s">
        <v>1455</v>
      </c>
      <c r="I88" s="312" t="s">
        <v>1435</v>
      </c>
      <c r="J88" s="312">
        <v>20</v>
      </c>
      <c r="K88" s="326"/>
    </row>
    <row r="89" ht="15" customHeight="1">
      <c r="B89" s="335"/>
      <c r="C89" s="312" t="s">
        <v>1456</v>
      </c>
      <c r="D89" s="312"/>
      <c r="E89" s="312"/>
      <c r="F89" s="334" t="s">
        <v>1439</v>
      </c>
      <c r="G89" s="333"/>
      <c r="H89" s="312" t="s">
        <v>1457</v>
      </c>
      <c r="I89" s="312" t="s">
        <v>1435</v>
      </c>
      <c r="J89" s="312">
        <v>20</v>
      </c>
      <c r="K89" s="326"/>
    </row>
    <row r="90" ht="15" customHeight="1">
      <c r="B90" s="335"/>
      <c r="C90" s="312" t="s">
        <v>1458</v>
      </c>
      <c r="D90" s="312"/>
      <c r="E90" s="312"/>
      <c r="F90" s="334" t="s">
        <v>1439</v>
      </c>
      <c r="G90" s="333"/>
      <c r="H90" s="312" t="s">
        <v>1459</v>
      </c>
      <c r="I90" s="312" t="s">
        <v>1435</v>
      </c>
      <c r="J90" s="312">
        <v>50</v>
      </c>
      <c r="K90" s="326"/>
    </row>
    <row r="91" ht="15" customHeight="1">
      <c r="B91" s="335"/>
      <c r="C91" s="312" t="s">
        <v>1460</v>
      </c>
      <c r="D91" s="312"/>
      <c r="E91" s="312"/>
      <c r="F91" s="334" t="s">
        <v>1439</v>
      </c>
      <c r="G91" s="333"/>
      <c r="H91" s="312" t="s">
        <v>1460</v>
      </c>
      <c r="I91" s="312" t="s">
        <v>1435</v>
      </c>
      <c r="J91" s="312">
        <v>50</v>
      </c>
      <c r="K91" s="326"/>
    </row>
    <row r="92" ht="15" customHeight="1">
      <c r="B92" s="335"/>
      <c r="C92" s="312" t="s">
        <v>1461</v>
      </c>
      <c r="D92" s="312"/>
      <c r="E92" s="312"/>
      <c r="F92" s="334" t="s">
        <v>1439</v>
      </c>
      <c r="G92" s="333"/>
      <c r="H92" s="312" t="s">
        <v>1462</v>
      </c>
      <c r="I92" s="312" t="s">
        <v>1435</v>
      </c>
      <c r="J92" s="312">
        <v>255</v>
      </c>
      <c r="K92" s="326"/>
    </row>
    <row r="93" ht="15" customHeight="1">
      <c r="B93" s="335"/>
      <c r="C93" s="312" t="s">
        <v>1463</v>
      </c>
      <c r="D93" s="312"/>
      <c r="E93" s="312"/>
      <c r="F93" s="334" t="s">
        <v>1433</v>
      </c>
      <c r="G93" s="333"/>
      <c r="H93" s="312" t="s">
        <v>1464</v>
      </c>
      <c r="I93" s="312" t="s">
        <v>1465</v>
      </c>
      <c r="J93" s="312"/>
      <c r="K93" s="326"/>
    </row>
    <row r="94" ht="15" customHeight="1">
      <c r="B94" s="335"/>
      <c r="C94" s="312" t="s">
        <v>1466</v>
      </c>
      <c r="D94" s="312"/>
      <c r="E94" s="312"/>
      <c r="F94" s="334" t="s">
        <v>1433</v>
      </c>
      <c r="G94" s="333"/>
      <c r="H94" s="312" t="s">
        <v>1467</v>
      </c>
      <c r="I94" s="312" t="s">
        <v>1468</v>
      </c>
      <c r="J94" s="312"/>
      <c r="K94" s="326"/>
    </row>
    <row r="95" ht="15" customHeight="1">
      <c r="B95" s="335"/>
      <c r="C95" s="312" t="s">
        <v>1469</v>
      </c>
      <c r="D95" s="312"/>
      <c r="E95" s="312"/>
      <c r="F95" s="334" t="s">
        <v>1433</v>
      </c>
      <c r="G95" s="333"/>
      <c r="H95" s="312" t="s">
        <v>1469</v>
      </c>
      <c r="I95" s="312" t="s">
        <v>1468</v>
      </c>
      <c r="J95" s="312"/>
      <c r="K95" s="326"/>
    </row>
    <row r="96" ht="15" customHeight="1">
      <c r="B96" s="335"/>
      <c r="C96" s="312" t="s">
        <v>46</v>
      </c>
      <c r="D96" s="312"/>
      <c r="E96" s="312"/>
      <c r="F96" s="334" t="s">
        <v>1433</v>
      </c>
      <c r="G96" s="333"/>
      <c r="H96" s="312" t="s">
        <v>1470</v>
      </c>
      <c r="I96" s="312" t="s">
        <v>1468</v>
      </c>
      <c r="J96" s="312"/>
      <c r="K96" s="326"/>
    </row>
    <row r="97" ht="15" customHeight="1">
      <c r="B97" s="335"/>
      <c r="C97" s="312" t="s">
        <v>56</v>
      </c>
      <c r="D97" s="312"/>
      <c r="E97" s="312"/>
      <c r="F97" s="334" t="s">
        <v>1433</v>
      </c>
      <c r="G97" s="333"/>
      <c r="H97" s="312" t="s">
        <v>1471</v>
      </c>
      <c r="I97" s="312" t="s">
        <v>1468</v>
      </c>
      <c r="J97" s="312"/>
      <c r="K97" s="326"/>
    </row>
    <row r="98" ht="15" customHeight="1">
      <c r="B98" s="338"/>
      <c r="C98" s="339"/>
      <c r="D98" s="339"/>
      <c r="E98" s="339"/>
      <c r="F98" s="339"/>
      <c r="G98" s="339"/>
      <c r="H98" s="339"/>
      <c r="I98" s="339"/>
      <c r="J98" s="339"/>
      <c r="K98" s="340"/>
    </row>
    <row r="99" ht="18.75" customHeight="1">
      <c r="B99" s="341"/>
      <c r="C99" s="342"/>
      <c r="D99" s="342"/>
      <c r="E99" s="342"/>
      <c r="F99" s="342"/>
      <c r="G99" s="342"/>
      <c r="H99" s="342"/>
      <c r="I99" s="342"/>
      <c r="J99" s="342"/>
      <c r="K99" s="341"/>
    </row>
    <row r="100" ht="18.75" customHeight="1">
      <c r="B100" s="320"/>
      <c r="C100" s="320"/>
      <c r="D100" s="320"/>
      <c r="E100" s="320"/>
      <c r="F100" s="320"/>
      <c r="G100" s="320"/>
      <c r="H100" s="320"/>
      <c r="I100" s="320"/>
      <c r="J100" s="320"/>
      <c r="K100" s="320"/>
    </row>
    <row r="101" ht="7.5" customHeight="1">
      <c r="B101" s="321"/>
      <c r="C101" s="322"/>
      <c r="D101" s="322"/>
      <c r="E101" s="322"/>
      <c r="F101" s="322"/>
      <c r="G101" s="322"/>
      <c r="H101" s="322"/>
      <c r="I101" s="322"/>
      <c r="J101" s="322"/>
      <c r="K101" s="323"/>
    </row>
    <row r="102" ht="45" customHeight="1">
      <c r="B102" s="324"/>
      <c r="C102" s="325" t="s">
        <v>1472</v>
      </c>
      <c r="D102" s="325"/>
      <c r="E102" s="325"/>
      <c r="F102" s="325"/>
      <c r="G102" s="325"/>
      <c r="H102" s="325"/>
      <c r="I102" s="325"/>
      <c r="J102" s="325"/>
      <c r="K102" s="326"/>
    </row>
    <row r="103" ht="17.25" customHeight="1">
      <c r="B103" s="324"/>
      <c r="C103" s="327" t="s">
        <v>1427</v>
      </c>
      <c r="D103" s="327"/>
      <c r="E103" s="327"/>
      <c r="F103" s="327" t="s">
        <v>1428</v>
      </c>
      <c r="G103" s="328"/>
      <c r="H103" s="327" t="s">
        <v>62</v>
      </c>
      <c r="I103" s="327" t="s">
        <v>65</v>
      </c>
      <c r="J103" s="327" t="s">
        <v>1429</v>
      </c>
      <c r="K103" s="326"/>
    </row>
    <row r="104" ht="17.25" customHeight="1">
      <c r="B104" s="324"/>
      <c r="C104" s="329" t="s">
        <v>1430</v>
      </c>
      <c r="D104" s="329"/>
      <c r="E104" s="329"/>
      <c r="F104" s="330" t="s">
        <v>1431</v>
      </c>
      <c r="G104" s="331"/>
      <c r="H104" s="329"/>
      <c r="I104" s="329"/>
      <c r="J104" s="329" t="s">
        <v>1432</v>
      </c>
      <c r="K104" s="326"/>
    </row>
    <row r="105" ht="5.25" customHeight="1">
      <c r="B105" s="324"/>
      <c r="C105" s="327"/>
      <c r="D105" s="327"/>
      <c r="E105" s="327"/>
      <c r="F105" s="327"/>
      <c r="G105" s="343"/>
      <c r="H105" s="327"/>
      <c r="I105" s="327"/>
      <c r="J105" s="327"/>
      <c r="K105" s="326"/>
    </row>
    <row r="106" ht="15" customHeight="1">
      <c r="B106" s="324"/>
      <c r="C106" s="312" t="s">
        <v>61</v>
      </c>
      <c r="D106" s="332"/>
      <c r="E106" s="332"/>
      <c r="F106" s="334" t="s">
        <v>1433</v>
      </c>
      <c r="G106" s="343"/>
      <c r="H106" s="312" t="s">
        <v>1473</v>
      </c>
      <c r="I106" s="312" t="s">
        <v>1435</v>
      </c>
      <c r="J106" s="312">
        <v>20</v>
      </c>
      <c r="K106" s="326"/>
    </row>
    <row r="107" ht="15" customHeight="1">
      <c r="B107" s="324"/>
      <c r="C107" s="312" t="s">
        <v>1436</v>
      </c>
      <c r="D107" s="312"/>
      <c r="E107" s="312"/>
      <c r="F107" s="334" t="s">
        <v>1433</v>
      </c>
      <c r="G107" s="312"/>
      <c r="H107" s="312" t="s">
        <v>1473</v>
      </c>
      <c r="I107" s="312" t="s">
        <v>1435</v>
      </c>
      <c r="J107" s="312">
        <v>120</v>
      </c>
      <c r="K107" s="326"/>
    </row>
    <row r="108" ht="15" customHeight="1">
      <c r="B108" s="335"/>
      <c r="C108" s="312" t="s">
        <v>1438</v>
      </c>
      <c r="D108" s="312"/>
      <c r="E108" s="312"/>
      <c r="F108" s="334" t="s">
        <v>1439</v>
      </c>
      <c r="G108" s="312"/>
      <c r="H108" s="312" t="s">
        <v>1473</v>
      </c>
      <c r="I108" s="312" t="s">
        <v>1435</v>
      </c>
      <c r="J108" s="312">
        <v>50</v>
      </c>
      <c r="K108" s="326"/>
    </row>
    <row r="109" ht="15" customHeight="1">
      <c r="B109" s="335"/>
      <c r="C109" s="312" t="s">
        <v>1441</v>
      </c>
      <c r="D109" s="312"/>
      <c r="E109" s="312"/>
      <c r="F109" s="334" t="s">
        <v>1433</v>
      </c>
      <c r="G109" s="312"/>
      <c r="H109" s="312" t="s">
        <v>1473</v>
      </c>
      <c r="I109" s="312" t="s">
        <v>1443</v>
      </c>
      <c r="J109" s="312"/>
      <c r="K109" s="326"/>
    </row>
    <row r="110" ht="15" customHeight="1">
      <c r="B110" s="335"/>
      <c r="C110" s="312" t="s">
        <v>1452</v>
      </c>
      <c r="D110" s="312"/>
      <c r="E110" s="312"/>
      <c r="F110" s="334" t="s">
        <v>1439</v>
      </c>
      <c r="G110" s="312"/>
      <c r="H110" s="312" t="s">
        <v>1473</v>
      </c>
      <c r="I110" s="312" t="s">
        <v>1435</v>
      </c>
      <c r="J110" s="312">
        <v>50</v>
      </c>
      <c r="K110" s="326"/>
    </row>
    <row r="111" ht="15" customHeight="1">
      <c r="B111" s="335"/>
      <c r="C111" s="312" t="s">
        <v>1460</v>
      </c>
      <c r="D111" s="312"/>
      <c r="E111" s="312"/>
      <c r="F111" s="334" t="s">
        <v>1439</v>
      </c>
      <c r="G111" s="312"/>
      <c r="H111" s="312" t="s">
        <v>1473</v>
      </c>
      <c r="I111" s="312" t="s">
        <v>1435</v>
      </c>
      <c r="J111" s="312">
        <v>50</v>
      </c>
      <c r="K111" s="326"/>
    </row>
    <row r="112" ht="15" customHeight="1">
      <c r="B112" s="335"/>
      <c r="C112" s="312" t="s">
        <v>1458</v>
      </c>
      <c r="D112" s="312"/>
      <c r="E112" s="312"/>
      <c r="F112" s="334" t="s">
        <v>1439</v>
      </c>
      <c r="G112" s="312"/>
      <c r="H112" s="312" t="s">
        <v>1473</v>
      </c>
      <c r="I112" s="312" t="s">
        <v>1435</v>
      </c>
      <c r="J112" s="312">
        <v>50</v>
      </c>
      <c r="K112" s="326"/>
    </row>
    <row r="113" ht="15" customHeight="1">
      <c r="B113" s="335"/>
      <c r="C113" s="312" t="s">
        <v>61</v>
      </c>
      <c r="D113" s="312"/>
      <c r="E113" s="312"/>
      <c r="F113" s="334" t="s">
        <v>1433</v>
      </c>
      <c r="G113" s="312"/>
      <c r="H113" s="312" t="s">
        <v>1474</v>
      </c>
      <c r="I113" s="312" t="s">
        <v>1435</v>
      </c>
      <c r="J113" s="312">
        <v>20</v>
      </c>
      <c r="K113" s="326"/>
    </row>
    <row r="114" ht="15" customHeight="1">
      <c r="B114" s="335"/>
      <c r="C114" s="312" t="s">
        <v>1475</v>
      </c>
      <c r="D114" s="312"/>
      <c r="E114" s="312"/>
      <c r="F114" s="334" t="s">
        <v>1433</v>
      </c>
      <c r="G114" s="312"/>
      <c r="H114" s="312" t="s">
        <v>1476</v>
      </c>
      <c r="I114" s="312" t="s">
        <v>1435</v>
      </c>
      <c r="J114" s="312">
        <v>120</v>
      </c>
      <c r="K114" s="326"/>
    </row>
    <row r="115" ht="15" customHeight="1">
      <c r="B115" s="335"/>
      <c r="C115" s="312" t="s">
        <v>46</v>
      </c>
      <c r="D115" s="312"/>
      <c r="E115" s="312"/>
      <c r="F115" s="334" t="s">
        <v>1433</v>
      </c>
      <c r="G115" s="312"/>
      <c r="H115" s="312" t="s">
        <v>1477</v>
      </c>
      <c r="I115" s="312" t="s">
        <v>1468</v>
      </c>
      <c r="J115" s="312"/>
      <c r="K115" s="326"/>
    </row>
    <row r="116" ht="15" customHeight="1">
      <c r="B116" s="335"/>
      <c r="C116" s="312" t="s">
        <v>56</v>
      </c>
      <c r="D116" s="312"/>
      <c r="E116" s="312"/>
      <c r="F116" s="334" t="s">
        <v>1433</v>
      </c>
      <c r="G116" s="312"/>
      <c r="H116" s="312" t="s">
        <v>1478</v>
      </c>
      <c r="I116" s="312" t="s">
        <v>1468</v>
      </c>
      <c r="J116" s="312"/>
      <c r="K116" s="326"/>
    </row>
    <row r="117" ht="15" customHeight="1">
      <c r="B117" s="335"/>
      <c r="C117" s="312" t="s">
        <v>65</v>
      </c>
      <c r="D117" s="312"/>
      <c r="E117" s="312"/>
      <c r="F117" s="334" t="s">
        <v>1433</v>
      </c>
      <c r="G117" s="312"/>
      <c r="H117" s="312" t="s">
        <v>1479</v>
      </c>
      <c r="I117" s="312" t="s">
        <v>1480</v>
      </c>
      <c r="J117" s="312"/>
      <c r="K117" s="326"/>
    </row>
    <row r="118" ht="15" customHeight="1">
      <c r="B118" s="338"/>
      <c r="C118" s="344"/>
      <c r="D118" s="344"/>
      <c r="E118" s="344"/>
      <c r="F118" s="344"/>
      <c r="G118" s="344"/>
      <c r="H118" s="344"/>
      <c r="I118" s="344"/>
      <c r="J118" s="344"/>
      <c r="K118" s="340"/>
    </row>
    <row r="119" ht="18.75" customHeight="1">
      <c r="B119" s="345"/>
      <c r="C119" s="309"/>
      <c r="D119" s="309"/>
      <c r="E119" s="309"/>
      <c r="F119" s="346"/>
      <c r="G119" s="309"/>
      <c r="H119" s="309"/>
      <c r="I119" s="309"/>
      <c r="J119" s="309"/>
      <c r="K119" s="345"/>
    </row>
    <row r="120" ht="18.75" customHeight="1">
      <c r="B120" s="320"/>
      <c r="C120" s="320"/>
      <c r="D120" s="320"/>
      <c r="E120" s="320"/>
      <c r="F120" s="320"/>
      <c r="G120" s="320"/>
      <c r="H120" s="320"/>
      <c r="I120" s="320"/>
      <c r="J120" s="320"/>
      <c r="K120" s="320"/>
    </row>
    <row r="121" ht="7.5" customHeight="1">
      <c r="B121" s="347"/>
      <c r="C121" s="348"/>
      <c r="D121" s="348"/>
      <c r="E121" s="348"/>
      <c r="F121" s="348"/>
      <c r="G121" s="348"/>
      <c r="H121" s="348"/>
      <c r="I121" s="348"/>
      <c r="J121" s="348"/>
      <c r="K121" s="349"/>
    </row>
    <row r="122" ht="45" customHeight="1">
      <c r="B122" s="350"/>
      <c r="C122" s="303" t="s">
        <v>1481</v>
      </c>
      <c r="D122" s="303"/>
      <c r="E122" s="303"/>
      <c r="F122" s="303"/>
      <c r="G122" s="303"/>
      <c r="H122" s="303"/>
      <c r="I122" s="303"/>
      <c r="J122" s="303"/>
      <c r="K122" s="351"/>
    </row>
    <row r="123" ht="17.25" customHeight="1">
      <c r="B123" s="352"/>
      <c r="C123" s="327" t="s">
        <v>1427</v>
      </c>
      <c r="D123" s="327"/>
      <c r="E123" s="327"/>
      <c r="F123" s="327" t="s">
        <v>1428</v>
      </c>
      <c r="G123" s="328"/>
      <c r="H123" s="327" t="s">
        <v>62</v>
      </c>
      <c r="I123" s="327" t="s">
        <v>65</v>
      </c>
      <c r="J123" s="327" t="s">
        <v>1429</v>
      </c>
      <c r="K123" s="353"/>
    </row>
    <row r="124" ht="17.25" customHeight="1">
      <c r="B124" s="352"/>
      <c r="C124" s="329" t="s">
        <v>1430</v>
      </c>
      <c r="D124" s="329"/>
      <c r="E124" s="329"/>
      <c r="F124" s="330" t="s">
        <v>1431</v>
      </c>
      <c r="G124" s="331"/>
      <c r="H124" s="329"/>
      <c r="I124" s="329"/>
      <c r="J124" s="329" t="s">
        <v>1432</v>
      </c>
      <c r="K124" s="353"/>
    </row>
    <row r="125" ht="5.25" customHeight="1">
      <c r="B125" s="354"/>
      <c r="C125" s="332"/>
      <c r="D125" s="332"/>
      <c r="E125" s="332"/>
      <c r="F125" s="332"/>
      <c r="G125" s="312"/>
      <c r="H125" s="332"/>
      <c r="I125" s="332"/>
      <c r="J125" s="332"/>
      <c r="K125" s="355"/>
    </row>
    <row r="126" ht="15" customHeight="1">
      <c r="B126" s="354"/>
      <c r="C126" s="312" t="s">
        <v>1436</v>
      </c>
      <c r="D126" s="332"/>
      <c r="E126" s="332"/>
      <c r="F126" s="334" t="s">
        <v>1433</v>
      </c>
      <c r="G126" s="312"/>
      <c r="H126" s="312" t="s">
        <v>1473</v>
      </c>
      <c r="I126" s="312" t="s">
        <v>1435</v>
      </c>
      <c r="J126" s="312">
        <v>120</v>
      </c>
      <c r="K126" s="356"/>
    </row>
    <row r="127" ht="15" customHeight="1">
      <c r="B127" s="354"/>
      <c r="C127" s="312" t="s">
        <v>1482</v>
      </c>
      <c r="D127" s="312"/>
      <c r="E127" s="312"/>
      <c r="F127" s="334" t="s">
        <v>1433</v>
      </c>
      <c r="G127" s="312"/>
      <c r="H127" s="312" t="s">
        <v>1483</v>
      </c>
      <c r="I127" s="312" t="s">
        <v>1435</v>
      </c>
      <c r="J127" s="312" t="s">
        <v>1484</v>
      </c>
      <c r="K127" s="356"/>
    </row>
    <row r="128" ht="15" customHeight="1">
      <c r="B128" s="354"/>
      <c r="C128" s="312" t="s">
        <v>93</v>
      </c>
      <c r="D128" s="312"/>
      <c r="E128" s="312"/>
      <c r="F128" s="334" t="s">
        <v>1433</v>
      </c>
      <c r="G128" s="312"/>
      <c r="H128" s="312" t="s">
        <v>1485</v>
      </c>
      <c r="I128" s="312" t="s">
        <v>1435</v>
      </c>
      <c r="J128" s="312" t="s">
        <v>1484</v>
      </c>
      <c r="K128" s="356"/>
    </row>
    <row r="129" ht="15" customHeight="1">
      <c r="B129" s="354"/>
      <c r="C129" s="312" t="s">
        <v>1444</v>
      </c>
      <c r="D129" s="312"/>
      <c r="E129" s="312"/>
      <c r="F129" s="334" t="s">
        <v>1439</v>
      </c>
      <c r="G129" s="312"/>
      <c r="H129" s="312" t="s">
        <v>1445</v>
      </c>
      <c r="I129" s="312" t="s">
        <v>1435</v>
      </c>
      <c r="J129" s="312">
        <v>15</v>
      </c>
      <c r="K129" s="356"/>
    </row>
    <row r="130" ht="15" customHeight="1">
      <c r="B130" s="354"/>
      <c r="C130" s="336" t="s">
        <v>1446</v>
      </c>
      <c r="D130" s="336"/>
      <c r="E130" s="336"/>
      <c r="F130" s="337" t="s">
        <v>1439</v>
      </c>
      <c r="G130" s="336"/>
      <c r="H130" s="336" t="s">
        <v>1447</v>
      </c>
      <c r="I130" s="336" t="s">
        <v>1435</v>
      </c>
      <c r="J130" s="336">
        <v>15</v>
      </c>
      <c r="K130" s="356"/>
    </row>
    <row r="131" ht="15" customHeight="1">
      <c r="B131" s="354"/>
      <c r="C131" s="336" t="s">
        <v>1448</v>
      </c>
      <c r="D131" s="336"/>
      <c r="E131" s="336"/>
      <c r="F131" s="337" t="s">
        <v>1439</v>
      </c>
      <c r="G131" s="336"/>
      <c r="H131" s="336" t="s">
        <v>1449</v>
      </c>
      <c r="I131" s="336" t="s">
        <v>1435</v>
      </c>
      <c r="J131" s="336">
        <v>20</v>
      </c>
      <c r="K131" s="356"/>
    </row>
    <row r="132" ht="15" customHeight="1">
      <c r="B132" s="354"/>
      <c r="C132" s="336" t="s">
        <v>1450</v>
      </c>
      <c r="D132" s="336"/>
      <c r="E132" s="336"/>
      <c r="F132" s="337" t="s">
        <v>1439</v>
      </c>
      <c r="G132" s="336"/>
      <c r="H132" s="336" t="s">
        <v>1451</v>
      </c>
      <c r="I132" s="336" t="s">
        <v>1435</v>
      </c>
      <c r="J132" s="336">
        <v>20</v>
      </c>
      <c r="K132" s="356"/>
    </row>
    <row r="133" ht="15" customHeight="1">
      <c r="B133" s="354"/>
      <c r="C133" s="312" t="s">
        <v>1438</v>
      </c>
      <c r="D133" s="312"/>
      <c r="E133" s="312"/>
      <c r="F133" s="334" t="s">
        <v>1439</v>
      </c>
      <c r="G133" s="312"/>
      <c r="H133" s="312" t="s">
        <v>1473</v>
      </c>
      <c r="I133" s="312" t="s">
        <v>1435</v>
      </c>
      <c r="J133" s="312">
        <v>50</v>
      </c>
      <c r="K133" s="356"/>
    </row>
    <row r="134" ht="15" customHeight="1">
      <c r="B134" s="354"/>
      <c r="C134" s="312" t="s">
        <v>1452</v>
      </c>
      <c r="D134" s="312"/>
      <c r="E134" s="312"/>
      <c r="F134" s="334" t="s">
        <v>1439</v>
      </c>
      <c r="G134" s="312"/>
      <c r="H134" s="312" t="s">
        <v>1473</v>
      </c>
      <c r="I134" s="312" t="s">
        <v>1435</v>
      </c>
      <c r="J134" s="312">
        <v>50</v>
      </c>
      <c r="K134" s="356"/>
    </row>
    <row r="135" ht="15" customHeight="1">
      <c r="B135" s="354"/>
      <c r="C135" s="312" t="s">
        <v>1458</v>
      </c>
      <c r="D135" s="312"/>
      <c r="E135" s="312"/>
      <c r="F135" s="334" t="s">
        <v>1439</v>
      </c>
      <c r="G135" s="312"/>
      <c r="H135" s="312" t="s">
        <v>1473</v>
      </c>
      <c r="I135" s="312" t="s">
        <v>1435</v>
      </c>
      <c r="J135" s="312">
        <v>50</v>
      </c>
      <c r="K135" s="356"/>
    </row>
    <row r="136" ht="15" customHeight="1">
      <c r="B136" s="354"/>
      <c r="C136" s="312" t="s">
        <v>1460</v>
      </c>
      <c r="D136" s="312"/>
      <c r="E136" s="312"/>
      <c r="F136" s="334" t="s">
        <v>1439</v>
      </c>
      <c r="G136" s="312"/>
      <c r="H136" s="312" t="s">
        <v>1473</v>
      </c>
      <c r="I136" s="312" t="s">
        <v>1435</v>
      </c>
      <c r="J136" s="312">
        <v>50</v>
      </c>
      <c r="K136" s="356"/>
    </row>
    <row r="137" ht="15" customHeight="1">
      <c r="B137" s="354"/>
      <c r="C137" s="312" t="s">
        <v>1461</v>
      </c>
      <c r="D137" s="312"/>
      <c r="E137" s="312"/>
      <c r="F137" s="334" t="s">
        <v>1439</v>
      </c>
      <c r="G137" s="312"/>
      <c r="H137" s="312" t="s">
        <v>1486</v>
      </c>
      <c r="I137" s="312" t="s">
        <v>1435</v>
      </c>
      <c r="J137" s="312">
        <v>255</v>
      </c>
      <c r="K137" s="356"/>
    </row>
    <row r="138" ht="15" customHeight="1">
      <c r="B138" s="354"/>
      <c r="C138" s="312" t="s">
        <v>1463</v>
      </c>
      <c r="D138" s="312"/>
      <c r="E138" s="312"/>
      <c r="F138" s="334" t="s">
        <v>1433</v>
      </c>
      <c r="G138" s="312"/>
      <c r="H138" s="312" t="s">
        <v>1487</v>
      </c>
      <c r="I138" s="312" t="s">
        <v>1465</v>
      </c>
      <c r="J138" s="312"/>
      <c r="K138" s="356"/>
    </row>
    <row r="139" ht="15" customHeight="1">
      <c r="B139" s="354"/>
      <c r="C139" s="312" t="s">
        <v>1466</v>
      </c>
      <c r="D139" s="312"/>
      <c r="E139" s="312"/>
      <c r="F139" s="334" t="s">
        <v>1433</v>
      </c>
      <c r="G139" s="312"/>
      <c r="H139" s="312" t="s">
        <v>1488</v>
      </c>
      <c r="I139" s="312" t="s">
        <v>1468</v>
      </c>
      <c r="J139" s="312"/>
      <c r="K139" s="356"/>
    </row>
    <row r="140" ht="15" customHeight="1">
      <c r="B140" s="354"/>
      <c r="C140" s="312" t="s">
        <v>1469</v>
      </c>
      <c r="D140" s="312"/>
      <c r="E140" s="312"/>
      <c r="F140" s="334" t="s">
        <v>1433</v>
      </c>
      <c r="G140" s="312"/>
      <c r="H140" s="312" t="s">
        <v>1469</v>
      </c>
      <c r="I140" s="312" t="s">
        <v>1468</v>
      </c>
      <c r="J140" s="312"/>
      <c r="K140" s="356"/>
    </row>
    <row r="141" ht="15" customHeight="1">
      <c r="B141" s="354"/>
      <c r="C141" s="312" t="s">
        <v>46</v>
      </c>
      <c r="D141" s="312"/>
      <c r="E141" s="312"/>
      <c r="F141" s="334" t="s">
        <v>1433</v>
      </c>
      <c r="G141" s="312"/>
      <c r="H141" s="312" t="s">
        <v>1489</v>
      </c>
      <c r="I141" s="312" t="s">
        <v>1468</v>
      </c>
      <c r="J141" s="312"/>
      <c r="K141" s="356"/>
    </row>
    <row r="142" ht="15" customHeight="1">
      <c r="B142" s="354"/>
      <c r="C142" s="312" t="s">
        <v>1490</v>
      </c>
      <c r="D142" s="312"/>
      <c r="E142" s="312"/>
      <c r="F142" s="334" t="s">
        <v>1433</v>
      </c>
      <c r="G142" s="312"/>
      <c r="H142" s="312" t="s">
        <v>1491</v>
      </c>
      <c r="I142" s="312" t="s">
        <v>1468</v>
      </c>
      <c r="J142" s="312"/>
      <c r="K142" s="356"/>
    </row>
    <row r="143" ht="15" customHeight="1">
      <c r="B143" s="357"/>
      <c r="C143" s="358"/>
      <c r="D143" s="358"/>
      <c r="E143" s="358"/>
      <c r="F143" s="358"/>
      <c r="G143" s="358"/>
      <c r="H143" s="358"/>
      <c r="I143" s="358"/>
      <c r="J143" s="358"/>
      <c r="K143" s="359"/>
    </row>
    <row r="144" ht="18.75" customHeight="1">
      <c r="B144" s="309"/>
      <c r="C144" s="309"/>
      <c r="D144" s="309"/>
      <c r="E144" s="309"/>
      <c r="F144" s="346"/>
      <c r="G144" s="309"/>
      <c r="H144" s="309"/>
      <c r="I144" s="309"/>
      <c r="J144" s="309"/>
      <c r="K144" s="309"/>
    </row>
    <row r="145" ht="18.75" customHeight="1">
      <c r="B145" s="320"/>
      <c r="C145" s="320"/>
      <c r="D145" s="320"/>
      <c r="E145" s="320"/>
      <c r="F145" s="320"/>
      <c r="G145" s="320"/>
      <c r="H145" s="320"/>
      <c r="I145" s="320"/>
      <c r="J145" s="320"/>
      <c r="K145" s="320"/>
    </row>
    <row r="146" ht="7.5" customHeight="1">
      <c r="B146" s="321"/>
      <c r="C146" s="322"/>
      <c r="D146" s="322"/>
      <c r="E146" s="322"/>
      <c r="F146" s="322"/>
      <c r="G146" s="322"/>
      <c r="H146" s="322"/>
      <c r="I146" s="322"/>
      <c r="J146" s="322"/>
      <c r="K146" s="323"/>
    </row>
    <row r="147" ht="45" customHeight="1">
      <c r="B147" s="324"/>
      <c r="C147" s="325" t="s">
        <v>1492</v>
      </c>
      <c r="D147" s="325"/>
      <c r="E147" s="325"/>
      <c r="F147" s="325"/>
      <c r="G147" s="325"/>
      <c r="H147" s="325"/>
      <c r="I147" s="325"/>
      <c r="J147" s="325"/>
      <c r="K147" s="326"/>
    </row>
    <row r="148" ht="17.25" customHeight="1">
      <c r="B148" s="324"/>
      <c r="C148" s="327" t="s">
        <v>1427</v>
      </c>
      <c r="D148" s="327"/>
      <c r="E148" s="327"/>
      <c r="F148" s="327" t="s">
        <v>1428</v>
      </c>
      <c r="G148" s="328"/>
      <c r="H148" s="327" t="s">
        <v>62</v>
      </c>
      <c r="I148" s="327" t="s">
        <v>65</v>
      </c>
      <c r="J148" s="327" t="s">
        <v>1429</v>
      </c>
      <c r="K148" s="326"/>
    </row>
    <row r="149" ht="17.25" customHeight="1">
      <c r="B149" s="324"/>
      <c r="C149" s="329" t="s">
        <v>1430</v>
      </c>
      <c r="D149" s="329"/>
      <c r="E149" s="329"/>
      <c r="F149" s="330" t="s">
        <v>1431</v>
      </c>
      <c r="G149" s="331"/>
      <c r="H149" s="329"/>
      <c r="I149" s="329"/>
      <c r="J149" s="329" t="s">
        <v>1432</v>
      </c>
      <c r="K149" s="326"/>
    </row>
    <row r="150" ht="5.25" customHeight="1">
      <c r="B150" s="335"/>
      <c r="C150" s="332"/>
      <c r="D150" s="332"/>
      <c r="E150" s="332"/>
      <c r="F150" s="332"/>
      <c r="G150" s="333"/>
      <c r="H150" s="332"/>
      <c r="I150" s="332"/>
      <c r="J150" s="332"/>
      <c r="K150" s="356"/>
    </row>
    <row r="151" ht="15" customHeight="1">
      <c r="B151" s="335"/>
      <c r="C151" s="360" t="s">
        <v>1436</v>
      </c>
      <c r="D151" s="312"/>
      <c r="E151" s="312"/>
      <c r="F151" s="361" t="s">
        <v>1433</v>
      </c>
      <c r="G151" s="312"/>
      <c r="H151" s="360" t="s">
        <v>1473</v>
      </c>
      <c r="I151" s="360" t="s">
        <v>1435</v>
      </c>
      <c r="J151" s="360">
        <v>120</v>
      </c>
      <c r="K151" s="356"/>
    </row>
    <row r="152" ht="15" customHeight="1">
      <c r="B152" s="335"/>
      <c r="C152" s="360" t="s">
        <v>1482</v>
      </c>
      <c r="D152" s="312"/>
      <c r="E152" s="312"/>
      <c r="F152" s="361" t="s">
        <v>1433</v>
      </c>
      <c r="G152" s="312"/>
      <c r="H152" s="360" t="s">
        <v>1493</v>
      </c>
      <c r="I152" s="360" t="s">
        <v>1435</v>
      </c>
      <c r="J152" s="360" t="s">
        <v>1484</v>
      </c>
      <c r="K152" s="356"/>
    </row>
    <row r="153" ht="15" customHeight="1">
      <c r="B153" s="335"/>
      <c r="C153" s="360" t="s">
        <v>93</v>
      </c>
      <c r="D153" s="312"/>
      <c r="E153" s="312"/>
      <c r="F153" s="361" t="s">
        <v>1433</v>
      </c>
      <c r="G153" s="312"/>
      <c r="H153" s="360" t="s">
        <v>1494</v>
      </c>
      <c r="I153" s="360" t="s">
        <v>1435</v>
      </c>
      <c r="J153" s="360" t="s">
        <v>1484</v>
      </c>
      <c r="K153" s="356"/>
    </row>
    <row r="154" ht="15" customHeight="1">
      <c r="B154" s="335"/>
      <c r="C154" s="360" t="s">
        <v>1438</v>
      </c>
      <c r="D154" s="312"/>
      <c r="E154" s="312"/>
      <c r="F154" s="361" t="s">
        <v>1439</v>
      </c>
      <c r="G154" s="312"/>
      <c r="H154" s="360" t="s">
        <v>1473</v>
      </c>
      <c r="I154" s="360" t="s">
        <v>1435</v>
      </c>
      <c r="J154" s="360">
        <v>50</v>
      </c>
      <c r="K154" s="356"/>
    </row>
    <row r="155" ht="15" customHeight="1">
      <c r="B155" s="335"/>
      <c r="C155" s="360" t="s">
        <v>1441</v>
      </c>
      <c r="D155" s="312"/>
      <c r="E155" s="312"/>
      <c r="F155" s="361" t="s">
        <v>1433</v>
      </c>
      <c r="G155" s="312"/>
      <c r="H155" s="360" t="s">
        <v>1473</v>
      </c>
      <c r="I155" s="360" t="s">
        <v>1443</v>
      </c>
      <c r="J155" s="360"/>
      <c r="K155" s="356"/>
    </row>
    <row r="156" ht="15" customHeight="1">
      <c r="B156" s="335"/>
      <c r="C156" s="360" t="s">
        <v>1452</v>
      </c>
      <c r="D156" s="312"/>
      <c r="E156" s="312"/>
      <c r="F156" s="361" t="s">
        <v>1439</v>
      </c>
      <c r="G156" s="312"/>
      <c r="H156" s="360" t="s">
        <v>1473</v>
      </c>
      <c r="I156" s="360" t="s">
        <v>1435</v>
      </c>
      <c r="J156" s="360">
        <v>50</v>
      </c>
      <c r="K156" s="356"/>
    </row>
    <row r="157" ht="15" customHeight="1">
      <c r="B157" s="335"/>
      <c r="C157" s="360" t="s">
        <v>1460</v>
      </c>
      <c r="D157" s="312"/>
      <c r="E157" s="312"/>
      <c r="F157" s="361" t="s">
        <v>1439</v>
      </c>
      <c r="G157" s="312"/>
      <c r="H157" s="360" t="s">
        <v>1473</v>
      </c>
      <c r="I157" s="360" t="s">
        <v>1435</v>
      </c>
      <c r="J157" s="360">
        <v>50</v>
      </c>
      <c r="K157" s="356"/>
    </row>
    <row r="158" ht="15" customHeight="1">
      <c r="B158" s="335"/>
      <c r="C158" s="360" t="s">
        <v>1458</v>
      </c>
      <c r="D158" s="312"/>
      <c r="E158" s="312"/>
      <c r="F158" s="361" t="s">
        <v>1439</v>
      </c>
      <c r="G158" s="312"/>
      <c r="H158" s="360" t="s">
        <v>1473</v>
      </c>
      <c r="I158" s="360" t="s">
        <v>1435</v>
      </c>
      <c r="J158" s="360">
        <v>50</v>
      </c>
      <c r="K158" s="356"/>
    </row>
    <row r="159" ht="15" customHeight="1">
      <c r="B159" s="335"/>
      <c r="C159" s="360" t="s">
        <v>209</v>
      </c>
      <c r="D159" s="312"/>
      <c r="E159" s="312"/>
      <c r="F159" s="361" t="s">
        <v>1433</v>
      </c>
      <c r="G159" s="312"/>
      <c r="H159" s="360" t="s">
        <v>1495</v>
      </c>
      <c r="I159" s="360" t="s">
        <v>1435</v>
      </c>
      <c r="J159" s="360" t="s">
        <v>1496</v>
      </c>
      <c r="K159" s="356"/>
    </row>
    <row r="160" ht="15" customHeight="1">
      <c r="B160" s="335"/>
      <c r="C160" s="360" t="s">
        <v>1497</v>
      </c>
      <c r="D160" s="312"/>
      <c r="E160" s="312"/>
      <c r="F160" s="361" t="s">
        <v>1433</v>
      </c>
      <c r="G160" s="312"/>
      <c r="H160" s="360" t="s">
        <v>1498</v>
      </c>
      <c r="I160" s="360" t="s">
        <v>1468</v>
      </c>
      <c r="J160" s="360"/>
      <c r="K160" s="356"/>
    </row>
    <row r="161" ht="15" customHeight="1">
      <c r="B161" s="362"/>
      <c r="C161" s="344"/>
      <c r="D161" s="344"/>
      <c r="E161" s="344"/>
      <c r="F161" s="344"/>
      <c r="G161" s="344"/>
      <c r="H161" s="344"/>
      <c r="I161" s="344"/>
      <c r="J161" s="344"/>
      <c r="K161" s="363"/>
    </row>
    <row r="162" ht="18.75" customHeight="1">
      <c r="B162" s="309"/>
      <c r="C162" s="312"/>
      <c r="D162" s="312"/>
      <c r="E162" s="312"/>
      <c r="F162" s="334"/>
      <c r="G162" s="312"/>
      <c r="H162" s="312"/>
      <c r="I162" s="312"/>
      <c r="J162" s="312"/>
      <c r="K162" s="309"/>
    </row>
    <row r="163" ht="18.75" customHeight="1">
      <c r="B163" s="320"/>
      <c r="C163" s="320"/>
      <c r="D163" s="320"/>
      <c r="E163" s="320"/>
      <c r="F163" s="320"/>
      <c r="G163" s="320"/>
      <c r="H163" s="320"/>
      <c r="I163" s="320"/>
      <c r="J163" s="320"/>
      <c r="K163" s="320"/>
    </row>
    <row r="164" ht="7.5" customHeight="1">
      <c r="B164" s="299"/>
      <c r="C164" s="300"/>
      <c r="D164" s="300"/>
      <c r="E164" s="300"/>
      <c r="F164" s="300"/>
      <c r="G164" s="300"/>
      <c r="H164" s="300"/>
      <c r="I164" s="300"/>
      <c r="J164" s="300"/>
      <c r="K164" s="301"/>
    </row>
    <row r="165" ht="45" customHeight="1">
      <c r="B165" s="302"/>
      <c r="C165" s="303" t="s">
        <v>1499</v>
      </c>
      <c r="D165" s="303"/>
      <c r="E165" s="303"/>
      <c r="F165" s="303"/>
      <c r="G165" s="303"/>
      <c r="H165" s="303"/>
      <c r="I165" s="303"/>
      <c r="J165" s="303"/>
      <c r="K165" s="304"/>
    </row>
    <row r="166" ht="17.25" customHeight="1">
      <c r="B166" s="302"/>
      <c r="C166" s="327" t="s">
        <v>1427</v>
      </c>
      <c r="D166" s="327"/>
      <c r="E166" s="327"/>
      <c r="F166" s="327" t="s">
        <v>1428</v>
      </c>
      <c r="G166" s="364"/>
      <c r="H166" s="365" t="s">
        <v>62</v>
      </c>
      <c r="I166" s="365" t="s">
        <v>65</v>
      </c>
      <c r="J166" s="327" t="s">
        <v>1429</v>
      </c>
      <c r="K166" s="304"/>
    </row>
    <row r="167" ht="17.25" customHeight="1">
      <c r="B167" s="305"/>
      <c r="C167" s="329" t="s">
        <v>1430</v>
      </c>
      <c r="D167" s="329"/>
      <c r="E167" s="329"/>
      <c r="F167" s="330" t="s">
        <v>1431</v>
      </c>
      <c r="G167" s="366"/>
      <c r="H167" s="367"/>
      <c r="I167" s="367"/>
      <c r="J167" s="329" t="s">
        <v>1432</v>
      </c>
      <c r="K167" s="307"/>
    </row>
    <row r="168" ht="5.25" customHeight="1">
      <c r="B168" s="335"/>
      <c r="C168" s="332"/>
      <c r="D168" s="332"/>
      <c r="E168" s="332"/>
      <c r="F168" s="332"/>
      <c r="G168" s="333"/>
      <c r="H168" s="332"/>
      <c r="I168" s="332"/>
      <c r="J168" s="332"/>
      <c r="K168" s="356"/>
    </row>
    <row r="169" ht="15" customHeight="1">
      <c r="B169" s="335"/>
      <c r="C169" s="312" t="s">
        <v>1436</v>
      </c>
      <c r="D169" s="312"/>
      <c r="E169" s="312"/>
      <c r="F169" s="334" t="s">
        <v>1433</v>
      </c>
      <c r="G169" s="312"/>
      <c r="H169" s="312" t="s">
        <v>1473</v>
      </c>
      <c r="I169" s="312" t="s">
        <v>1435</v>
      </c>
      <c r="J169" s="312">
        <v>120</v>
      </c>
      <c r="K169" s="356"/>
    </row>
    <row r="170" ht="15" customHeight="1">
      <c r="B170" s="335"/>
      <c r="C170" s="312" t="s">
        <v>1482</v>
      </c>
      <c r="D170" s="312"/>
      <c r="E170" s="312"/>
      <c r="F170" s="334" t="s">
        <v>1433</v>
      </c>
      <c r="G170" s="312"/>
      <c r="H170" s="312" t="s">
        <v>1483</v>
      </c>
      <c r="I170" s="312" t="s">
        <v>1435</v>
      </c>
      <c r="J170" s="312" t="s">
        <v>1484</v>
      </c>
      <c r="K170" s="356"/>
    </row>
    <row r="171" ht="15" customHeight="1">
      <c r="B171" s="335"/>
      <c r="C171" s="312" t="s">
        <v>93</v>
      </c>
      <c r="D171" s="312"/>
      <c r="E171" s="312"/>
      <c r="F171" s="334" t="s">
        <v>1433</v>
      </c>
      <c r="G171" s="312"/>
      <c r="H171" s="312" t="s">
        <v>1500</v>
      </c>
      <c r="I171" s="312" t="s">
        <v>1435</v>
      </c>
      <c r="J171" s="312" t="s">
        <v>1484</v>
      </c>
      <c r="K171" s="356"/>
    </row>
    <row r="172" ht="15" customHeight="1">
      <c r="B172" s="335"/>
      <c r="C172" s="312" t="s">
        <v>1438</v>
      </c>
      <c r="D172" s="312"/>
      <c r="E172" s="312"/>
      <c r="F172" s="334" t="s">
        <v>1439</v>
      </c>
      <c r="G172" s="312"/>
      <c r="H172" s="312" t="s">
        <v>1500</v>
      </c>
      <c r="I172" s="312" t="s">
        <v>1435</v>
      </c>
      <c r="J172" s="312">
        <v>50</v>
      </c>
      <c r="K172" s="356"/>
    </row>
    <row r="173" ht="15" customHeight="1">
      <c r="B173" s="335"/>
      <c r="C173" s="312" t="s">
        <v>1441</v>
      </c>
      <c r="D173" s="312"/>
      <c r="E173" s="312"/>
      <c r="F173" s="334" t="s">
        <v>1433</v>
      </c>
      <c r="G173" s="312"/>
      <c r="H173" s="312" t="s">
        <v>1500</v>
      </c>
      <c r="I173" s="312" t="s">
        <v>1443</v>
      </c>
      <c r="J173" s="312"/>
      <c r="K173" s="356"/>
    </row>
    <row r="174" ht="15" customHeight="1">
      <c r="B174" s="335"/>
      <c r="C174" s="312" t="s">
        <v>1452</v>
      </c>
      <c r="D174" s="312"/>
      <c r="E174" s="312"/>
      <c r="F174" s="334" t="s">
        <v>1439</v>
      </c>
      <c r="G174" s="312"/>
      <c r="H174" s="312" t="s">
        <v>1500</v>
      </c>
      <c r="I174" s="312" t="s">
        <v>1435</v>
      </c>
      <c r="J174" s="312">
        <v>50</v>
      </c>
      <c r="K174" s="356"/>
    </row>
    <row r="175" ht="15" customHeight="1">
      <c r="B175" s="335"/>
      <c r="C175" s="312" t="s">
        <v>1460</v>
      </c>
      <c r="D175" s="312"/>
      <c r="E175" s="312"/>
      <c r="F175" s="334" t="s">
        <v>1439</v>
      </c>
      <c r="G175" s="312"/>
      <c r="H175" s="312" t="s">
        <v>1500</v>
      </c>
      <c r="I175" s="312" t="s">
        <v>1435</v>
      </c>
      <c r="J175" s="312">
        <v>50</v>
      </c>
      <c r="K175" s="356"/>
    </row>
    <row r="176" ht="15" customHeight="1">
      <c r="B176" s="335"/>
      <c r="C176" s="312" t="s">
        <v>1458</v>
      </c>
      <c r="D176" s="312"/>
      <c r="E176" s="312"/>
      <c r="F176" s="334" t="s">
        <v>1439</v>
      </c>
      <c r="G176" s="312"/>
      <c r="H176" s="312" t="s">
        <v>1500</v>
      </c>
      <c r="I176" s="312" t="s">
        <v>1435</v>
      </c>
      <c r="J176" s="312">
        <v>50</v>
      </c>
      <c r="K176" s="356"/>
    </row>
    <row r="177" ht="15" customHeight="1">
      <c r="B177" s="335"/>
      <c r="C177" s="312" t="s">
        <v>218</v>
      </c>
      <c r="D177" s="312"/>
      <c r="E177" s="312"/>
      <c r="F177" s="334" t="s">
        <v>1433</v>
      </c>
      <c r="G177" s="312"/>
      <c r="H177" s="312" t="s">
        <v>1501</v>
      </c>
      <c r="I177" s="312" t="s">
        <v>1502</v>
      </c>
      <c r="J177" s="312"/>
      <c r="K177" s="356"/>
    </row>
    <row r="178" ht="15" customHeight="1">
      <c r="B178" s="335"/>
      <c r="C178" s="312" t="s">
        <v>65</v>
      </c>
      <c r="D178" s="312"/>
      <c r="E178" s="312"/>
      <c r="F178" s="334" t="s">
        <v>1433</v>
      </c>
      <c r="G178" s="312"/>
      <c r="H178" s="312" t="s">
        <v>1503</v>
      </c>
      <c r="I178" s="312" t="s">
        <v>1504</v>
      </c>
      <c r="J178" s="312">
        <v>1</v>
      </c>
      <c r="K178" s="356"/>
    </row>
    <row r="179" ht="15" customHeight="1">
      <c r="B179" s="335"/>
      <c r="C179" s="312" t="s">
        <v>61</v>
      </c>
      <c r="D179" s="312"/>
      <c r="E179" s="312"/>
      <c r="F179" s="334" t="s">
        <v>1433</v>
      </c>
      <c r="G179" s="312"/>
      <c r="H179" s="312" t="s">
        <v>1505</v>
      </c>
      <c r="I179" s="312" t="s">
        <v>1435</v>
      </c>
      <c r="J179" s="312">
        <v>20</v>
      </c>
      <c r="K179" s="356"/>
    </row>
    <row r="180" ht="15" customHeight="1">
      <c r="B180" s="335"/>
      <c r="C180" s="312" t="s">
        <v>62</v>
      </c>
      <c r="D180" s="312"/>
      <c r="E180" s="312"/>
      <c r="F180" s="334" t="s">
        <v>1433</v>
      </c>
      <c r="G180" s="312"/>
      <c r="H180" s="312" t="s">
        <v>1506</v>
      </c>
      <c r="I180" s="312" t="s">
        <v>1435</v>
      </c>
      <c r="J180" s="312">
        <v>255</v>
      </c>
      <c r="K180" s="356"/>
    </row>
    <row r="181" ht="15" customHeight="1">
      <c r="B181" s="335"/>
      <c r="C181" s="312" t="s">
        <v>219</v>
      </c>
      <c r="D181" s="312"/>
      <c r="E181" s="312"/>
      <c r="F181" s="334" t="s">
        <v>1433</v>
      </c>
      <c r="G181" s="312"/>
      <c r="H181" s="312" t="s">
        <v>1397</v>
      </c>
      <c r="I181" s="312" t="s">
        <v>1435</v>
      </c>
      <c r="J181" s="312">
        <v>10</v>
      </c>
      <c r="K181" s="356"/>
    </row>
    <row r="182" ht="15" customHeight="1">
      <c r="B182" s="335"/>
      <c r="C182" s="312" t="s">
        <v>220</v>
      </c>
      <c r="D182" s="312"/>
      <c r="E182" s="312"/>
      <c r="F182" s="334" t="s">
        <v>1433</v>
      </c>
      <c r="G182" s="312"/>
      <c r="H182" s="312" t="s">
        <v>1507</v>
      </c>
      <c r="I182" s="312" t="s">
        <v>1468</v>
      </c>
      <c r="J182" s="312"/>
      <c r="K182" s="356"/>
    </row>
    <row r="183" ht="15" customHeight="1">
      <c r="B183" s="335"/>
      <c r="C183" s="312" t="s">
        <v>1508</v>
      </c>
      <c r="D183" s="312"/>
      <c r="E183" s="312"/>
      <c r="F183" s="334" t="s">
        <v>1433</v>
      </c>
      <c r="G183" s="312"/>
      <c r="H183" s="312" t="s">
        <v>1509</v>
      </c>
      <c r="I183" s="312" t="s">
        <v>1468</v>
      </c>
      <c r="J183" s="312"/>
      <c r="K183" s="356"/>
    </row>
    <row r="184" ht="15" customHeight="1">
      <c r="B184" s="335"/>
      <c r="C184" s="312" t="s">
        <v>1497</v>
      </c>
      <c r="D184" s="312"/>
      <c r="E184" s="312"/>
      <c r="F184" s="334" t="s">
        <v>1433</v>
      </c>
      <c r="G184" s="312"/>
      <c r="H184" s="312" t="s">
        <v>1510</v>
      </c>
      <c r="I184" s="312" t="s">
        <v>1468</v>
      </c>
      <c r="J184" s="312"/>
      <c r="K184" s="356"/>
    </row>
    <row r="185" ht="15" customHeight="1">
      <c r="B185" s="335"/>
      <c r="C185" s="312" t="s">
        <v>222</v>
      </c>
      <c r="D185" s="312"/>
      <c r="E185" s="312"/>
      <c r="F185" s="334" t="s">
        <v>1439</v>
      </c>
      <c r="G185" s="312"/>
      <c r="H185" s="312" t="s">
        <v>1511</v>
      </c>
      <c r="I185" s="312" t="s">
        <v>1435</v>
      </c>
      <c r="J185" s="312">
        <v>50</v>
      </c>
      <c r="K185" s="356"/>
    </row>
    <row r="186" ht="15" customHeight="1">
      <c r="B186" s="335"/>
      <c r="C186" s="312" t="s">
        <v>1512</v>
      </c>
      <c r="D186" s="312"/>
      <c r="E186" s="312"/>
      <c r="F186" s="334" t="s">
        <v>1439</v>
      </c>
      <c r="G186" s="312"/>
      <c r="H186" s="312" t="s">
        <v>1513</v>
      </c>
      <c r="I186" s="312" t="s">
        <v>1514</v>
      </c>
      <c r="J186" s="312"/>
      <c r="K186" s="356"/>
    </row>
    <row r="187" ht="15" customHeight="1">
      <c r="B187" s="335"/>
      <c r="C187" s="312" t="s">
        <v>1515</v>
      </c>
      <c r="D187" s="312"/>
      <c r="E187" s="312"/>
      <c r="F187" s="334" t="s">
        <v>1439</v>
      </c>
      <c r="G187" s="312"/>
      <c r="H187" s="312" t="s">
        <v>1516</v>
      </c>
      <c r="I187" s="312" t="s">
        <v>1514</v>
      </c>
      <c r="J187" s="312"/>
      <c r="K187" s="356"/>
    </row>
    <row r="188" ht="15" customHeight="1">
      <c r="B188" s="335"/>
      <c r="C188" s="312" t="s">
        <v>1517</v>
      </c>
      <c r="D188" s="312"/>
      <c r="E188" s="312"/>
      <c r="F188" s="334" t="s">
        <v>1439</v>
      </c>
      <c r="G188" s="312"/>
      <c r="H188" s="312" t="s">
        <v>1518</v>
      </c>
      <c r="I188" s="312" t="s">
        <v>1514</v>
      </c>
      <c r="J188" s="312"/>
      <c r="K188" s="356"/>
    </row>
    <row r="189" ht="15" customHeight="1">
      <c r="B189" s="335"/>
      <c r="C189" s="368" t="s">
        <v>1519</v>
      </c>
      <c r="D189" s="312"/>
      <c r="E189" s="312"/>
      <c r="F189" s="334" t="s">
        <v>1439</v>
      </c>
      <c r="G189" s="312"/>
      <c r="H189" s="312" t="s">
        <v>1520</v>
      </c>
      <c r="I189" s="312" t="s">
        <v>1521</v>
      </c>
      <c r="J189" s="369" t="s">
        <v>1522</v>
      </c>
      <c r="K189" s="356"/>
    </row>
    <row r="190" ht="15" customHeight="1">
      <c r="B190" s="335"/>
      <c r="C190" s="319" t="s">
        <v>50</v>
      </c>
      <c r="D190" s="312"/>
      <c r="E190" s="312"/>
      <c r="F190" s="334" t="s">
        <v>1433</v>
      </c>
      <c r="G190" s="312"/>
      <c r="H190" s="309" t="s">
        <v>1523</v>
      </c>
      <c r="I190" s="312" t="s">
        <v>1524</v>
      </c>
      <c r="J190" s="312"/>
      <c r="K190" s="356"/>
    </row>
    <row r="191" ht="15" customHeight="1">
      <c r="B191" s="335"/>
      <c r="C191" s="319" t="s">
        <v>1525</v>
      </c>
      <c r="D191" s="312"/>
      <c r="E191" s="312"/>
      <c r="F191" s="334" t="s">
        <v>1433</v>
      </c>
      <c r="G191" s="312"/>
      <c r="H191" s="312" t="s">
        <v>1526</v>
      </c>
      <c r="I191" s="312" t="s">
        <v>1468</v>
      </c>
      <c r="J191" s="312"/>
      <c r="K191" s="356"/>
    </row>
    <row r="192" ht="15" customHeight="1">
      <c r="B192" s="335"/>
      <c r="C192" s="319" t="s">
        <v>1527</v>
      </c>
      <c r="D192" s="312"/>
      <c r="E192" s="312"/>
      <c r="F192" s="334" t="s">
        <v>1433</v>
      </c>
      <c r="G192" s="312"/>
      <c r="H192" s="312" t="s">
        <v>1528</v>
      </c>
      <c r="I192" s="312" t="s">
        <v>1468</v>
      </c>
      <c r="J192" s="312"/>
      <c r="K192" s="356"/>
    </row>
    <row r="193" ht="15" customHeight="1">
      <c r="B193" s="335"/>
      <c r="C193" s="319" t="s">
        <v>1529</v>
      </c>
      <c r="D193" s="312"/>
      <c r="E193" s="312"/>
      <c r="F193" s="334" t="s">
        <v>1439</v>
      </c>
      <c r="G193" s="312"/>
      <c r="H193" s="312" t="s">
        <v>1530</v>
      </c>
      <c r="I193" s="312" t="s">
        <v>1468</v>
      </c>
      <c r="J193" s="312"/>
      <c r="K193" s="356"/>
    </row>
    <row r="194" ht="15" customHeight="1">
      <c r="B194" s="362"/>
      <c r="C194" s="370"/>
      <c r="D194" s="344"/>
      <c r="E194" s="344"/>
      <c r="F194" s="344"/>
      <c r="G194" s="344"/>
      <c r="H194" s="344"/>
      <c r="I194" s="344"/>
      <c r="J194" s="344"/>
      <c r="K194" s="363"/>
    </row>
    <row r="195" ht="18.75" customHeight="1">
      <c r="B195" s="309"/>
      <c r="C195" s="312"/>
      <c r="D195" s="312"/>
      <c r="E195" s="312"/>
      <c r="F195" s="334"/>
      <c r="G195" s="312"/>
      <c r="H195" s="312"/>
      <c r="I195" s="312"/>
      <c r="J195" s="312"/>
      <c r="K195" s="309"/>
    </row>
    <row r="196" ht="18.75" customHeight="1">
      <c r="B196" s="309"/>
      <c r="C196" s="312"/>
      <c r="D196" s="312"/>
      <c r="E196" s="312"/>
      <c r="F196" s="334"/>
      <c r="G196" s="312"/>
      <c r="H196" s="312"/>
      <c r="I196" s="312"/>
      <c r="J196" s="312"/>
      <c r="K196" s="309"/>
    </row>
    <row r="197" ht="18.75" customHeight="1">
      <c r="B197" s="320"/>
      <c r="C197" s="320"/>
      <c r="D197" s="320"/>
      <c r="E197" s="320"/>
      <c r="F197" s="320"/>
      <c r="G197" s="320"/>
      <c r="H197" s="320"/>
      <c r="I197" s="320"/>
      <c r="J197" s="320"/>
      <c r="K197" s="320"/>
    </row>
    <row r="198" ht="13.5">
      <c r="B198" s="299"/>
      <c r="C198" s="300"/>
      <c r="D198" s="300"/>
      <c r="E198" s="300"/>
      <c r="F198" s="300"/>
      <c r="G198" s="300"/>
      <c r="H198" s="300"/>
      <c r="I198" s="300"/>
      <c r="J198" s="300"/>
      <c r="K198" s="301"/>
    </row>
    <row r="199" ht="21">
      <c r="B199" s="302"/>
      <c r="C199" s="303" t="s">
        <v>1531</v>
      </c>
      <c r="D199" s="303"/>
      <c r="E199" s="303"/>
      <c r="F199" s="303"/>
      <c r="G199" s="303"/>
      <c r="H199" s="303"/>
      <c r="I199" s="303"/>
      <c r="J199" s="303"/>
      <c r="K199" s="304"/>
    </row>
    <row r="200" ht="25.5" customHeight="1">
      <c r="B200" s="302"/>
      <c r="C200" s="371" t="s">
        <v>1532</v>
      </c>
      <c r="D200" s="371"/>
      <c r="E200" s="371"/>
      <c r="F200" s="371" t="s">
        <v>1533</v>
      </c>
      <c r="G200" s="372"/>
      <c r="H200" s="371" t="s">
        <v>1534</v>
      </c>
      <c r="I200" s="371"/>
      <c r="J200" s="371"/>
      <c r="K200" s="304"/>
    </row>
    <row r="201" ht="5.25" customHeight="1">
      <c r="B201" s="335"/>
      <c r="C201" s="332"/>
      <c r="D201" s="332"/>
      <c r="E201" s="332"/>
      <c r="F201" s="332"/>
      <c r="G201" s="312"/>
      <c r="H201" s="332"/>
      <c r="I201" s="332"/>
      <c r="J201" s="332"/>
      <c r="K201" s="356"/>
    </row>
    <row r="202" ht="15" customHeight="1">
      <c r="B202" s="335"/>
      <c r="C202" s="312" t="s">
        <v>1524</v>
      </c>
      <c r="D202" s="312"/>
      <c r="E202" s="312"/>
      <c r="F202" s="334" t="s">
        <v>51</v>
      </c>
      <c r="G202" s="312"/>
      <c r="H202" s="312" t="s">
        <v>1535</v>
      </c>
      <c r="I202" s="312"/>
      <c r="J202" s="312"/>
      <c r="K202" s="356"/>
    </row>
    <row r="203" ht="15" customHeight="1">
      <c r="B203" s="335"/>
      <c r="C203" s="341"/>
      <c r="D203" s="312"/>
      <c r="E203" s="312"/>
      <c r="F203" s="334" t="s">
        <v>52</v>
      </c>
      <c r="G203" s="312"/>
      <c r="H203" s="312" t="s">
        <v>1536</v>
      </c>
      <c r="I203" s="312"/>
      <c r="J203" s="312"/>
      <c r="K203" s="356"/>
    </row>
    <row r="204" ht="15" customHeight="1">
      <c r="B204" s="335"/>
      <c r="C204" s="341"/>
      <c r="D204" s="312"/>
      <c r="E204" s="312"/>
      <c r="F204" s="334" t="s">
        <v>55</v>
      </c>
      <c r="G204" s="312"/>
      <c r="H204" s="312" t="s">
        <v>1537</v>
      </c>
      <c r="I204" s="312"/>
      <c r="J204" s="312"/>
      <c r="K204" s="356"/>
    </row>
    <row r="205" ht="15" customHeight="1">
      <c r="B205" s="335"/>
      <c r="C205" s="312"/>
      <c r="D205" s="312"/>
      <c r="E205" s="312"/>
      <c r="F205" s="334" t="s">
        <v>53</v>
      </c>
      <c r="G205" s="312"/>
      <c r="H205" s="312" t="s">
        <v>1538</v>
      </c>
      <c r="I205" s="312"/>
      <c r="J205" s="312"/>
      <c r="K205" s="356"/>
    </row>
    <row r="206" ht="15" customHeight="1">
      <c r="B206" s="335"/>
      <c r="C206" s="312"/>
      <c r="D206" s="312"/>
      <c r="E206" s="312"/>
      <c r="F206" s="334" t="s">
        <v>54</v>
      </c>
      <c r="G206" s="312"/>
      <c r="H206" s="312" t="s">
        <v>1539</v>
      </c>
      <c r="I206" s="312"/>
      <c r="J206" s="312"/>
      <c r="K206" s="356"/>
    </row>
    <row r="207" ht="15" customHeight="1">
      <c r="B207" s="335"/>
      <c r="C207" s="312"/>
      <c r="D207" s="312"/>
      <c r="E207" s="312"/>
      <c r="F207" s="334"/>
      <c r="G207" s="312"/>
      <c r="H207" s="312"/>
      <c r="I207" s="312"/>
      <c r="J207" s="312"/>
      <c r="K207" s="356"/>
    </row>
    <row r="208" ht="15" customHeight="1">
      <c r="B208" s="335"/>
      <c r="C208" s="312" t="s">
        <v>1480</v>
      </c>
      <c r="D208" s="312"/>
      <c r="E208" s="312"/>
      <c r="F208" s="334" t="s">
        <v>86</v>
      </c>
      <c r="G208" s="312"/>
      <c r="H208" s="312" t="s">
        <v>1540</v>
      </c>
      <c r="I208" s="312"/>
      <c r="J208" s="312"/>
      <c r="K208" s="356"/>
    </row>
    <row r="209" ht="15" customHeight="1">
      <c r="B209" s="335"/>
      <c r="C209" s="341"/>
      <c r="D209" s="312"/>
      <c r="E209" s="312"/>
      <c r="F209" s="334" t="s">
        <v>1378</v>
      </c>
      <c r="G209" s="312"/>
      <c r="H209" s="312" t="s">
        <v>1379</v>
      </c>
      <c r="I209" s="312"/>
      <c r="J209" s="312"/>
      <c r="K209" s="356"/>
    </row>
    <row r="210" ht="15" customHeight="1">
      <c r="B210" s="335"/>
      <c r="C210" s="312"/>
      <c r="D210" s="312"/>
      <c r="E210" s="312"/>
      <c r="F210" s="334" t="s">
        <v>1376</v>
      </c>
      <c r="G210" s="312"/>
      <c r="H210" s="312" t="s">
        <v>1541</v>
      </c>
      <c r="I210" s="312"/>
      <c r="J210" s="312"/>
      <c r="K210" s="356"/>
    </row>
    <row r="211" ht="15" customHeight="1">
      <c r="B211" s="373"/>
      <c r="C211" s="341"/>
      <c r="D211" s="341"/>
      <c r="E211" s="341"/>
      <c r="F211" s="334" t="s">
        <v>1380</v>
      </c>
      <c r="G211" s="319"/>
      <c r="H211" s="360" t="s">
        <v>1381</v>
      </c>
      <c r="I211" s="360"/>
      <c r="J211" s="360"/>
      <c r="K211" s="374"/>
    </row>
    <row r="212" ht="15" customHeight="1">
      <c r="B212" s="373"/>
      <c r="C212" s="341"/>
      <c r="D212" s="341"/>
      <c r="E212" s="341"/>
      <c r="F212" s="334" t="s">
        <v>343</v>
      </c>
      <c r="G212" s="319"/>
      <c r="H212" s="360" t="s">
        <v>1542</v>
      </c>
      <c r="I212" s="360"/>
      <c r="J212" s="360"/>
      <c r="K212" s="374"/>
    </row>
    <row r="213" ht="15" customHeight="1">
      <c r="B213" s="373"/>
      <c r="C213" s="341"/>
      <c r="D213" s="341"/>
      <c r="E213" s="341"/>
      <c r="F213" s="375"/>
      <c r="G213" s="319"/>
      <c r="H213" s="376"/>
      <c r="I213" s="376"/>
      <c r="J213" s="376"/>
      <c r="K213" s="374"/>
    </row>
    <row r="214" ht="15" customHeight="1">
      <c r="B214" s="373"/>
      <c r="C214" s="312" t="s">
        <v>1504</v>
      </c>
      <c r="D214" s="341"/>
      <c r="E214" s="341"/>
      <c r="F214" s="334">
        <v>1</v>
      </c>
      <c r="G214" s="319"/>
      <c r="H214" s="360" t="s">
        <v>1543</v>
      </c>
      <c r="I214" s="360"/>
      <c r="J214" s="360"/>
      <c r="K214" s="374"/>
    </row>
    <row r="215" ht="15" customHeight="1">
      <c r="B215" s="373"/>
      <c r="C215" s="341"/>
      <c r="D215" s="341"/>
      <c r="E215" s="341"/>
      <c r="F215" s="334">
        <v>2</v>
      </c>
      <c r="G215" s="319"/>
      <c r="H215" s="360" t="s">
        <v>1544</v>
      </c>
      <c r="I215" s="360"/>
      <c r="J215" s="360"/>
      <c r="K215" s="374"/>
    </row>
    <row r="216" ht="15" customHeight="1">
      <c r="B216" s="373"/>
      <c r="C216" s="341"/>
      <c r="D216" s="341"/>
      <c r="E216" s="341"/>
      <c r="F216" s="334">
        <v>3</v>
      </c>
      <c r="G216" s="319"/>
      <c r="H216" s="360" t="s">
        <v>1545</v>
      </c>
      <c r="I216" s="360"/>
      <c r="J216" s="360"/>
      <c r="K216" s="374"/>
    </row>
    <row r="217" ht="15" customHeight="1">
      <c r="B217" s="373"/>
      <c r="C217" s="341"/>
      <c r="D217" s="341"/>
      <c r="E217" s="341"/>
      <c r="F217" s="334">
        <v>4</v>
      </c>
      <c r="G217" s="319"/>
      <c r="H217" s="360" t="s">
        <v>1546</v>
      </c>
      <c r="I217" s="360"/>
      <c r="J217" s="360"/>
      <c r="K217" s="374"/>
    </row>
    <row r="218" ht="12.75" customHeight="1">
      <c r="B218" s="377"/>
      <c r="C218" s="378"/>
      <c r="D218" s="378"/>
      <c r="E218" s="378"/>
      <c r="F218" s="378"/>
      <c r="G218" s="378"/>
      <c r="H218" s="378"/>
      <c r="I218" s="378"/>
      <c r="J218" s="378"/>
      <c r="K218" s="379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97</v>
      </c>
      <c r="AZ2" s="138" t="s">
        <v>386</v>
      </c>
      <c r="BA2" s="138" t="s">
        <v>175</v>
      </c>
      <c r="BB2" s="138" t="s">
        <v>176</v>
      </c>
      <c r="BC2" s="138" t="s">
        <v>387</v>
      </c>
      <c r="BD2" s="138" t="s">
        <v>89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89</v>
      </c>
      <c r="AZ3" s="138" t="s">
        <v>388</v>
      </c>
      <c r="BA3" s="138" t="s">
        <v>389</v>
      </c>
      <c r="BB3" s="138" t="s">
        <v>180</v>
      </c>
      <c r="BC3" s="138" t="s">
        <v>390</v>
      </c>
      <c r="BD3" s="138" t="s">
        <v>89</v>
      </c>
    </row>
    <row r="4" ht="24.96" customHeight="1">
      <c r="B4" s="21"/>
      <c r="D4" s="142" t="s">
        <v>182</v>
      </c>
      <c r="L4" s="21"/>
      <c r="M4" s="25" t="s">
        <v>10</v>
      </c>
      <c r="AT4" s="18" t="s">
        <v>41</v>
      </c>
      <c r="AZ4" s="138" t="s">
        <v>391</v>
      </c>
      <c r="BA4" s="138" t="s">
        <v>190</v>
      </c>
      <c r="BB4" s="138" t="s">
        <v>191</v>
      </c>
      <c r="BC4" s="138" t="s">
        <v>392</v>
      </c>
      <c r="BD4" s="138" t="s">
        <v>89</v>
      </c>
    </row>
    <row r="5" ht="6.96" customHeight="1">
      <c r="B5" s="21"/>
      <c r="L5" s="21"/>
      <c r="AZ5" s="138" t="s">
        <v>393</v>
      </c>
      <c r="BA5" s="138" t="s">
        <v>394</v>
      </c>
      <c r="BB5" s="138" t="s">
        <v>280</v>
      </c>
      <c r="BC5" s="138" t="s">
        <v>395</v>
      </c>
      <c r="BD5" s="138" t="s">
        <v>89</v>
      </c>
    </row>
    <row r="6" ht="12" customHeight="1">
      <c r="B6" s="21"/>
      <c r="D6" s="143" t="s">
        <v>16</v>
      </c>
      <c r="L6" s="21"/>
      <c r="AZ6" s="138" t="s">
        <v>396</v>
      </c>
      <c r="BA6" s="138" t="s">
        <v>397</v>
      </c>
      <c r="BB6" s="138" t="s">
        <v>195</v>
      </c>
      <c r="BC6" s="138" t="s">
        <v>398</v>
      </c>
      <c r="BD6" s="138" t="s">
        <v>89</v>
      </c>
    </row>
    <row r="7" ht="16.5" customHeight="1">
      <c r="B7" s="21"/>
      <c r="E7" s="144" t="str">
        <f>'Rekapitulace stavby'!K6</f>
        <v>Výměna kolejnic v obvodu ST Most</v>
      </c>
      <c r="F7" s="143"/>
      <c r="G7" s="143"/>
      <c r="H7" s="143"/>
      <c r="L7" s="21"/>
      <c r="AZ7" s="138" t="s">
        <v>399</v>
      </c>
      <c r="BA7" s="138" t="s">
        <v>400</v>
      </c>
      <c r="BB7" s="138" t="s">
        <v>191</v>
      </c>
      <c r="BC7" s="138" t="s">
        <v>401</v>
      </c>
      <c r="BD7" s="138" t="s">
        <v>89</v>
      </c>
    </row>
    <row r="8" ht="12" customHeight="1">
      <c r="B8" s="21"/>
      <c r="D8" s="143" t="s">
        <v>197</v>
      </c>
      <c r="L8" s="21"/>
    </row>
    <row r="9" s="1" customFormat="1" ht="16.5" customHeight="1">
      <c r="B9" s="45"/>
      <c r="E9" s="144" t="s">
        <v>202</v>
      </c>
      <c r="F9" s="1"/>
      <c r="G9" s="1"/>
      <c r="H9" s="1"/>
      <c r="I9" s="145"/>
      <c r="L9" s="45"/>
    </row>
    <row r="10" s="1" customFormat="1" ht="12" customHeight="1">
      <c r="B10" s="45"/>
      <c r="D10" s="143" t="s">
        <v>206</v>
      </c>
      <c r="I10" s="145"/>
      <c r="L10" s="45"/>
    </row>
    <row r="11" s="1" customFormat="1" ht="36.96" customHeight="1">
      <c r="B11" s="45"/>
      <c r="E11" s="146" t="s">
        <v>402</v>
      </c>
      <c r="F11" s="1"/>
      <c r="G11" s="1"/>
      <c r="H11" s="1"/>
      <c r="I11" s="145"/>
      <c r="L11" s="45"/>
    </row>
    <row r="12" s="1" customFormat="1">
      <c r="B12" s="45"/>
      <c r="I12" s="145"/>
      <c r="L12" s="45"/>
    </row>
    <row r="13" s="1" customFormat="1" ht="12" customHeight="1">
      <c r="B13" s="45"/>
      <c r="D13" s="143" t="s">
        <v>18</v>
      </c>
      <c r="F13" s="18" t="s">
        <v>19</v>
      </c>
      <c r="I13" s="147" t="s">
        <v>20</v>
      </c>
      <c r="J13" s="18" t="s">
        <v>39</v>
      </c>
      <c r="L13" s="45"/>
    </row>
    <row r="14" s="1" customFormat="1" ht="12" customHeight="1">
      <c r="B14" s="45"/>
      <c r="D14" s="143" t="s">
        <v>22</v>
      </c>
      <c r="F14" s="18" t="s">
        <v>23</v>
      </c>
      <c r="I14" s="147" t="s">
        <v>24</v>
      </c>
      <c r="J14" s="148" t="str">
        <f>'Rekapitulace stavby'!AN8</f>
        <v>13. 2. 2019</v>
      </c>
      <c r="L14" s="45"/>
    </row>
    <row r="15" s="1" customFormat="1" ht="10.8" customHeight="1">
      <c r="B15" s="45"/>
      <c r="I15" s="145"/>
      <c r="L15" s="45"/>
    </row>
    <row r="16" s="1" customFormat="1" ht="12" customHeight="1">
      <c r="B16" s="45"/>
      <c r="D16" s="143" t="s">
        <v>30</v>
      </c>
      <c r="I16" s="147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7" t="s">
        <v>34</v>
      </c>
      <c r="J17" s="18" t="s">
        <v>35</v>
      </c>
      <c r="L17" s="45"/>
    </row>
    <row r="18" s="1" customFormat="1" ht="6.96" customHeight="1">
      <c r="B18" s="45"/>
      <c r="I18" s="145"/>
      <c r="L18" s="45"/>
    </row>
    <row r="19" s="1" customFormat="1" ht="12" customHeight="1">
      <c r="B19" s="45"/>
      <c r="D19" s="143" t="s">
        <v>36</v>
      </c>
      <c r="I19" s="147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7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5"/>
      <c r="L21" s="45"/>
    </row>
    <row r="22" s="1" customFormat="1" ht="12" customHeight="1">
      <c r="B22" s="45"/>
      <c r="D22" s="143" t="s">
        <v>38</v>
      </c>
      <c r="I22" s="147" t="s">
        <v>31</v>
      </c>
      <c r="J22" s="18" t="s">
        <v>39</v>
      </c>
      <c r="L22" s="45"/>
    </row>
    <row r="23" s="1" customFormat="1" ht="18" customHeight="1">
      <c r="B23" s="45"/>
      <c r="E23" s="18" t="s">
        <v>40</v>
      </c>
      <c r="I23" s="147" t="s">
        <v>34</v>
      </c>
      <c r="J23" s="18" t="s">
        <v>39</v>
      </c>
      <c r="L23" s="45"/>
    </row>
    <row r="24" s="1" customFormat="1" ht="6.96" customHeight="1">
      <c r="B24" s="45"/>
      <c r="I24" s="145"/>
      <c r="L24" s="45"/>
    </row>
    <row r="25" s="1" customFormat="1" ht="12" customHeight="1">
      <c r="B25" s="45"/>
      <c r="D25" s="143" t="s">
        <v>42</v>
      </c>
      <c r="I25" s="147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7" t="s">
        <v>34</v>
      </c>
      <c r="J26" s="18" t="s">
        <v>39</v>
      </c>
      <c r="L26" s="45"/>
    </row>
    <row r="27" s="1" customFormat="1" ht="6.96" customHeight="1">
      <c r="B27" s="45"/>
      <c r="I27" s="145"/>
      <c r="L27" s="45"/>
    </row>
    <row r="28" s="1" customFormat="1" ht="12" customHeight="1">
      <c r="B28" s="45"/>
      <c r="D28" s="143" t="s">
        <v>44</v>
      </c>
      <c r="I28" s="145"/>
      <c r="L28" s="45"/>
    </row>
    <row r="29" s="7" customFormat="1" ht="45" customHeight="1">
      <c r="B29" s="149"/>
      <c r="E29" s="150" t="s">
        <v>45</v>
      </c>
      <c r="F29" s="150"/>
      <c r="G29" s="150"/>
      <c r="H29" s="150"/>
      <c r="I29" s="151"/>
      <c r="L29" s="149"/>
    </row>
    <row r="30" s="1" customFormat="1" ht="6.96" customHeight="1">
      <c r="B30" s="45"/>
      <c r="I30" s="145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2"/>
      <c r="J31" s="73"/>
      <c r="K31" s="73"/>
      <c r="L31" s="45"/>
    </row>
    <row r="32" s="1" customFormat="1" ht="25.44" customHeight="1">
      <c r="B32" s="45"/>
      <c r="D32" s="153" t="s">
        <v>46</v>
      </c>
      <c r="I32" s="145"/>
      <c r="J32" s="154">
        <f>ROUND(J90,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2"/>
      <c r="J33" s="73"/>
      <c r="K33" s="73"/>
      <c r="L33" s="45"/>
    </row>
    <row r="34" s="1" customFormat="1" ht="14.4" customHeight="1">
      <c r="B34" s="45"/>
      <c r="F34" s="155" t="s">
        <v>48</v>
      </c>
      <c r="I34" s="156" t="s">
        <v>47</v>
      </c>
      <c r="J34" s="155" t="s">
        <v>49</v>
      </c>
      <c r="L34" s="45"/>
    </row>
    <row r="35" hidden="1" s="1" customFormat="1" ht="14.4" customHeight="1">
      <c r="B35" s="45"/>
      <c r="D35" s="143" t="s">
        <v>50</v>
      </c>
      <c r="E35" s="143" t="s">
        <v>51</v>
      </c>
      <c r="F35" s="157">
        <f>ROUND((SUM(BE90:BE175)),  2)</f>
        <v>0</v>
      </c>
      <c r="I35" s="158">
        <v>0.20999999999999999</v>
      </c>
      <c r="J35" s="157">
        <f>ROUND(((SUM(BE90:BE175))*I35),  2)</f>
        <v>0</v>
      </c>
      <c r="L35" s="45"/>
    </row>
    <row r="36" hidden="1" s="1" customFormat="1" ht="14.4" customHeight="1">
      <c r="B36" s="45"/>
      <c r="E36" s="143" t="s">
        <v>52</v>
      </c>
      <c r="F36" s="157">
        <f>ROUND((SUM(BF90:BF175)),  2)</f>
        <v>0</v>
      </c>
      <c r="I36" s="158">
        <v>0.14999999999999999</v>
      </c>
      <c r="J36" s="157">
        <f>ROUND(((SUM(BF90:BF175))*I36),  2)</f>
        <v>0</v>
      </c>
      <c r="L36" s="45"/>
    </row>
    <row r="37" s="1" customFormat="1" ht="14.4" customHeight="1">
      <c r="B37" s="45"/>
      <c r="D37" s="143" t="s">
        <v>50</v>
      </c>
      <c r="E37" s="143" t="s">
        <v>53</v>
      </c>
      <c r="F37" s="157">
        <f>ROUND((SUM(BG90:BG175)),  2)</f>
        <v>0</v>
      </c>
      <c r="I37" s="158">
        <v>0.20999999999999999</v>
      </c>
      <c r="J37" s="157">
        <f>0</f>
        <v>0</v>
      </c>
      <c r="L37" s="45"/>
    </row>
    <row r="38" s="1" customFormat="1" ht="14.4" customHeight="1">
      <c r="B38" s="45"/>
      <c r="E38" s="143" t="s">
        <v>54</v>
      </c>
      <c r="F38" s="157">
        <f>ROUND((SUM(BH90:BH175)),  2)</f>
        <v>0</v>
      </c>
      <c r="I38" s="158">
        <v>0.14999999999999999</v>
      </c>
      <c r="J38" s="157">
        <f>0</f>
        <v>0</v>
      </c>
      <c r="L38" s="45"/>
    </row>
    <row r="39" hidden="1" s="1" customFormat="1" ht="14.4" customHeight="1">
      <c r="B39" s="45"/>
      <c r="E39" s="143" t="s">
        <v>55</v>
      </c>
      <c r="F39" s="157">
        <f>ROUND((SUM(BI90:BI175)),  2)</f>
        <v>0</v>
      </c>
      <c r="I39" s="158">
        <v>0</v>
      </c>
      <c r="J39" s="157">
        <f>0</f>
        <v>0</v>
      </c>
      <c r="L39" s="45"/>
    </row>
    <row r="40" s="1" customFormat="1" ht="6.96" customHeight="1">
      <c r="B40" s="45"/>
      <c r="I40" s="145"/>
      <c r="L40" s="45"/>
    </row>
    <row r="41" s="1" customFormat="1" ht="25.44" customHeight="1">
      <c r="B41" s="45"/>
      <c r="C41" s="159"/>
      <c r="D41" s="160" t="s">
        <v>56</v>
      </c>
      <c r="E41" s="161"/>
      <c r="F41" s="161"/>
      <c r="G41" s="162" t="s">
        <v>57</v>
      </c>
      <c r="H41" s="163" t="s">
        <v>58</v>
      </c>
      <c r="I41" s="164"/>
      <c r="J41" s="165">
        <f>SUM(J32:J39)</f>
        <v>0</v>
      </c>
      <c r="K41" s="166"/>
      <c r="L41" s="45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5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5"/>
    </row>
    <row r="47" s="1" customFormat="1" ht="24.96" customHeight="1">
      <c r="B47" s="40"/>
      <c r="C47" s="24" t="s">
        <v>208</v>
      </c>
      <c r="D47" s="41"/>
      <c r="E47" s="41"/>
      <c r="F47" s="41"/>
      <c r="G47" s="41"/>
      <c r="H47" s="41"/>
      <c r="I47" s="145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5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5"/>
      <c r="J49" s="41"/>
      <c r="K49" s="41"/>
      <c r="L49" s="45"/>
    </row>
    <row r="50" s="1" customFormat="1" ht="16.5" customHeight="1">
      <c r="B50" s="40"/>
      <c r="C50" s="41"/>
      <c r="D50" s="41"/>
      <c r="E50" s="173" t="str">
        <f>E7</f>
        <v>Výměna kolejnic v obvodu ST Most</v>
      </c>
      <c r="F50" s="33"/>
      <c r="G50" s="33"/>
      <c r="H50" s="33"/>
      <c r="I50" s="145"/>
      <c r="J50" s="41"/>
      <c r="K50" s="41"/>
      <c r="L50" s="45"/>
    </row>
    <row r="51" ht="12" customHeight="1">
      <c r="B51" s="22"/>
      <c r="C51" s="33" t="s">
        <v>197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3" t="s">
        <v>202</v>
      </c>
      <c r="F52" s="41"/>
      <c r="G52" s="41"/>
      <c r="H52" s="41"/>
      <c r="I52" s="145"/>
      <c r="J52" s="41"/>
      <c r="K52" s="41"/>
      <c r="L52" s="45"/>
    </row>
    <row r="53" s="1" customFormat="1" ht="12" customHeight="1">
      <c r="B53" s="40"/>
      <c r="C53" s="33" t="s">
        <v>206</v>
      </c>
      <c r="D53" s="41"/>
      <c r="E53" s="41"/>
      <c r="F53" s="41"/>
      <c r="G53" s="41"/>
      <c r="H53" s="41"/>
      <c r="I53" s="145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Č12 - 0.TK Bílina-České Zlatníky</v>
      </c>
      <c r="F54" s="41"/>
      <c r="G54" s="41"/>
      <c r="H54" s="41"/>
      <c r="I54" s="145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5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obvod správy tratí v Mostě</v>
      </c>
      <c r="G56" s="41"/>
      <c r="H56" s="41"/>
      <c r="I56" s="147" t="s">
        <v>24</v>
      </c>
      <c r="J56" s="69" t="str">
        <f>IF(J14="","",J14)</f>
        <v>13. 2. 2019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5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7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7" t="s">
        <v>42</v>
      </c>
      <c r="J59" s="38" t="str">
        <f>E26</f>
        <v>Ing. Horák Jiří, horak@szdc.cz, +420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5"/>
      <c r="J60" s="41"/>
      <c r="K60" s="41"/>
      <c r="L60" s="45"/>
    </row>
    <row r="61" s="1" customFormat="1" ht="29.28" customHeight="1">
      <c r="B61" s="40"/>
      <c r="C61" s="174" t="s">
        <v>209</v>
      </c>
      <c r="D61" s="175"/>
      <c r="E61" s="175"/>
      <c r="F61" s="175"/>
      <c r="G61" s="175"/>
      <c r="H61" s="175"/>
      <c r="I61" s="176"/>
      <c r="J61" s="177" t="s">
        <v>210</v>
      </c>
      <c r="K61" s="175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5"/>
      <c r="J62" s="41"/>
      <c r="K62" s="41"/>
      <c r="L62" s="45"/>
    </row>
    <row r="63" s="1" customFormat="1" ht="22.8" customHeight="1">
      <c r="B63" s="40"/>
      <c r="C63" s="178" t="s">
        <v>78</v>
      </c>
      <c r="D63" s="41"/>
      <c r="E63" s="41"/>
      <c r="F63" s="41"/>
      <c r="G63" s="41"/>
      <c r="H63" s="41"/>
      <c r="I63" s="145"/>
      <c r="J63" s="99">
        <f>J90</f>
        <v>0</v>
      </c>
      <c r="K63" s="41"/>
      <c r="L63" s="45"/>
      <c r="AU63" s="18" t="s">
        <v>211</v>
      </c>
    </row>
    <row r="64" s="8" customFormat="1" ht="24.96" customHeight="1">
      <c r="B64" s="179"/>
      <c r="C64" s="180"/>
      <c r="D64" s="181" t="s">
        <v>212</v>
      </c>
      <c r="E64" s="182"/>
      <c r="F64" s="182"/>
      <c r="G64" s="182"/>
      <c r="H64" s="182"/>
      <c r="I64" s="183"/>
      <c r="J64" s="184">
        <f>J91</f>
        <v>0</v>
      </c>
      <c r="K64" s="180"/>
      <c r="L64" s="185"/>
    </row>
    <row r="65" s="9" customFormat="1" ht="19.92" customHeight="1">
      <c r="B65" s="186"/>
      <c r="C65" s="123"/>
      <c r="D65" s="187" t="s">
        <v>213</v>
      </c>
      <c r="E65" s="188"/>
      <c r="F65" s="188"/>
      <c r="G65" s="188"/>
      <c r="H65" s="188"/>
      <c r="I65" s="189"/>
      <c r="J65" s="190">
        <f>J92</f>
        <v>0</v>
      </c>
      <c r="K65" s="123"/>
      <c r="L65" s="191"/>
    </row>
    <row r="66" s="8" customFormat="1" ht="24.96" customHeight="1">
      <c r="B66" s="179"/>
      <c r="C66" s="180"/>
      <c r="D66" s="181" t="s">
        <v>214</v>
      </c>
      <c r="E66" s="182"/>
      <c r="F66" s="182"/>
      <c r="G66" s="182"/>
      <c r="H66" s="182"/>
      <c r="I66" s="183"/>
      <c r="J66" s="184">
        <f>J152</f>
        <v>0</v>
      </c>
      <c r="K66" s="180"/>
      <c r="L66" s="185"/>
    </row>
    <row r="67" s="9" customFormat="1" ht="19.92" customHeight="1">
      <c r="B67" s="186"/>
      <c r="C67" s="123"/>
      <c r="D67" s="187" t="s">
        <v>215</v>
      </c>
      <c r="E67" s="188"/>
      <c r="F67" s="188"/>
      <c r="G67" s="188"/>
      <c r="H67" s="188"/>
      <c r="I67" s="189"/>
      <c r="J67" s="190">
        <f>J156</f>
        <v>0</v>
      </c>
      <c r="K67" s="123"/>
      <c r="L67" s="191"/>
    </row>
    <row r="68" s="8" customFormat="1" ht="24.96" customHeight="1">
      <c r="B68" s="179"/>
      <c r="C68" s="180"/>
      <c r="D68" s="181" t="s">
        <v>216</v>
      </c>
      <c r="E68" s="182"/>
      <c r="F68" s="182"/>
      <c r="G68" s="182"/>
      <c r="H68" s="182"/>
      <c r="I68" s="183"/>
      <c r="J68" s="184">
        <f>J157</f>
        <v>0</v>
      </c>
      <c r="K68" s="180"/>
      <c r="L68" s="185"/>
    </row>
    <row r="69" s="1" customFormat="1" ht="21.84" customHeight="1">
      <c r="B69" s="40"/>
      <c r="C69" s="41"/>
      <c r="D69" s="41"/>
      <c r="E69" s="41"/>
      <c r="F69" s="41"/>
      <c r="G69" s="41"/>
      <c r="H69" s="41"/>
      <c r="I69" s="145"/>
      <c r="J69" s="41"/>
      <c r="K69" s="41"/>
      <c r="L69" s="45"/>
    </row>
    <row r="70" s="1" customFormat="1" ht="6.96" customHeight="1">
      <c r="B70" s="59"/>
      <c r="C70" s="60"/>
      <c r="D70" s="60"/>
      <c r="E70" s="60"/>
      <c r="F70" s="60"/>
      <c r="G70" s="60"/>
      <c r="H70" s="60"/>
      <c r="I70" s="169"/>
      <c r="J70" s="60"/>
      <c r="K70" s="60"/>
      <c r="L70" s="45"/>
    </row>
    <row r="74" s="1" customFormat="1" ht="6.96" customHeight="1">
      <c r="B74" s="61"/>
      <c r="C74" s="62"/>
      <c r="D74" s="62"/>
      <c r="E74" s="62"/>
      <c r="F74" s="62"/>
      <c r="G74" s="62"/>
      <c r="H74" s="62"/>
      <c r="I74" s="172"/>
      <c r="J74" s="62"/>
      <c r="K74" s="62"/>
      <c r="L74" s="45"/>
    </row>
    <row r="75" s="1" customFormat="1" ht="24.96" customHeight="1">
      <c r="B75" s="40"/>
      <c r="C75" s="24" t="s">
        <v>217</v>
      </c>
      <c r="D75" s="41"/>
      <c r="E75" s="41"/>
      <c r="F75" s="41"/>
      <c r="G75" s="41"/>
      <c r="H75" s="41"/>
      <c r="I75" s="145"/>
      <c r="J75" s="41"/>
      <c r="K75" s="41"/>
      <c r="L75" s="45"/>
    </row>
    <row r="76" s="1" customFormat="1" ht="6.96" customHeight="1">
      <c r="B76" s="40"/>
      <c r="C76" s="41"/>
      <c r="D76" s="41"/>
      <c r="E76" s="41"/>
      <c r="F76" s="41"/>
      <c r="G76" s="41"/>
      <c r="H76" s="41"/>
      <c r="I76" s="145"/>
      <c r="J76" s="41"/>
      <c r="K76" s="41"/>
      <c r="L76" s="45"/>
    </row>
    <row r="77" s="1" customFormat="1" ht="12" customHeight="1">
      <c r="B77" s="40"/>
      <c r="C77" s="33" t="s">
        <v>16</v>
      </c>
      <c r="D77" s="41"/>
      <c r="E77" s="41"/>
      <c r="F77" s="41"/>
      <c r="G77" s="41"/>
      <c r="H77" s="41"/>
      <c r="I77" s="145"/>
      <c r="J77" s="41"/>
      <c r="K77" s="41"/>
      <c r="L77" s="45"/>
    </row>
    <row r="78" s="1" customFormat="1" ht="16.5" customHeight="1">
      <c r="B78" s="40"/>
      <c r="C78" s="41"/>
      <c r="D78" s="41"/>
      <c r="E78" s="173" t="str">
        <f>E7</f>
        <v>Výměna kolejnic v obvodu ST Most</v>
      </c>
      <c r="F78" s="33"/>
      <c r="G78" s="33"/>
      <c r="H78" s="33"/>
      <c r="I78" s="145"/>
      <c r="J78" s="41"/>
      <c r="K78" s="41"/>
      <c r="L78" s="45"/>
    </row>
    <row r="79" ht="12" customHeight="1">
      <c r="B79" s="22"/>
      <c r="C79" s="33" t="s">
        <v>197</v>
      </c>
      <c r="D79" s="23"/>
      <c r="E79" s="23"/>
      <c r="F79" s="23"/>
      <c r="G79" s="23"/>
      <c r="H79" s="23"/>
      <c r="I79" s="137"/>
      <c r="J79" s="23"/>
      <c r="K79" s="23"/>
      <c r="L79" s="21"/>
    </row>
    <row r="80" s="1" customFormat="1" ht="16.5" customHeight="1">
      <c r="B80" s="40"/>
      <c r="C80" s="41"/>
      <c r="D80" s="41"/>
      <c r="E80" s="173" t="s">
        <v>202</v>
      </c>
      <c r="F80" s="41"/>
      <c r="G80" s="41"/>
      <c r="H80" s="41"/>
      <c r="I80" s="145"/>
      <c r="J80" s="41"/>
      <c r="K80" s="41"/>
      <c r="L80" s="45"/>
    </row>
    <row r="81" s="1" customFormat="1" ht="12" customHeight="1">
      <c r="B81" s="40"/>
      <c r="C81" s="33" t="s">
        <v>206</v>
      </c>
      <c r="D81" s="41"/>
      <c r="E81" s="41"/>
      <c r="F81" s="41"/>
      <c r="G81" s="41"/>
      <c r="H81" s="41"/>
      <c r="I81" s="145"/>
      <c r="J81" s="41"/>
      <c r="K81" s="41"/>
      <c r="L81" s="45"/>
    </row>
    <row r="82" s="1" customFormat="1" ht="16.5" customHeight="1">
      <c r="B82" s="40"/>
      <c r="C82" s="41"/>
      <c r="D82" s="41"/>
      <c r="E82" s="66" t="str">
        <f>E11</f>
        <v>Č12 - 0.TK Bílina-České Zlatníky</v>
      </c>
      <c r="F82" s="41"/>
      <c r="G82" s="41"/>
      <c r="H82" s="41"/>
      <c r="I82" s="145"/>
      <c r="J82" s="41"/>
      <c r="K82" s="41"/>
      <c r="L82" s="45"/>
    </row>
    <row r="83" s="1" customFormat="1" ht="6.96" customHeight="1"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45"/>
    </row>
    <row r="84" s="1" customFormat="1" ht="12" customHeight="1">
      <c r="B84" s="40"/>
      <c r="C84" s="33" t="s">
        <v>22</v>
      </c>
      <c r="D84" s="41"/>
      <c r="E84" s="41"/>
      <c r="F84" s="28" t="str">
        <f>F14</f>
        <v>obvod správy tratí v Mostě</v>
      </c>
      <c r="G84" s="41"/>
      <c r="H84" s="41"/>
      <c r="I84" s="147" t="s">
        <v>24</v>
      </c>
      <c r="J84" s="69" t="str">
        <f>IF(J14="","",J14)</f>
        <v>13. 2. 2019</v>
      </c>
      <c r="K84" s="41"/>
      <c r="L84" s="45"/>
    </row>
    <row r="85" s="1" customFormat="1" ht="6.96" customHeight="1">
      <c r="B85" s="40"/>
      <c r="C85" s="41"/>
      <c r="D85" s="41"/>
      <c r="E85" s="41"/>
      <c r="F85" s="41"/>
      <c r="G85" s="41"/>
      <c r="H85" s="41"/>
      <c r="I85" s="145"/>
      <c r="J85" s="41"/>
      <c r="K85" s="41"/>
      <c r="L85" s="45"/>
    </row>
    <row r="86" s="1" customFormat="1" ht="13.65" customHeight="1">
      <c r="B86" s="40"/>
      <c r="C86" s="33" t="s">
        <v>30</v>
      </c>
      <c r="D86" s="41"/>
      <c r="E86" s="41"/>
      <c r="F86" s="28" t="str">
        <f>E17</f>
        <v>SŽDC s.o., OŘ UNL, ST Most</v>
      </c>
      <c r="G86" s="41"/>
      <c r="H86" s="41"/>
      <c r="I86" s="147" t="s">
        <v>38</v>
      </c>
      <c r="J86" s="38" t="str">
        <f>E23</f>
        <v xml:space="preserve"> </v>
      </c>
      <c r="K86" s="41"/>
      <c r="L86" s="45"/>
    </row>
    <row r="87" s="1" customFormat="1" ht="38.55" customHeight="1">
      <c r="B87" s="40"/>
      <c r="C87" s="33" t="s">
        <v>36</v>
      </c>
      <c r="D87" s="41"/>
      <c r="E87" s="41"/>
      <c r="F87" s="28" t="str">
        <f>IF(E20="","",E20)</f>
        <v>Vyplň údaj</v>
      </c>
      <c r="G87" s="41"/>
      <c r="H87" s="41"/>
      <c r="I87" s="147" t="s">
        <v>42</v>
      </c>
      <c r="J87" s="38" t="str">
        <f>E26</f>
        <v>Ing. Horák Jiří, horak@szdc.cz, +420 602155923</v>
      </c>
      <c r="K87" s="41"/>
      <c r="L87" s="45"/>
    </row>
    <row r="88" s="1" customFormat="1" ht="10.32" customHeight="1"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45"/>
    </row>
    <row r="89" s="10" customFormat="1" ht="29.28" customHeight="1">
      <c r="B89" s="192"/>
      <c r="C89" s="193" t="s">
        <v>218</v>
      </c>
      <c r="D89" s="194" t="s">
        <v>65</v>
      </c>
      <c r="E89" s="194" t="s">
        <v>61</v>
      </c>
      <c r="F89" s="194" t="s">
        <v>62</v>
      </c>
      <c r="G89" s="194" t="s">
        <v>219</v>
      </c>
      <c r="H89" s="194" t="s">
        <v>220</v>
      </c>
      <c r="I89" s="195" t="s">
        <v>221</v>
      </c>
      <c r="J89" s="194" t="s">
        <v>210</v>
      </c>
      <c r="K89" s="196" t="s">
        <v>222</v>
      </c>
      <c r="L89" s="197"/>
      <c r="M89" s="89" t="s">
        <v>39</v>
      </c>
      <c r="N89" s="90" t="s">
        <v>50</v>
      </c>
      <c r="O89" s="90" t="s">
        <v>223</v>
      </c>
      <c r="P89" s="90" t="s">
        <v>224</v>
      </c>
      <c r="Q89" s="90" t="s">
        <v>225</v>
      </c>
      <c r="R89" s="90" t="s">
        <v>226</v>
      </c>
      <c r="S89" s="90" t="s">
        <v>227</v>
      </c>
      <c r="T89" s="91" t="s">
        <v>228</v>
      </c>
    </row>
    <row r="90" s="1" customFormat="1" ht="22.8" customHeight="1">
      <c r="B90" s="40"/>
      <c r="C90" s="96" t="s">
        <v>229</v>
      </c>
      <c r="D90" s="41"/>
      <c r="E90" s="41"/>
      <c r="F90" s="41"/>
      <c r="G90" s="41"/>
      <c r="H90" s="41"/>
      <c r="I90" s="145"/>
      <c r="J90" s="198">
        <f>BK90</f>
        <v>0</v>
      </c>
      <c r="K90" s="41"/>
      <c r="L90" s="45"/>
      <c r="M90" s="92"/>
      <c r="N90" s="93"/>
      <c r="O90" s="93"/>
      <c r="P90" s="199">
        <f>P91+P152+P157</f>
        <v>0</v>
      </c>
      <c r="Q90" s="93"/>
      <c r="R90" s="199">
        <f>R91+R152+R157</f>
        <v>152.77160000000001</v>
      </c>
      <c r="S90" s="93"/>
      <c r="T90" s="200">
        <f>T91+T152+T157</f>
        <v>0</v>
      </c>
      <c r="AT90" s="18" t="s">
        <v>79</v>
      </c>
      <c r="AU90" s="18" t="s">
        <v>211</v>
      </c>
      <c r="BK90" s="201">
        <f>BK91+BK152+BK157</f>
        <v>0</v>
      </c>
    </row>
    <row r="91" s="11" customFormat="1" ht="25.92" customHeight="1">
      <c r="B91" s="202"/>
      <c r="C91" s="203"/>
      <c r="D91" s="204" t="s">
        <v>79</v>
      </c>
      <c r="E91" s="205" t="s">
        <v>230</v>
      </c>
      <c r="F91" s="205" t="s">
        <v>231</v>
      </c>
      <c r="G91" s="203"/>
      <c r="H91" s="203"/>
      <c r="I91" s="206"/>
      <c r="J91" s="207">
        <f>BK91</f>
        <v>0</v>
      </c>
      <c r="K91" s="203"/>
      <c r="L91" s="208"/>
      <c r="M91" s="209"/>
      <c r="N91" s="210"/>
      <c r="O91" s="210"/>
      <c r="P91" s="211">
        <f>P92</f>
        <v>0</v>
      </c>
      <c r="Q91" s="210"/>
      <c r="R91" s="211">
        <f>R92</f>
        <v>152.77160000000001</v>
      </c>
      <c r="S91" s="210"/>
      <c r="T91" s="212">
        <f>T92</f>
        <v>0</v>
      </c>
      <c r="AR91" s="213" t="s">
        <v>87</v>
      </c>
      <c r="AT91" s="214" t="s">
        <v>79</v>
      </c>
      <c r="AU91" s="214" t="s">
        <v>80</v>
      </c>
      <c r="AY91" s="213" t="s">
        <v>232</v>
      </c>
      <c r="BK91" s="215">
        <f>BK92</f>
        <v>0</v>
      </c>
    </row>
    <row r="92" s="11" customFormat="1" ht="22.8" customHeight="1">
      <c r="B92" s="202"/>
      <c r="C92" s="203"/>
      <c r="D92" s="204" t="s">
        <v>79</v>
      </c>
      <c r="E92" s="216" t="s">
        <v>233</v>
      </c>
      <c r="F92" s="216" t="s">
        <v>234</v>
      </c>
      <c r="G92" s="203"/>
      <c r="H92" s="203"/>
      <c r="I92" s="206"/>
      <c r="J92" s="217">
        <f>BK92</f>
        <v>0</v>
      </c>
      <c r="K92" s="203"/>
      <c r="L92" s="208"/>
      <c r="M92" s="209"/>
      <c r="N92" s="210"/>
      <c r="O92" s="210"/>
      <c r="P92" s="211">
        <f>SUM(P93:P151)</f>
        <v>0</v>
      </c>
      <c r="Q92" s="210"/>
      <c r="R92" s="211">
        <f>SUM(R93:R151)</f>
        <v>152.77160000000001</v>
      </c>
      <c r="S92" s="210"/>
      <c r="T92" s="212">
        <f>SUM(T93:T151)</f>
        <v>0</v>
      </c>
      <c r="AR92" s="213" t="s">
        <v>87</v>
      </c>
      <c r="AT92" s="214" t="s">
        <v>79</v>
      </c>
      <c r="AU92" s="214" t="s">
        <v>87</v>
      </c>
      <c r="AY92" s="213" t="s">
        <v>232</v>
      </c>
      <c r="BK92" s="215">
        <f>SUM(BK93:BK151)</f>
        <v>0</v>
      </c>
    </row>
    <row r="93" s="1" customFormat="1" ht="33.75" customHeight="1">
      <c r="B93" s="40"/>
      <c r="C93" s="218" t="s">
        <v>87</v>
      </c>
      <c r="D93" s="218" t="s">
        <v>235</v>
      </c>
      <c r="E93" s="219" t="s">
        <v>236</v>
      </c>
      <c r="F93" s="220" t="s">
        <v>237</v>
      </c>
      <c r="G93" s="221" t="s">
        <v>200</v>
      </c>
      <c r="H93" s="222">
        <v>100</v>
      </c>
      <c r="I93" s="223"/>
      <c r="J93" s="224">
        <f>ROUND(I93*H93,2)</f>
        <v>0</v>
      </c>
      <c r="K93" s="220" t="s">
        <v>238</v>
      </c>
      <c r="L93" s="45"/>
      <c r="M93" s="225" t="s">
        <v>39</v>
      </c>
      <c r="N93" s="226" t="s">
        <v>53</v>
      </c>
      <c r="O93" s="81"/>
      <c r="P93" s="227">
        <f>O93*H93</f>
        <v>0</v>
      </c>
      <c r="Q93" s="227">
        <v>0</v>
      </c>
      <c r="R93" s="227">
        <f>Q93*H93</f>
        <v>0</v>
      </c>
      <c r="S93" s="227">
        <v>0</v>
      </c>
      <c r="T93" s="228">
        <f>S93*H93</f>
        <v>0</v>
      </c>
      <c r="AR93" s="18" t="s">
        <v>181</v>
      </c>
      <c r="AT93" s="18" t="s">
        <v>235</v>
      </c>
      <c r="AU93" s="18" t="s">
        <v>89</v>
      </c>
      <c r="AY93" s="18" t="s">
        <v>232</v>
      </c>
      <c r="BE93" s="229">
        <f>IF(N93="základní",J93,0)</f>
        <v>0</v>
      </c>
      <c r="BF93" s="229">
        <f>IF(N93="snížená",J93,0)</f>
        <v>0</v>
      </c>
      <c r="BG93" s="229">
        <f>IF(N93="zákl. přenesená",J93,0)</f>
        <v>0</v>
      </c>
      <c r="BH93" s="229">
        <f>IF(N93="sníž. přenesená",J93,0)</f>
        <v>0</v>
      </c>
      <c r="BI93" s="229">
        <f>IF(N93="nulová",J93,0)</f>
        <v>0</v>
      </c>
      <c r="BJ93" s="18" t="s">
        <v>181</v>
      </c>
      <c r="BK93" s="229">
        <f>ROUND(I93*H93,2)</f>
        <v>0</v>
      </c>
      <c r="BL93" s="18" t="s">
        <v>181</v>
      </c>
      <c r="BM93" s="18" t="s">
        <v>239</v>
      </c>
    </row>
    <row r="94" s="1" customFormat="1">
      <c r="B94" s="40"/>
      <c r="C94" s="41"/>
      <c r="D94" s="230" t="s">
        <v>240</v>
      </c>
      <c r="E94" s="41"/>
      <c r="F94" s="231" t="s">
        <v>241</v>
      </c>
      <c r="G94" s="41"/>
      <c r="H94" s="41"/>
      <c r="I94" s="145"/>
      <c r="J94" s="41"/>
      <c r="K94" s="41"/>
      <c r="L94" s="45"/>
      <c r="M94" s="232"/>
      <c r="N94" s="81"/>
      <c r="O94" s="81"/>
      <c r="P94" s="81"/>
      <c r="Q94" s="81"/>
      <c r="R94" s="81"/>
      <c r="S94" s="81"/>
      <c r="T94" s="82"/>
      <c r="AT94" s="18" t="s">
        <v>240</v>
      </c>
      <c r="AU94" s="18" t="s">
        <v>89</v>
      </c>
    </row>
    <row r="95" s="12" customFormat="1">
      <c r="B95" s="233"/>
      <c r="C95" s="234"/>
      <c r="D95" s="230" t="s">
        <v>242</v>
      </c>
      <c r="E95" s="235" t="s">
        <v>39</v>
      </c>
      <c r="F95" s="236" t="s">
        <v>403</v>
      </c>
      <c r="G95" s="234"/>
      <c r="H95" s="237">
        <v>100</v>
      </c>
      <c r="I95" s="238"/>
      <c r="J95" s="234"/>
      <c r="K95" s="234"/>
      <c r="L95" s="239"/>
      <c r="M95" s="240"/>
      <c r="N95" s="241"/>
      <c r="O95" s="241"/>
      <c r="P95" s="241"/>
      <c r="Q95" s="241"/>
      <c r="R95" s="241"/>
      <c r="S95" s="241"/>
      <c r="T95" s="242"/>
      <c r="AT95" s="243" t="s">
        <v>242</v>
      </c>
      <c r="AU95" s="243" t="s">
        <v>89</v>
      </c>
      <c r="AV95" s="12" t="s">
        <v>89</v>
      </c>
      <c r="AW95" s="12" t="s">
        <v>41</v>
      </c>
      <c r="AX95" s="12" t="s">
        <v>80</v>
      </c>
      <c r="AY95" s="243" t="s">
        <v>232</v>
      </c>
    </row>
    <row r="96" s="13" customFormat="1">
      <c r="B96" s="254"/>
      <c r="C96" s="255"/>
      <c r="D96" s="230" t="s">
        <v>242</v>
      </c>
      <c r="E96" s="256" t="s">
        <v>39</v>
      </c>
      <c r="F96" s="257" t="s">
        <v>263</v>
      </c>
      <c r="G96" s="255"/>
      <c r="H96" s="258">
        <v>100</v>
      </c>
      <c r="I96" s="259"/>
      <c r="J96" s="255"/>
      <c r="K96" s="255"/>
      <c r="L96" s="260"/>
      <c r="M96" s="261"/>
      <c r="N96" s="262"/>
      <c r="O96" s="262"/>
      <c r="P96" s="262"/>
      <c r="Q96" s="262"/>
      <c r="R96" s="262"/>
      <c r="S96" s="262"/>
      <c r="T96" s="263"/>
      <c r="AT96" s="264" t="s">
        <v>242</v>
      </c>
      <c r="AU96" s="264" t="s">
        <v>89</v>
      </c>
      <c r="AV96" s="13" t="s">
        <v>181</v>
      </c>
      <c r="AW96" s="13" t="s">
        <v>41</v>
      </c>
      <c r="AX96" s="13" t="s">
        <v>87</v>
      </c>
      <c r="AY96" s="264" t="s">
        <v>232</v>
      </c>
    </row>
    <row r="97" s="1" customFormat="1" ht="22.5" customHeight="1">
      <c r="B97" s="40"/>
      <c r="C97" s="218" t="s">
        <v>89</v>
      </c>
      <c r="D97" s="218" t="s">
        <v>235</v>
      </c>
      <c r="E97" s="219" t="s">
        <v>244</v>
      </c>
      <c r="F97" s="220" t="s">
        <v>245</v>
      </c>
      <c r="G97" s="221" t="s">
        <v>176</v>
      </c>
      <c r="H97" s="222">
        <v>1.7</v>
      </c>
      <c r="I97" s="223"/>
      <c r="J97" s="224">
        <f>ROUND(I97*H97,2)</f>
        <v>0</v>
      </c>
      <c r="K97" s="220" t="s">
        <v>238</v>
      </c>
      <c r="L97" s="45"/>
      <c r="M97" s="225" t="s">
        <v>39</v>
      </c>
      <c r="N97" s="226" t="s">
        <v>53</v>
      </c>
      <c r="O97" s="81"/>
      <c r="P97" s="227">
        <f>O97*H97</f>
        <v>0</v>
      </c>
      <c r="Q97" s="227">
        <v>0</v>
      </c>
      <c r="R97" s="227">
        <f>Q97*H97</f>
        <v>0</v>
      </c>
      <c r="S97" s="227">
        <v>0</v>
      </c>
      <c r="T97" s="228">
        <f>S97*H97</f>
        <v>0</v>
      </c>
      <c r="AR97" s="18" t="s">
        <v>181</v>
      </c>
      <c r="AT97" s="18" t="s">
        <v>235</v>
      </c>
      <c r="AU97" s="18" t="s">
        <v>89</v>
      </c>
      <c r="AY97" s="18" t="s">
        <v>232</v>
      </c>
      <c r="BE97" s="229">
        <f>IF(N97="základní",J97,0)</f>
        <v>0</v>
      </c>
      <c r="BF97" s="229">
        <f>IF(N97="snížená",J97,0)</f>
        <v>0</v>
      </c>
      <c r="BG97" s="229">
        <f>IF(N97="zákl. přenesená",J97,0)</f>
        <v>0</v>
      </c>
      <c r="BH97" s="229">
        <f>IF(N97="sníž. přenesená",J97,0)</f>
        <v>0</v>
      </c>
      <c r="BI97" s="229">
        <f>IF(N97="nulová",J97,0)</f>
        <v>0</v>
      </c>
      <c r="BJ97" s="18" t="s">
        <v>181</v>
      </c>
      <c r="BK97" s="229">
        <f>ROUND(I97*H97,2)</f>
        <v>0</v>
      </c>
      <c r="BL97" s="18" t="s">
        <v>181</v>
      </c>
      <c r="BM97" s="18" t="s">
        <v>246</v>
      </c>
    </row>
    <row r="98" s="1" customFormat="1">
      <c r="B98" s="40"/>
      <c r="C98" s="41"/>
      <c r="D98" s="230" t="s">
        <v>240</v>
      </c>
      <c r="E98" s="41"/>
      <c r="F98" s="231" t="s">
        <v>247</v>
      </c>
      <c r="G98" s="41"/>
      <c r="H98" s="41"/>
      <c r="I98" s="145"/>
      <c r="J98" s="41"/>
      <c r="K98" s="41"/>
      <c r="L98" s="45"/>
      <c r="M98" s="232"/>
      <c r="N98" s="81"/>
      <c r="O98" s="81"/>
      <c r="P98" s="81"/>
      <c r="Q98" s="81"/>
      <c r="R98" s="81"/>
      <c r="S98" s="81"/>
      <c r="T98" s="82"/>
      <c r="AT98" s="18" t="s">
        <v>240</v>
      </c>
      <c r="AU98" s="18" t="s">
        <v>89</v>
      </c>
    </row>
    <row r="99" s="12" customFormat="1">
      <c r="B99" s="233"/>
      <c r="C99" s="234"/>
      <c r="D99" s="230" t="s">
        <v>242</v>
      </c>
      <c r="E99" s="235" t="s">
        <v>39</v>
      </c>
      <c r="F99" s="236" t="s">
        <v>404</v>
      </c>
      <c r="G99" s="234"/>
      <c r="H99" s="237">
        <v>1.7</v>
      </c>
      <c r="I99" s="238"/>
      <c r="J99" s="234"/>
      <c r="K99" s="234"/>
      <c r="L99" s="239"/>
      <c r="M99" s="240"/>
      <c r="N99" s="241"/>
      <c r="O99" s="241"/>
      <c r="P99" s="241"/>
      <c r="Q99" s="241"/>
      <c r="R99" s="241"/>
      <c r="S99" s="241"/>
      <c r="T99" s="242"/>
      <c r="AT99" s="243" t="s">
        <v>242</v>
      </c>
      <c r="AU99" s="243" t="s">
        <v>89</v>
      </c>
      <c r="AV99" s="12" t="s">
        <v>89</v>
      </c>
      <c r="AW99" s="12" t="s">
        <v>41</v>
      </c>
      <c r="AX99" s="12" t="s">
        <v>87</v>
      </c>
      <c r="AY99" s="243" t="s">
        <v>232</v>
      </c>
    </row>
    <row r="100" s="1" customFormat="1" ht="22.5" customHeight="1">
      <c r="B100" s="40"/>
      <c r="C100" s="244" t="s">
        <v>249</v>
      </c>
      <c r="D100" s="244" t="s">
        <v>250</v>
      </c>
      <c r="E100" s="245" t="s">
        <v>251</v>
      </c>
      <c r="F100" s="246" t="s">
        <v>252</v>
      </c>
      <c r="G100" s="247" t="s">
        <v>191</v>
      </c>
      <c r="H100" s="248">
        <v>150</v>
      </c>
      <c r="I100" s="249"/>
      <c r="J100" s="250">
        <f>ROUND(I100*H100,2)</f>
        <v>0</v>
      </c>
      <c r="K100" s="246" t="s">
        <v>238</v>
      </c>
      <c r="L100" s="251"/>
      <c r="M100" s="252" t="s">
        <v>39</v>
      </c>
      <c r="N100" s="253" t="s">
        <v>53</v>
      </c>
      <c r="O100" s="81"/>
      <c r="P100" s="227">
        <f>O100*H100</f>
        <v>0</v>
      </c>
      <c r="Q100" s="227">
        <v>1</v>
      </c>
      <c r="R100" s="227">
        <f>Q100*H100</f>
        <v>150</v>
      </c>
      <c r="S100" s="227">
        <v>0</v>
      </c>
      <c r="T100" s="228">
        <f>S100*H100</f>
        <v>0</v>
      </c>
      <c r="AR100" s="18" t="s">
        <v>253</v>
      </c>
      <c r="AT100" s="18" t="s">
        <v>250</v>
      </c>
      <c r="AU100" s="18" t="s">
        <v>89</v>
      </c>
      <c r="AY100" s="18" t="s">
        <v>232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18" t="s">
        <v>181</v>
      </c>
      <c r="BK100" s="229">
        <f>ROUND(I100*H100,2)</f>
        <v>0</v>
      </c>
      <c r="BL100" s="18" t="s">
        <v>181</v>
      </c>
      <c r="BM100" s="18" t="s">
        <v>254</v>
      </c>
    </row>
    <row r="101" s="1" customFormat="1">
      <c r="B101" s="40"/>
      <c r="C101" s="41"/>
      <c r="D101" s="230" t="s">
        <v>255</v>
      </c>
      <c r="E101" s="41"/>
      <c r="F101" s="231" t="s">
        <v>256</v>
      </c>
      <c r="G101" s="41"/>
      <c r="H101" s="41"/>
      <c r="I101" s="145"/>
      <c r="J101" s="41"/>
      <c r="K101" s="41"/>
      <c r="L101" s="45"/>
      <c r="M101" s="232"/>
      <c r="N101" s="81"/>
      <c r="O101" s="81"/>
      <c r="P101" s="81"/>
      <c r="Q101" s="81"/>
      <c r="R101" s="81"/>
      <c r="S101" s="81"/>
      <c r="T101" s="82"/>
      <c r="AT101" s="18" t="s">
        <v>255</v>
      </c>
      <c r="AU101" s="18" t="s">
        <v>89</v>
      </c>
    </row>
    <row r="102" s="12" customFormat="1">
      <c r="B102" s="233"/>
      <c r="C102" s="234"/>
      <c r="D102" s="230" t="s">
        <v>242</v>
      </c>
      <c r="E102" s="235" t="s">
        <v>399</v>
      </c>
      <c r="F102" s="236" t="s">
        <v>401</v>
      </c>
      <c r="G102" s="234"/>
      <c r="H102" s="237">
        <v>150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AT102" s="243" t="s">
        <v>242</v>
      </c>
      <c r="AU102" s="243" t="s">
        <v>89</v>
      </c>
      <c r="AV102" s="12" t="s">
        <v>89</v>
      </c>
      <c r="AW102" s="12" t="s">
        <v>41</v>
      </c>
      <c r="AX102" s="12" t="s">
        <v>87</v>
      </c>
      <c r="AY102" s="243" t="s">
        <v>232</v>
      </c>
    </row>
    <row r="103" s="1" customFormat="1" ht="45" customHeight="1">
      <c r="B103" s="40"/>
      <c r="C103" s="218" t="s">
        <v>181</v>
      </c>
      <c r="D103" s="218" t="s">
        <v>235</v>
      </c>
      <c r="E103" s="219" t="s">
        <v>270</v>
      </c>
      <c r="F103" s="220" t="s">
        <v>271</v>
      </c>
      <c r="G103" s="221" t="s">
        <v>180</v>
      </c>
      <c r="H103" s="222">
        <v>1400</v>
      </c>
      <c r="I103" s="223"/>
      <c r="J103" s="224">
        <f>ROUND(I103*H103,2)</f>
        <v>0</v>
      </c>
      <c r="K103" s="220" t="s">
        <v>238</v>
      </c>
      <c r="L103" s="45"/>
      <c r="M103" s="225" t="s">
        <v>39</v>
      </c>
      <c r="N103" s="226" t="s">
        <v>53</v>
      </c>
      <c r="O103" s="81"/>
      <c r="P103" s="227">
        <f>O103*H103</f>
        <v>0</v>
      </c>
      <c r="Q103" s="227">
        <v>0</v>
      </c>
      <c r="R103" s="227">
        <f>Q103*H103</f>
        <v>0</v>
      </c>
      <c r="S103" s="227">
        <v>0</v>
      </c>
      <c r="T103" s="228">
        <f>S103*H103</f>
        <v>0</v>
      </c>
      <c r="AR103" s="18" t="s">
        <v>181</v>
      </c>
      <c r="AT103" s="18" t="s">
        <v>235</v>
      </c>
      <c r="AU103" s="18" t="s">
        <v>89</v>
      </c>
      <c r="AY103" s="18" t="s">
        <v>232</v>
      </c>
      <c r="BE103" s="229">
        <f>IF(N103="základní",J103,0)</f>
        <v>0</v>
      </c>
      <c r="BF103" s="229">
        <f>IF(N103="snížená",J103,0)</f>
        <v>0</v>
      </c>
      <c r="BG103" s="229">
        <f>IF(N103="zákl. přenesená",J103,0)</f>
        <v>0</v>
      </c>
      <c r="BH103" s="229">
        <f>IF(N103="sníž. přenesená",J103,0)</f>
        <v>0</v>
      </c>
      <c r="BI103" s="229">
        <f>IF(N103="nulová",J103,0)</f>
        <v>0</v>
      </c>
      <c r="BJ103" s="18" t="s">
        <v>181</v>
      </c>
      <c r="BK103" s="229">
        <f>ROUND(I103*H103,2)</f>
        <v>0</v>
      </c>
      <c r="BL103" s="18" t="s">
        <v>181</v>
      </c>
      <c r="BM103" s="18" t="s">
        <v>272</v>
      </c>
    </row>
    <row r="104" s="1" customFormat="1">
      <c r="B104" s="40"/>
      <c r="C104" s="41"/>
      <c r="D104" s="230" t="s">
        <v>240</v>
      </c>
      <c r="E104" s="41"/>
      <c r="F104" s="231" t="s">
        <v>267</v>
      </c>
      <c r="G104" s="41"/>
      <c r="H104" s="41"/>
      <c r="I104" s="145"/>
      <c r="J104" s="41"/>
      <c r="K104" s="41"/>
      <c r="L104" s="45"/>
      <c r="M104" s="232"/>
      <c r="N104" s="81"/>
      <c r="O104" s="81"/>
      <c r="P104" s="81"/>
      <c r="Q104" s="81"/>
      <c r="R104" s="81"/>
      <c r="S104" s="81"/>
      <c r="T104" s="82"/>
      <c r="AT104" s="18" t="s">
        <v>240</v>
      </c>
      <c r="AU104" s="18" t="s">
        <v>89</v>
      </c>
    </row>
    <row r="105" s="12" customFormat="1">
      <c r="B105" s="233"/>
      <c r="C105" s="234"/>
      <c r="D105" s="230" t="s">
        <v>242</v>
      </c>
      <c r="E105" s="235" t="s">
        <v>39</v>
      </c>
      <c r="F105" s="236" t="s">
        <v>405</v>
      </c>
      <c r="G105" s="234"/>
      <c r="H105" s="237">
        <v>740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AT105" s="243" t="s">
        <v>242</v>
      </c>
      <c r="AU105" s="243" t="s">
        <v>89</v>
      </c>
      <c r="AV105" s="12" t="s">
        <v>89</v>
      </c>
      <c r="AW105" s="12" t="s">
        <v>41</v>
      </c>
      <c r="AX105" s="12" t="s">
        <v>80</v>
      </c>
      <c r="AY105" s="243" t="s">
        <v>232</v>
      </c>
    </row>
    <row r="106" s="12" customFormat="1">
      <c r="B106" s="233"/>
      <c r="C106" s="234"/>
      <c r="D106" s="230" t="s">
        <v>242</v>
      </c>
      <c r="E106" s="235" t="s">
        <v>39</v>
      </c>
      <c r="F106" s="236" t="s">
        <v>406</v>
      </c>
      <c r="G106" s="234"/>
      <c r="H106" s="237">
        <v>660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AT106" s="243" t="s">
        <v>242</v>
      </c>
      <c r="AU106" s="243" t="s">
        <v>89</v>
      </c>
      <c r="AV106" s="12" t="s">
        <v>89</v>
      </c>
      <c r="AW106" s="12" t="s">
        <v>41</v>
      </c>
      <c r="AX106" s="12" t="s">
        <v>80</v>
      </c>
      <c r="AY106" s="243" t="s">
        <v>232</v>
      </c>
    </row>
    <row r="107" s="13" customFormat="1">
      <c r="B107" s="254"/>
      <c r="C107" s="255"/>
      <c r="D107" s="230" t="s">
        <v>242</v>
      </c>
      <c r="E107" s="256" t="s">
        <v>388</v>
      </c>
      <c r="F107" s="257" t="s">
        <v>263</v>
      </c>
      <c r="G107" s="255"/>
      <c r="H107" s="258">
        <v>1400</v>
      </c>
      <c r="I107" s="259"/>
      <c r="J107" s="255"/>
      <c r="K107" s="255"/>
      <c r="L107" s="260"/>
      <c r="M107" s="261"/>
      <c r="N107" s="262"/>
      <c r="O107" s="262"/>
      <c r="P107" s="262"/>
      <c r="Q107" s="262"/>
      <c r="R107" s="262"/>
      <c r="S107" s="262"/>
      <c r="T107" s="263"/>
      <c r="AT107" s="264" t="s">
        <v>242</v>
      </c>
      <c r="AU107" s="264" t="s">
        <v>89</v>
      </c>
      <c r="AV107" s="13" t="s">
        <v>181</v>
      </c>
      <c r="AW107" s="13" t="s">
        <v>41</v>
      </c>
      <c r="AX107" s="13" t="s">
        <v>87</v>
      </c>
      <c r="AY107" s="264" t="s">
        <v>232</v>
      </c>
    </row>
    <row r="108" s="1" customFormat="1" ht="22.5" customHeight="1">
      <c r="B108" s="40"/>
      <c r="C108" s="244" t="s">
        <v>233</v>
      </c>
      <c r="D108" s="244" t="s">
        <v>250</v>
      </c>
      <c r="E108" s="245" t="s">
        <v>407</v>
      </c>
      <c r="F108" s="246" t="s">
        <v>408</v>
      </c>
      <c r="G108" s="247" t="s">
        <v>280</v>
      </c>
      <c r="H108" s="248">
        <v>2000</v>
      </c>
      <c r="I108" s="249"/>
      <c r="J108" s="250">
        <f>ROUND(I108*H108,2)</f>
        <v>0</v>
      </c>
      <c r="K108" s="246" t="s">
        <v>238</v>
      </c>
      <c r="L108" s="251"/>
      <c r="M108" s="252" t="s">
        <v>39</v>
      </c>
      <c r="N108" s="253" t="s">
        <v>53</v>
      </c>
      <c r="O108" s="81"/>
      <c r="P108" s="227">
        <f>O108*H108</f>
        <v>0</v>
      </c>
      <c r="Q108" s="227">
        <v>0.00046999999999999999</v>
      </c>
      <c r="R108" s="227">
        <f>Q108*H108</f>
        <v>0.93999999999999995</v>
      </c>
      <c r="S108" s="227">
        <v>0</v>
      </c>
      <c r="T108" s="228">
        <f>S108*H108</f>
        <v>0</v>
      </c>
      <c r="AR108" s="18" t="s">
        <v>253</v>
      </c>
      <c r="AT108" s="18" t="s">
        <v>250</v>
      </c>
      <c r="AU108" s="18" t="s">
        <v>89</v>
      </c>
      <c r="AY108" s="18" t="s">
        <v>232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18" t="s">
        <v>181</v>
      </c>
      <c r="BK108" s="229">
        <f>ROUND(I108*H108,2)</f>
        <v>0</v>
      </c>
      <c r="BL108" s="18" t="s">
        <v>181</v>
      </c>
      <c r="BM108" s="18" t="s">
        <v>409</v>
      </c>
    </row>
    <row r="109" s="12" customFormat="1">
      <c r="B109" s="233"/>
      <c r="C109" s="234"/>
      <c r="D109" s="230" t="s">
        <v>242</v>
      </c>
      <c r="E109" s="235" t="s">
        <v>39</v>
      </c>
      <c r="F109" s="236" t="s">
        <v>410</v>
      </c>
      <c r="G109" s="234"/>
      <c r="H109" s="237">
        <v>2000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AT109" s="243" t="s">
        <v>242</v>
      </c>
      <c r="AU109" s="243" t="s">
        <v>89</v>
      </c>
      <c r="AV109" s="12" t="s">
        <v>89</v>
      </c>
      <c r="AW109" s="12" t="s">
        <v>41</v>
      </c>
      <c r="AX109" s="12" t="s">
        <v>80</v>
      </c>
      <c r="AY109" s="243" t="s">
        <v>232</v>
      </c>
    </row>
    <row r="110" s="13" customFormat="1">
      <c r="B110" s="254"/>
      <c r="C110" s="255"/>
      <c r="D110" s="230" t="s">
        <v>242</v>
      </c>
      <c r="E110" s="256" t="s">
        <v>396</v>
      </c>
      <c r="F110" s="257" t="s">
        <v>263</v>
      </c>
      <c r="G110" s="255"/>
      <c r="H110" s="258">
        <v>2000</v>
      </c>
      <c r="I110" s="259"/>
      <c r="J110" s="255"/>
      <c r="K110" s="255"/>
      <c r="L110" s="260"/>
      <c r="M110" s="261"/>
      <c r="N110" s="262"/>
      <c r="O110" s="262"/>
      <c r="P110" s="262"/>
      <c r="Q110" s="262"/>
      <c r="R110" s="262"/>
      <c r="S110" s="262"/>
      <c r="T110" s="263"/>
      <c r="AT110" s="264" t="s">
        <v>242</v>
      </c>
      <c r="AU110" s="264" t="s">
        <v>89</v>
      </c>
      <c r="AV110" s="13" t="s">
        <v>181</v>
      </c>
      <c r="AW110" s="13" t="s">
        <v>41</v>
      </c>
      <c r="AX110" s="13" t="s">
        <v>87</v>
      </c>
      <c r="AY110" s="264" t="s">
        <v>232</v>
      </c>
    </row>
    <row r="111" s="1" customFormat="1" ht="22.5" customHeight="1">
      <c r="B111" s="40"/>
      <c r="C111" s="244" t="s">
        <v>269</v>
      </c>
      <c r="D111" s="244" t="s">
        <v>250</v>
      </c>
      <c r="E111" s="245" t="s">
        <v>411</v>
      </c>
      <c r="F111" s="246" t="s">
        <v>412</v>
      </c>
      <c r="G111" s="247" t="s">
        <v>280</v>
      </c>
      <c r="H111" s="248">
        <v>2000</v>
      </c>
      <c r="I111" s="249"/>
      <c r="J111" s="250">
        <f>ROUND(I111*H111,2)</f>
        <v>0</v>
      </c>
      <c r="K111" s="246" t="s">
        <v>238</v>
      </c>
      <c r="L111" s="251"/>
      <c r="M111" s="252" t="s">
        <v>39</v>
      </c>
      <c r="N111" s="253" t="s">
        <v>53</v>
      </c>
      <c r="O111" s="81"/>
      <c r="P111" s="227">
        <f>O111*H111</f>
        <v>0</v>
      </c>
      <c r="Q111" s="227">
        <v>0.00016000000000000001</v>
      </c>
      <c r="R111" s="227">
        <f>Q111*H111</f>
        <v>0.32000000000000001</v>
      </c>
      <c r="S111" s="227">
        <v>0</v>
      </c>
      <c r="T111" s="228">
        <f>S111*H111</f>
        <v>0</v>
      </c>
      <c r="AR111" s="18" t="s">
        <v>253</v>
      </c>
      <c r="AT111" s="18" t="s">
        <v>250</v>
      </c>
      <c r="AU111" s="18" t="s">
        <v>89</v>
      </c>
      <c r="AY111" s="18" t="s">
        <v>232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18" t="s">
        <v>181</v>
      </c>
      <c r="BK111" s="229">
        <f>ROUND(I111*H111,2)</f>
        <v>0</v>
      </c>
      <c r="BL111" s="18" t="s">
        <v>181</v>
      </c>
      <c r="BM111" s="18" t="s">
        <v>413</v>
      </c>
    </row>
    <row r="112" s="12" customFormat="1">
      <c r="B112" s="233"/>
      <c r="C112" s="234"/>
      <c r="D112" s="230" t="s">
        <v>242</v>
      </c>
      <c r="E112" s="235" t="s">
        <v>39</v>
      </c>
      <c r="F112" s="236" t="s">
        <v>396</v>
      </c>
      <c r="G112" s="234"/>
      <c r="H112" s="237">
        <v>2000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AT112" s="243" t="s">
        <v>242</v>
      </c>
      <c r="AU112" s="243" t="s">
        <v>89</v>
      </c>
      <c r="AV112" s="12" t="s">
        <v>89</v>
      </c>
      <c r="AW112" s="12" t="s">
        <v>41</v>
      </c>
      <c r="AX112" s="12" t="s">
        <v>80</v>
      </c>
      <c r="AY112" s="243" t="s">
        <v>232</v>
      </c>
    </row>
    <row r="113" s="13" customFormat="1">
      <c r="B113" s="254"/>
      <c r="C113" s="255"/>
      <c r="D113" s="230" t="s">
        <v>242</v>
      </c>
      <c r="E113" s="256" t="s">
        <v>39</v>
      </c>
      <c r="F113" s="257" t="s">
        <v>263</v>
      </c>
      <c r="G113" s="255"/>
      <c r="H113" s="258">
        <v>2000</v>
      </c>
      <c r="I113" s="259"/>
      <c r="J113" s="255"/>
      <c r="K113" s="255"/>
      <c r="L113" s="260"/>
      <c r="M113" s="261"/>
      <c r="N113" s="262"/>
      <c r="O113" s="262"/>
      <c r="P113" s="262"/>
      <c r="Q113" s="262"/>
      <c r="R113" s="262"/>
      <c r="S113" s="262"/>
      <c r="T113" s="263"/>
      <c r="AT113" s="264" t="s">
        <v>242</v>
      </c>
      <c r="AU113" s="264" t="s">
        <v>89</v>
      </c>
      <c r="AV113" s="13" t="s">
        <v>181</v>
      </c>
      <c r="AW113" s="13" t="s">
        <v>41</v>
      </c>
      <c r="AX113" s="13" t="s">
        <v>87</v>
      </c>
      <c r="AY113" s="264" t="s">
        <v>232</v>
      </c>
    </row>
    <row r="114" s="1" customFormat="1" ht="22.5" customHeight="1">
      <c r="B114" s="40"/>
      <c r="C114" s="244" t="s">
        <v>277</v>
      </c>
      <c r="D114" s="244" t="s">
        <v>250</v>
      </c>
      <c r="E114" s="245" t="s">
        <v>414</v>
      </c>
      <c r="F114" s="246" t="s">
        <v>415</v>
      </c>
      <c r="G114" s="247" t="s">
        <v>280</v>
      </c>
      <c r="H114" s="248">
        <v>2000</v>
      </c>
      <c r="I114" s="249"/>
      <c r="J114" s="250">
        <f>ROUND(I114*H114,2)</f>
        <v>0</v>
      </c>
      <c r="K114" s="246" t="s">
        <v>238</v>
      </c>
      <c r="L114" s="251"/>
      <c r="M114" s="252" t="s">
        <v>39</v>
      </c>
      <c r="N114" s="253" t="s">
        <v>53</v>
      </c>
      <c r="O114" s="81"/>
      <c r="P114" s="227">
        <f>O114*H114</f>
        <v>0</v>
      </c>
      <c r="Q114" s="227">
        <v>4.0000000000000003E-05</v>
      </c>
      <c r="R114" s="227">
        <f>Q114*H114</f>
        <v>0.080000000000000002</v>
      </c>
      <c r="S114" s="227">
        <v>0</v>
      </c>
      <c r="T114" s="228">
        <f>S114*H114</f>
        <v>0</v>
      </c>
      <c r="AR114" s="18" t="s">
        <v>253</v>
      </c>
      <c r="AT114" s="18" t="s">
        <v>250</v>
      </c>
      <c r="AU114" s="18" t="s">
        <v>89</v>
      </c>
      <c r="AY114" s="18" t="s">
        <v>232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18" t="s">
        <v>181</v>
      </c>
      <c r="BK114" s="229">
        <f>ROUND(I114*H114,2)</f>
        <v>0</v>
      </c>
      <c r="BL114" s="18" t="s">
        <v>181</v>
      </c>
      <c r="BM114" s="18" t="s">
        <v>416</v>
      </c>
    </row>
    <row r="115" s="12" customFormat="1">
      <c r="B115" s="233"/>
      <c r="C115" s="234"/>
      <c r="D115" s="230" t="s">
        <v>242</v>
      </c>
      <c r="E115" s="235" t="s">
        <v>39</v>
      </c>
      <c r="F115" s="236" t="s">
        <v>396</v>
      </c>
      <c r="G115" s="234"/>
      <c r="H115" s="237">
        <v>2000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AT115" s="243" t="s">
        <v>242</v>
      </c>
      <c r="AU115" s="243" t="s">
        <v>89</v>
      </c>
      <c r="AV115" s="12" t="s">
        <v>89</v>
      </c>
      <c r="AW115" s="12" t="s">
        <v>41</v>
      </c>
      <c r="AX115" s="12" t="s">
        <v>80</v>
      </c>
      <c r="AY115" s="243" t="s">
        <v>232</v>
      </c>
    </row>
    <row r="116" s="13" customFormat="1">
      <c r="B116" s="254"/>
      <c r="C116" s="255"/>
      <c r="D116" s="230" t="s">
        <v>242</v>
      </c>
      <c r="E116" s="256" t="s">
        <v>39</v>
      </c>
      <c r="F116" s="257" t="s">
        <v>263</v>
      </c>
      <c r="G116" s="255"/>
      <c r="H116" s="258">
        <v>2000</v>
      </c>
      <c r="I116" s="259"/>
      <c r="J116" s="255"/>
      <c r="K116" s="255"/>
      <c r="L116" s="260"/>
      <c r="M116" s="261"/>
      <c r="N116" s="262"/>
      <c r="O116" s="262"/>
      <c r="P116" s="262"/>
      <c r="Q116" s="262"/>
      <c r="R116" s="262"/>
      <c r="S116" s="262"/>
      <c r="T116" s="263"/>
      <c r="AT116" s="264" t="s">
        <v>242</v>
      </c>
      <c r="AU116" s="264" t="s">
        <v>89</v>
      </c>
      <c r="AV116" s="13" t="s">
        <v>181</v>
      </c>
      <c r="AW116" s="13" t="s">
        <v>41</v>
      </c>
      <c r="AX116" s="13" t="s">
        <v>87</v>
      </c>
      <c r="AY116" s="264" t="s">
        <v>232</v>
      </c>
    </row>
    <row r="117" s="1" customFormat="1" ht="22.5" customHeight="1">
      <c r="B117" s="40"/>
      <c r="C117" s="244" t="s">
        <v>253</v>
      </c>
      <c r="D117" s="244" t="s">
        <v>250</v>
      </c>
      <c r="E117" s="245" t="s">
        <v>417</v>
      </c>
      <c r="F117" s="246" t="s">
        <v>418</v>
      </c>
      <c r="G117" s="247" t="s">
        <v>280</v>
      </c>
      <c r="H117" s="248">
        <v>1000</v>
      </c>
      <c r="I117" s="249"/>
      <c r="J117" s="250">
        <f>ROUND(I117*H117,2)</f>
        <v>0</v>
      </c>
      <c r="K117" s="246" t="s">
        <v>238</v>
      </c>
      <c r="L117" s="251"/>
      <c r="M117" s="252" t="s">
        <v>39</v>
      </c>
      <c r="N117" s="253" t="s">
        <v>53</v>
      </c>
      <c r="O117" s="81"/>
      <c r="P117" s="227">
        <f>O117*H117</f>
        <v>0</v>
      </c>
      <c r="Q117" s="227">
        <v>0.00059999999999999995</v>
      </c>
      <c r="R117" s="227">
        <f>Q117*H117</f>
        <v>0.59999999999999998</v>
      </c>
      <c r="S117" s="227">
        <v>0</v>
      </c>
      <c r="T117" s="228">
        <f>S117*H117</f>
        <v>0</v>
      </c>
      <c r="AR117" s="18" t="s">
        <v>253</v>
      </c>
      <c r="AT117" s="18" t="s">
        <v>250</v>
      </c>
      <c r="AU117" s="18" t="s">
        <v>89</v>
      </c>
      <c r="AY117" s="18" t="s">
        <v>232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18" t="s">
        <v>181</v>
      </c>
      <c r="BK117" s="229">
        <f>ROUND(I117*H117,2)</f>
        <v>0</v>
      </c>
      <c r="BL117" s="18" t="s">
        <v>181</v>
      </c>
      <c r="BM117" s="18" t="s">
        <v>419</v>
      </c>
    </row>
    <row r="118" s="1" customFormat="1">
      <c r="B118" s="40"/>
      <c r="C118" s="41"/>
      <c r="D118" s="230" t="s">
        <v>255</v>
      </c>
      <c r="E118" s="41"/>
      <c r="F118" s="231" t="s">
        <v>420</v>
      </c>
      <c r="G118" s="41"/>
      <c r="H118" s="41"/>
      <c r="I118" s="145"/>
      <c r="J118" s="41"/>
      <c r="K118" s="41"/>
      <c r="L118" s="45"/>
      <c r="M118" s="232"/>
      <c r="N118" s="81"/>
      <c r="O118" s="81"/>
      <c r="P118" s="81"/>
      <c r="Q118" s="81"/>
      <c r="R118" s="81"/>
      <c r="S118" s="81"/>
      <c r="T118" s="82"/>
      <c r="AT118" s="18" t="s">
        <v>255</v>
      </c>
      <c r="AU118" s="18" t="s">
        <v>89</v>
      </c>
    </row>
    <row r="119" s="12" customFormat="1">
      <c r="B119" s="233"/>
      <c r="C119" s="234"/>
      <c r="D119" s="230" t="s">
        <v>242</v>
      </c>
      <c r="E119" s="235" t="s">
        <v>39</v>
      </c>
      <c r="F119" s="236" t="s">
        <v>421</v>
      </c>
      <c r="G119" s="234"/>
      <c r="H119" s="237">
        <v>1000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AT119" s="243" t="s">
        <v>242</v>
      </c>
      <c r="AU119" s="243" t="s">
        <v>89</v>
      </c>
      <c r="AV119" s="12" t="s">
        <v>89</v>
      </c>
      <c r="AW119" s="12" t="s">
        <v>41</v>
      </c>
      <c r="AX119" s="12" t="s">
        <v>80</v>
      </c>
      <c r="AY119" s="243" t="s">
        <v>232</v>
      </c>
    </row>
    <row r="120" s="13" customFormat="1">
      <c r="B120" s="254"/>
      <c r="C120" s="255"/>
      <c r="D120" s="230" t="s">
        <v>242</v>
      </c>
      <c r="E120" s="256" t="s">
        <v>39</v>
      </c>
      <c r="F120" s="257" t="s">
        <v>263</v>
      </c>
      <c r="G120" s="255"/>
      <c r="H120" s="258">
        <v>1000</v>
      </c>
      <c r="I120" s="259"/>
      <c r="J120" s="255"/>
      <c r="K120" s="255"/>
      <c r="L120" s="260"/>
      <c r="M120" s="261"/>
      <c r="N120" s="262"/>
      <c r="O120" s="262"/>
      <c r="P120" s="262"/>
      <c r="Q120" s="262"/>
      <c r="R120" s="262"/>
      <c r="S120" s="262"/>
      <c r="T120" s="263"/>
      <c r="AT120" s="264" t="s">
        <v>242</v>
      </c>
      <c r="AU120" s="264" t="s">
        <v>89</v>
      </c>
      <c r="AV120" s="13" t="s">
        <v>181</v>
      </c>
      <c r="AW120" s="13" t="s">
        <v>41</v>
      </c>
      <c r="AX120" s="13" t="s">
        <v>87</v>
      </c>
      <c r="AY120" s="264" t="s">
        <v>232</v>
      </c>
    </row>
    <row r="121" s="1" customFormat="1" ht="22.5" customHeight="1">
      <c r="B121" s="40"/>
      <c r="C121" s="244" t="s">
        <v>289</v>
      </c>
      <c r="D121" s="244" t="s">
        <v>250</v>
      </c>
      <c r="E121" s="245" t="s">
        <v>278</v>
      </c>
      <c r="F121" s="246" t="s">
        <v>279</v>
      </c>
      <c r="G121" s="247" t="s">
        <v>280</v>
      </c>
      <c r="H121" s="248">
        <v>4620</v>
      </c>
      <c r="I121" s="249"/>
      <c r="J121" s="250">
        <f>ROUND(I121*H121,2)</f>
        <v>0</v>
      </c>
      <c r="K121" s="246" t="s">
        <v>238</v>
      </c>
      <c r="L121" s="251"/>
      <c r="M121" s="252" t="s">
        <v>39</v>
      </c>
      <c r="N121" s="253" t="s">
        <v>53</v>
      </c>
      <c r="O121" s="81"/>
      <c r="P121" s="227">
        <f>O121*H121</f>
        <v>0</v>
      </c>
      <c r="Q121" s="227">
        <v>0.00018000000000000001</v>
      </c>
      <c r="R121" s="227">
        <f>Q121*H121</f>
        <v>0.83160000000000001</v>
      </c>
      <c r="S121" s="227">
        <v>0</v>
      </c>
      <c r="T121" s="228">
        <f>S121*H121</f>
        <v>0</v>
      </c>
      <c r="AR121" s="18" t="s">
        <v>253</v>
      </c>
      <c r="AT121" s="18" t="s">
        <v>250</v>
      </c>
      <c r="AU121" s="18" t="s">
        <v>89</v>
      </c>
      <c r="AY121" s="18" t="s">
        <v>232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8" t="s">
        <v>181</v>
      </c>
      <c r="BK121" s="229">
        <f>ROUND(I121*H121,2)</f>
        <v>0</v>
      </c>
      <c r="BL121" s="18" t="s">
        <v>181</v>
      </c>
      <c r="BM121" s="18" t="s">
        <v>281</v>
      </c>
    </row>
    <row r="122" s="12" customFormat="1">
      <c r="B122" s="233"/>
      <c r="C122" s="234"/>
      <c r="D122" s="230" t="s">
        <v>242</v>
      </c>
      <c r="E122" s="235" t="s">
        <v>393</v>
      </c>
      <c r="F122" s="236" t="s">
        <v>395</v>
      </c>
      <c r="G122" s="234"/>
      <c r="H122" s="237">
        <v>4620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AT122" s="243" t="s">
        <v>242</v>
      </c>
      <c r="AU122" s="243" t="s">
        <v>89</v>
      </c>
      <c r="AV122" s="12" t="s">
        <v>89</v>
      </c>
      <c r="AW122" s="12" t="s">
        <v>41</v>
      </c>
      <c r="AX122" s="12" t="s">
        <v>87</v>
      </c>
      <c r="AY122" s="243" t="s">
        <v>232</v>
      </c>
    </row>
    <row r="123" s="1" customFormat="1" ht="22.5" customHeight="1">
      <c r="B123" s="40"/>
      <c r="C123" s="218" t="s">
        <v>295</v>
      </c>
      <c r="D123" s="218" t="s">
        <v>235</v>
      </c>
      <c r="E123" s="219" t="s">
        <v>290</v>
      </c>
      <c r="F123" s="220" t="s">
        <v>291</v>
      </c>
      <c r="G123" s="221" t="s">
        <v>280</v>
      </c>
      <c r="H123" s="222">
        <v>235</v>
      </c>
      <c r="I123" s="223"/>
      <c r="J123" s="224">
        <f>ROUND(I123*H123,2)</f>
        <v>0</v>
      </c>
      <c r="K123" s="220" t="s">
        <v>238</v>
      </c>
      <c r="L123" s="45"/>
      <c r="M123" s="225" t="s">
        <v>39</v>
      </c>
      <c r="N123" s="226" t="s">
        <v>53</v>
      </c>
      <c r="O123" s="8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AR123" s="18" t="s">
        <v>181</v>
      </c>
      <c r="AT123" s="18" t="s">
        <v>235</v>
      </c>
      <c r="AU123" s="18" t="s">
        <v>89</v>
      </c>
      <c r="AY123" s="18" t="s">
        <v>232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8" t="s">
        <v>181</v>
      </c>
      <c r="BK123" s="229">
        <f>ROUND(I123*H123,2)</f>
        <v>0</v>
      </c>
      <c r="BL123" s="18" t="s">
        <v>181</v>
      </c>
      <c r="BM123" s="18" t="s">
        <v>292</v>
      </c>
    </row>
    <row r="124" s="1" customFormat="1">
      <c r="B124" s="40"/>
      <c r="C124" s="41"/>
      <c r="D124" s="230" t="s">
        <v>240</v>
      </c>
      <c r="E124" s="41"/>
      <c r="F124" s="231" t="s">
        <v>293</v>
      </c>
      <c r="G124" s="41"/>
      <c r="H124" s="41"/>
      <c r="I124" s="145"/>
      <c r="J124" s="41"/>
      <c r="K124" s="41"/>
      <c r="L124" s="45"/>
      <c r="M124" s="232"/>
      <c r="N124" s="81"/>
      <c r="O124" s="81"/>
      <c r="P124" s="81"/>
      <c r="Q124" s="81"/>
      <c r="R124" s="81"/>
      <c r="S124" s="81"/>
      <c r="T124" s="82"/>
      <c r="AT124" s="18" t="s">
        <v>240</v>
      </c>
      <c r="AU124" s="18" t="s">
        <v>89</v>
      </c>
    </row>
    <row r="125" s="12" customFormat="1">
      <c r="B125" s="233"/>
      <c r="C125" s="234"/>
      <c r="D125" s="230" t="s">
        <v>242</v>
      </c>
      <c r="E125" s="235" t="s">
        <v>39</v>
      </c>
      <c r="F125" s="236" t="s">
        <v>422</v>
      </c>
      <c r="G125" s="234"/>
      <c r="H125" s="237">
        <v>235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AT125" s="243" t="s">
        <v>242</v>
      </c>
      <c r="AU125" s="243" t="s">
        <v>89</v>
      </c>
      <c r="AV125" s="12" t="s">
        <v>89</v>
      </c>
      <c r="AW125" s="12" t="s">
        <v>41</v>
      </c>
      <c r="AX125" s="12" t="s">
        <v>80</v>
      </c>
      <c r="AY125" s="243" t="s">
        <v>232</v>
      </c>
    </row>
    <row r="126" s="13" customFormat="1">
      <c r="B126" s="254"/>
      <c r="C126" s="255"/>
      <c r="D126" s="230" t="s">
        <v>242</v>
      </c>
      <c r="E126" s="256" t="s">
        <v>39</v>
      </c>
      <c r="F126" s="257" t="s">
        <v>263</v>
      </c>
      <c r="G126" s="255"/>
      <c r="H126" s="258">
        <v>235</v>
      </c>
      <c r="I126" s="259"/>
      <c r="J126" s="255"/>
      <c r="K126" s="255"/>
      <c r="L126" s="260"/>
      <c r="M126" s="261"/>
      <c r="N126" s="262"/>
      <c r="O126" s="262"/>
      <c r="P126" s="262"/>
      <c r="Q126" s="262"/>
      <c r="R126" s="262"/>
      <c r="S126" s="262"/>
      <c r="T126" s="263"/>
      <c r="AT126" s="264" t="s">
        <v>242</v>
      </c>
      <c r="AU126" s="264" t="s">
        <v>89</v>
      </c>
      <c r="AV126" s="13" t="s">
        <v>181</v>
      </c>
      <c r="AW126" s="13" t="s">
        <v>41</v>
      </c>
      <c r="AX126" s="13" t="s">
        <v>87</v>
      </c>
      <c r="AY126" s="264" t="s">
        <v>232</v>
      </c>
    </row>
    <row r="127" s="1" customFormat="1" ht="45" customHeight="1">
      <c r="B127" s="40"/>
      <c r="C127" s="218" t="s">
        <v>303</v>
      </c>
      <c r="D127" s="218" t="s">
        <v>235</v>
      </c>
      <c r="E127" s="219" t="s">
        <v>296</v>
      </c>
      <c r="F127" s="220" t="s">
        <v>297</v>
      </c>
      <c r="G127" s="221" t="s">
        <v>176</v>
      </c>
      <c r="H127" s="222">
        <v>0.84999999999999998</v>
      </c>
      <c r="I127" s="223"/>
      <c r="J127" s="224">
        <f>ROUND(I127*H127,2)</f>
        <v>0</v>
      </c>
      <c r="K127" s="220" t="s">
        <v>238</v>
      </c>
      <c r="L127" s="45"/>
      <c r="M127" s="225" t="s">
        <v>39</v>
      </c>
      <c r="N127" s="226" t="s">
        <v>53</v>
      </c>
      <c r="O127" s="8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AR127" s="18" t="s">
        <v>181</v>
      </c>
      <c r="AT127" s="18" t="s">
        <v>235</v>
      </c>
      <c r="AU127" s="18" t="s">
        <v>89</v>
      </c>
      <c r="AY127" s="18" t="s">
        <v>232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8" t="s">
        <v>181</v>
      </c>
      <c r="BK127" s="229">
        <f>ROUND(I127*H127,2)</f>
        <v>0</v>
      </c>
      <c r="BL127" s="18" t="s">
        <v>181</v>
      </c>
      <c r="BM127" s="18" t="s">
        <v>298</v>
      </c>
    </row>
    <row r="128" s="1" customFormat="1">
      <c r="B128" s="40"/>
      <c r="C128" s="41"/>
      <c r="D128" s="230" t="s">
        <v>240</v>
      </c>
      <c r="E128" s="41"/>
      <c r="F128" s="231" t="s">
        <v>299</v>
      </c>
      <c r="G128" s="41"/>
      <c r="H128" s="41"/>
      <c r="I128" s="145"/>
      <c r="J128" s="41"/>
      <c r="K128" s="41"/>
      <c r="L128" s="45"/>
      <c r="M128" s="232"/>
      <c r="N128" s="81"/>
      <c r="O128" s="81"/>
      <c r="P128" s="81"/>
      <c r="Q128" s="81"/>
      <c r="R128" s="81"/>
      <c r="S128" s="81"/>
      <c r="T128" s="82"/>
      <c r="AT128" s="18" t="s">
        <v>240</v>
      </c>
      <c r="AU128" s="18" t="s">
        <v>89</v>
      </c>
    </row>
    <row r="129" s="12" customFormat="1">
      <c r="B129" s="233"/>
      <c r="C129" s="234"/>
      <c r="D129" s="230" t="s">
        <v>242</v>
      </c>
      <c r="E129" s="235" t="s">
        <v>39</v>
      </c>
      <c r="F129" s="236" t="s">
        <v>423</v>
      </c>
      <c r="G129" s="234"/>
      <c r="H129" s="237">
        <v>0.84999999999999998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AT129" s="243" t="s">
        <v>242</v>
      </c>
      <c r="AU129" s="243" t="s">
        <v>89</v>
      </c>
      <c r="AV129" s="12" t="s">
        <v>89</v>
      </c>
      <c r="AW129" s="12" t="s">
        <v>41</v>
      </c>
      <c r="AX129" s="12" t="s">
        <v>80</v>
      </c>
      <c r="AY129" s="243" t="s">
        <v>232</v>
      </c>
    </row>
    <row r="130" s="13" customFormat="1">
      <c r="B130" s="254"/>
      <c r="C130" s="255"/>
      <c r="D130" s="230" t="s">
        <v>242</v>
      </c>
      <c r="E130" s="256" t="s">
        <v>386</v>
      </c>
      <c r="F130" s="257" t="s">
        <v>263</v>
      </c>
      <c r="G130" s="255"/>
      <c r="H130" s="258">
        <v>0.84999999999999998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AT130" s="264" t="s">
        <v>242</v>
      </c>
      <c r="AU130" s="264" t="s">
        <v>89</v>
      </c>
      <c r="AV130" s="13" t="s">
        <v>181</v>
      </c>
      <c r="AW130" s="13" t="s">
        <v>41</v>
      </c>
      <c r="AX130" s="13" t="s">
        <v>87</v>
      </c>
      <c r="AY130" s="264" t="s">
        <v>232</v>
      </c>
    </row>
    <row r="131" s="1" customFormat="1" ht="22.5" customHeight="1">
      <c r="B131" s="40"/>
      <c r="C131" s="218" t="s">
        <v>308</v>
      </c>
      <c r="D131" s="218" t="s">
        <v>235</v>
      </c>
      <c r="E131" s="219" t="s">
        <v>304</v>
      </c>
      <c r="F131" s="220" t="s">
        <v>305</v>
      </c>
      <c r="G131" s="221" t="s">
        <v>176</v>
      </c>
      <c r="H131" s="222">
        <v>0.84999999999999998</v>
      </c>
      <c r="I131" s="223"/>
      <c r="J131" s="224">
        <f>ROUND(I131*H131,2)</f>
        <v>0</v>
      </c>
      <c r="K131" s="220" t="s">
        <v>238</v>
      </c>
      <c r="L131" s="45"/>
      <c r="M131" s="225" t="s">
        <v>39</v>
      </c>
      <c r="N131" s="226" t="s">
        <v>53</v>
      </c>
      <c r="O131" s="8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AR131" s="18" t="s">
        <v>181</v>
      </c>
      <c r="AT131" s="18" t="s">
        <v>235</v>
      </c>
      <c r="AU131" s="18" t="s">
        <v>89</v>
      </c>
      <c r="AY131" s="18" t="s">
        <v>232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8" t="s">
        <v>181</v>
      </c>
      <c r="BK131" s="229">
        <f>ROUND(I131*H131,2)</f>
        <v>0</v>
      </c>
      <c r="BL131" s="18" t="s">
        <v>181</v>
      </c>
      <c r="BM131" s="18" t="s">
        <v>306</v>
      </c>
    </row>
    <row r="132" s="1" customFormat="1">
      <c r="B132" s="40"/>
      <c r="C132" s="41"/>
      <c r="D132" s="230" t="s">
        <v>240</v>
      </c>
      <c r="E132" s="41"/>
      <c r="F132" s="231" t="s">
        <v>307</v>
      </c>
      <c r="G132" s="41"/>
      <c r="H132" s="41"/>
      <c r="I132" s="145"/>
      <c r="J132" s="41"/>
      <c r="K132" s="41"/>
      <c r="L132" s="45"/>
      <c r="M132" s="232"/>
      <c r="N132" s="81"/>
      <c r="O132" s="81"/>
      <c r="P132" s="81"/>
      <c r="Q132" s="81"/>
      <c r="R132" s="81"/>
      <c r="S132" s="81"/>
      <c r="T132" s="82"/>
      <c r="AT132" s="18" t="s">
        <v>240</v>
      </c>
      <c r="AU132" s="18" t="s">
        <v>89</v>
      </c>
    </row>
    <row r="133" s="12" customFormat="1">
      <c r="B133" s="233"/>
      <c r="C133" s="234"/>
      <c r="D133" s="230" t="s">
        <v>242</v>
      </c>
      <c r="E133" s="235" t="s">
        <v>39</v>
      </c>
      <c r="F133" s="236" t="s">
        <v>386</v>
      </c>
      <c r="G133" s="234"/>
      <c r="H133" s="237">
        <v>0.84999999999999998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242</v>
      </c>
      <c r="AU133" s="243" t="s">
        <v>89</v>
      </c>
      <c r="AV133" s="12" t="s">
        <v>89</v>
      </c>
      <c r="AW133" s="12" t="s">
        <v>41</v>
      </c>
      <c r="AX133" s="12" t="s">
        <v>80</v>
      </c>
      <c r="AY133" s="243" t="s">
        <v>232</v>
      </c>
    </row>
    <row r="134" s="13" customFormat="1">
      <c r="B134" s="254"/>
      <c r="C134" s="255"/>
      <c r="D134" s="230" t="s">
        <v>242</v>
      </c>
      <c r="E134" s="256" t="s">
        <v>39</v>
      </c>
      <c r="F134" s="257" t="s">
        <v>263</v>
      </c>
      <c r="G134" s="255"/>
      <c r="H134" s="258">
        <v>0.84999999999999998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AT134" s="264" t="s">
        <v>242</v>
      </c>
      <c r="AU134" s="264" t="s">
        <v>89</v>
      </c>
      <c r="AV134" s="13" t="s">
        <v>181</v>
      </c>
      <c r="AW134" s="13" t="s">
        <v>41</v>
      </c>
      <c r="AX134" s="13" t="s">
        <v>87</v>
      </c>
      <c r="AY134" s="264" t="s">
        <v>232</v>
      </c>
    </row>
    <row r="135" s="1" customFormat="1" ht="56.25" customHeight="1">
      <c r="B135" s="40"/>
      <c r="C135" s="218" t="s">
        <v>314</v>
      </c>
      <c r="D135" s="218" t="s">
        <v>235</v>
      </c>
      <c r="E135" s="219" t="s">
        <v>309</v>
      </c>
      <c r="F135" s="220" t="s">
        <v>310</v>
      </c>
      <c r="G135" s="221" t="s">
        <v>180</v>
      </c>
      <c r="H135" s="222">
        <v>1400</v>
      </c>
      <c r="I135" s="223"/>
      <c r="J135" s="224">
        <f>ROUND(I135*H135,2)</f>
        <v>0</v>
      </c>
      <c r="K135" s="220" t="s">
        <v>238</v>
      </c>
      <c r="L135" s="45"/>
      <c r="M135" s="225" t="s">
        <v>39</v>
      </c>
      <c r="N135" s="226" t="s">
        <v>53</v>
      </c>
      <c r="O135" s="8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AR135" s="18" t="s">
        <v>181</v>
      </c>
      <c r="AT135" s="18" t="s">
        <v>235</v>
      </c>
      <c r="AU135" s="18" t="s">
        <v>89</v>
      </c>
      <c r="AY135" s="18" t="s">
        <v>232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8" t="s">
        <v>181</v>
      </c>
      <c r="BK135" s="229">
        <f>ROUND(I135*H135,2)</f>
        <v>0</v>
      </c>
      <c r="BL135" s="18" t="s">
        <v>181</v>
      </c>
      <c r="BM135" s="18" t="s">
        <v>311</v>
      </c>
    </row>
    <row r="136" s="1" customFormat="1">
      <c r="B136" s="40"/>
      <c r="C136" s="41"/>
      <c r="D136" s="230" t="s">
        <v>240</v>
      </c>
      <c r="E136" s="41"/>
      <c r="F136" s="231" t="s">
        <v>312</v>
      </c>
      <c r="G136" s="41"/>
      <c r="H136" s="41"/>
      <c r="I136" s="145"/>
      <c r="J136" s="41"/>
      <c r="K136" s="41"/>
      <c r="L136" s="45"/>
      <c r="M136" s="232"/>
      <c r="N136" s="81"/>
      <c r="O136" s="81"/>
      <c r="P136" s="81"/>
      <c r="Q136" s="81"/>
      <c r="R136" s="81"/>
      <c r="S136" s="81"/>
      <c r="T136" s="82"/>
      <c r="AT136" s="18" t="s">
        <v>240</v>
      </c>
      <c r="AU136" s="18" t="s">
        <v>89</v>
      </c>
    </row>
    <row r="137" s="12" customFormat="1">
      <c r="B137" s="233"/>
      <c r="C137" s="234"/>
      <c r="D137" s="230" t="s">
        <v>242</v>
      </c>
      <c r="E137" s="235" t="s">
        <v>39</v>
      </c>
      <c r="F137" s="236" t="s">
        <v>388</v>
      </c>
      <c r="G137" s="234"/>
      <c r="H137" s="237">
        <v>1400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242</v>
      </c>
      <c r="AU137" s="243" t="s">
        <v>89</v>
      </c>
      <c r="AV137" s="12" t="s">
        <v>89</v>
      </c>
      <c r="AW137" s="12" t="s">
        <v>41</v>
      </c>
      <c r="AX137" s="12" t="s">
        <v>87</v>
      </c>
      <c r="AY137" s="243" t="s">
        <v>232</v>
      </c>
    </row>
    <row r="138" s="1" customFormat="1" ht="45" customHeight="1">
      <c r="B138" s="40"/>
      <c r="C138" s="218" t="s">
        <v>323</v>
      </c>
      <c r="D138" s="218" t="s">
        <v>235</v>
      </c>
      <c r="E138" s="219" t="s">
        <v>324</v>
      </c>
      <c r="F138" s="220" t="s">
        <v>325</v>
      </c>
      <c r="G138" s="221" t="s">
        <v>317</v>
      </c>
      <c r="H138" s="222">
        <v>13</v>
      </c>
      <c r="I138" s="223"/>
      <c r="J138" s="224">
        <f>ROUND(I138*H138,2)</f>
        <v>0</v>
      </c>
      <c r="K138" s="220" t="s">
        <v>238</v>
      </c>
      <c r="L138" s="45"/>
      <c r="M138" s="225" t="s">
        <v>39</v>
      </c>
      <c r="N138" s="226" t="s">
        <v>53</v>
      </c>
      <c r="O138" s="8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AR138" s="18" t="s">
        <v>181</v>
      </c>
      <c r="AT138" s="18" t="s">
        <v>235</v>
      </c>
      <c r="AU138" s="18" t="s">
        <v>89</v>
      </c>
      <c r="AY138" s="18" t="s">
        <v>232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8" t="s">
        <v>181</v>
      </c>
      <c r="BK138" s="229">
        <f>ROUND(I138*H138,2)</f>
        <v>0</v>
      </c>
      <c r="BL138" s="18" t="s">
        <v>181</v>
      </c>
      <c r="BM138" s="18" t="s">
        <v>318</v>
      </c>
    </row>
    <row r="139" s="1" customFormat="1">
      <c r="B139" s="40"/>
      <c r="C139" s="41"/>
      <c r="D139" s="230" t="s">
        <v>240</v>
      </c>
      <c r="E139" s="41"/>
      <c r="F139" s="231" t="s">
        <v>319</v>
      </c>
      <c r="G139" s="41"/>
      <c r="H139" s="41"/>
      <c r="I139" s="145"/>
      <c r="J139" s="41"/>
      <c r="K139" s="41"/>
      <c r="L139" s="45"/>
      <c r="M139" s="232"/>
      <c r="N139" s="81"/>
      <c r="O139" s="81"/>
      <c r="P139" s="81"/>
      <c r="Q139" s="81"/>
      <c r="R139" s="81"/>
      <c r="S139" s="81"/>
      <c r="T139" s="82"/>
      <c r="AT139" s="18" t="s">
        <v>240</v>
      </c>
      <c r="AU139" s="18" t="s">
        <v>89</v>
      </c>
    </row>
    <row r="140" s="12" customFormat="1">
      <c r="B140" s="233"/>
      <c r="C140" s="234"/>
      <c r="D140" s="230" t="s">
        <v>242</v>
      </c>
      <c r="E140" s="235" t="s">
        <v>39</v>
      </c>
      <c r="F140" s="236" t="s">
        <v>424</v>
      </c>
      <c r="G140" s="234"/>
      <c r="H140" s="237">
        <v>13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AT140" s="243" t="s">
        <v>242</v>
      </c>
      <c r="AU140" s="243" t="s">
        <v>89</v>
      </c>
      <c r="AV140" s="12" t="s">
        <v>89</v>
      </c>
      <c r="AW140" s="12" t="s">
        <v>41</v>
      </c>
      <c r="AX140" s="12" t="s">
        <v>80</v>
      </c>
      <c r="AY140" s="243" t="s">
        <v>232</v>
      </c>
    </row>
    <row r="141" s="13" customFormat="1">
      <c r="B141" s="254"/>
      <c r="C141" s="255"/>
      <c r="D141" s="230" t="s">
        <v>242</v>
      </c>
      <c r="E141" s="256" t="s">
        <v>425</v>
      </c>
      <c r="F141" s="257" t="s">
        <v>263</v>
      </c>
      <c r="G141" s="255"/>
      <c r="H141" s="258">
        <v>13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AT141" s="264" t="s">
        <v>242</v>
      </c>
      <c r="AU141" s="264" t="s">
        <v>89</v>
      </c>
      <c r="AV141" s="13" t="s">
        <v>181</v>
      </c>
      <c r="AW141" s="13" t="s">
        <v>41</v>
      </c>
      <c r="AX141" s="13" t="s">
        <v>87</v>
      </c>
      <c r="AY141" s="264" t="s">
        <v>232</v>
      </c>
    </row>
    <row r="142" s="1" customFormat="1" ht="33.75" customHeight="1">
      <c r="B142" s="40"/>
      <c r="C142" s="218" t="s">
        <v>8</v>
      </c>
      <c r="D142" s="218" t="s">
        <v>235</v>
      </c>
      <c r="E142" s="219" t="s">
        <v>329</v>
      </c>
      <c r="F142" s="220" t="s">
        <v>330</v>
      </c>
      <c r="G142" s="221" t="s">
        <v>317</v>
      </c>
      <c r="H142" s="222">
        <v>10</v>
      </c>
      <c r="I142" s="223"/>
      <c r="J142" s="224">
        <f>ROUND(I142*H142,2)</f>
        <v>0</v>
      </c>
      <c r="K142" s="220" t="s">
        <v>238</v>
      </c>
      <c r="L142" s="45"/>
      <c r="M142" s="225" t="s">
        <v>39</v>
      </c>
      <c r="N142" s="226" t="s">
        <v>53</v>
      </c>
      <c r="O142" s="8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AR142" s="18" t="s">
        <v>181</v>
      </c>
      <c r="AT142" s="18" t="s">
        <v>235</v>
      </c>
      <c r="AU142" s="18" t="s">
        <v>89</v>
      </c>
      <c r="AY142" s="18" t="s">
        <v>232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8" t="s">
        <v>181</v>
      </c>
      <c r="BK142" s="229">
        <f>ROUND(I142*H142,2)</f>
        <v>0</v>
      </c>
      <c r="BL142" s="18" t="s">
        <v>181</v>
      </c>
      <c r="BM142" s="18" t="s">
        <v>331</v>
      </c>
    </row>
    <row r="143" s="1" customFormat="1">
      <c r="B143" s="40"/>
      <c r="C143" s="41"/>
      <c r="D143" s="230" t="s">
        <v>240</v>
      </c>
      <c r="E143" s="41"/>
      <c r="F143" s="231" t="s">
        <v>332</v>
      </c>
      <c r="G143" s="41"/>
      <c r="H143" s="41"/>
      <c r="I143" s="145"/>
      <c r="J143" s="41"/>
      <c r="K143" s="41"/>
      <c r="L143" s="45"/>
      <c r="M143" s="232"/>
      <c r="N143" s="81"/>
      <c r="O143" s="81"/>
      <c r="P143" s="81"/>
      <c r="Q143" s="81"/>
      <c r="R143" s="81"/>
      <c r="S143" s="81"/>
      <c r="T143" s="82"/>
      <c r="AT143" s="18" t="s">
        <v>240</v>
      </c>
      <c r="AU143" s="18" t="s">
        <v>89</v>
      </c>
    </row>
    <row r="144" s="12" customFormat="1">
      <c r="B144" s="233"/>
      <c r="C144" s="234"/>
      <c r="D144" s="230" t="s">
        <v>242</v>
      </c>
      <c r="E144" s="235" t="s">
        <v>39</v>
      </c>
      <c r="F144" s="236" t="s">
        <v>426</v>
      </c>
      <c r="G144" s="234"/>
      <c r="H144" s="237">
        <v>10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AT144" s="243" t="s">
        <v>242</v>
      </c>
      <c r="AU144" s="243" t="s">
        <v>89</v>
      </c>
      <c r="AV144" s="12" t="s">
        <v>89</v>
      </c>
      <c r="AW144" s="12" t="s">
        <v>41</v>
      </c>
      <c r="AX144" s="12" t="s">
        <v>80</v>
      </c>
      <c r="AY144" s="243" t="s">
        <v>232</v>
      </c>
    </row>
    <row r="145" s="13" customFormat="1">
      <c r="B145" s="254"/>
      <c r="C145" s="255"/>
      <c r="D145" s="230" t="s">
        <v>242</v>
      </c>
      <c r="E145" s="256" t="s">
        <v>39</v>
      </c>
      <c r="F145" s="257" t="s">
        <v>263</v>
      </c>
      <c r="G145" s="255"/>
      <c r="H145" s="258">
        <v>10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AT145" s="264" t="s">
        <v>242</v>
      </c>
      <c r="AU145" s="264" t="s">
        <v>89</v>
      </c>
      <c r="AV145" s="13" t="s">
        <v>181</v>
      </c>
      <c r="AW145" s="13" t="s">
        <v>41</v>
      </c>
      <c r="AX145" s="13" t="s">
        <v>87</v>
      </c>
      <c r="AY145" s="264" t="s">
        <v>232</v>
      </c>
    </row>
    <row r="146" s="1" customFormat="1" ht="45" customHeight="1">
      <c r="B146" s="40"/>
      <c r="C146" s="218" t="s">
        <v>334</v>
      </c>
      <c r="D146" s="218" t="s">
        <v>235</v>
      </c>
      <c r="E146" s="219" t="s">
        <v>335</v>
      </c>
      <c r="F146" s="220" t="s">
        <v>336</v>
      </c>
      <c r="G146" s="221" t="s">
        <v>180</v>
      </c>
      <c r="H146" s="222">
        <v>2900</v>
      </c>
      <c r="I146" s="223"/>
      <c r="J146" s="224">
        <f>ROUND(I146*H146,2)</f>
        <v>0</v>
      </c>
      <c r="K146" s="220" t="s">
        <v>238</v>
      </c>
      <c r="L146" s="45"/>
      <c r="M146" s="225" t="s">
        <v>39</v>
      </c>
      <c r="N146" s="226" t="s">
        <v>53</v>
      </c>
      <c r="O146" s="8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AR146" s="18" t="s">
        <v>181</v>
      </c>
      <c r="AT146" s="18" t="s">
        <v>235</v>
      </c>
      <c r="AU146" s="18" t="s">
        <v>89</v>
      </c>
      <c r="AY146" s="18" t="s">
        <v>232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8" t="s">
        <v>181</v>
      </c>
      <c r="BK146" s="229">
        <f>ROUND(I146*H146,2)</f>
        <v>0</v>
      </c>
      <c r="BL146" s="18" t="s">
        <v>181</v>
      </c>
      <c r="BM146" s="18" t="s">
        <v>337</v>
      </c>
    </row>
    <row r="147" s="1" customFormat="1">
      <c r="B147" s="40"/>
      <c r="C147" s="41"/>
      <c r="D147" s="230" t="s">
        <v>240</v>
      </c>
      <c r="E147" s="41"/>
      <c r="F147" s="231" t="s">
        <v>338</v>
      </c>
      <c r="G147" s="41"/>
      <c r="H147" s="41"/>
      <c r="I147" s="145"/>
      <c r="J147" s="41"/>
      <c r="K147" s="41"/>
      <c r="L147" s="45"/>
      <c r="M147" s="232"/>
      <c r="N147" s="81"/>
      <c r="O147" s="81"/>
      <c r="P147" s="81"/>
      <c r="Q147" s="81"/>
      <c r="R147" s="81"/>
      <c r="S147" s="81"/>
      <c r="T147" s="82"/>
      <c r="AT147" s="18" t="s">
        <v>240</v>
      </c>
      <c r="AU147" s="18" t="s">
        <v>89</v>
      </c>
    </row>
    <row r="148" s="12" customFormat="1">
      <c r="B148" s="233"/>
      <c r="C148" s="234"/>
      <c r="D148" s="230" t="s">
        <v>242</v>
      </c>
      <c r="E148" s="235" t="s">
        <v>39</v>
      </c>
      <c r="F148" s="236" t="s">
        <v>427</v>
      </c>
      <c r="G148" s="234"/>
      <c r="H148" s="237">
        <v>1260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AT148" s="243" t="s">
        <v>242</v>
      </c>
      <c r="AU148" s="243" t="s">
        <v>89</v>
      </c>
      <c r="AV148" s="12" t="s">
        <v>89</v>
      </c>
      <c r="AW148" s="12" t="s">
        <v>41</v>
      </c>
      <c r="AX148" s="12" t="s">
        <v>80</v>
      </c>
      <c r="AY148" s="243" t="s">
        <v>232</v>
      </c>
    </row>
    <row r="149" s="12" customFormat="1">
      <c r="B149" s="233"/>
      <c r="C149" s="234"/>
      <c r="D149" s="230" t="s">
        <v>242</v>
      </c>
      <c r="E149" s="235" t="s">
        <v>39</v>
      </c>
      <c r="F149" s="236" t="s">
        <v>427</v>
      </c>
      <c r="G149" s="234"/>
      <c r="H149" s="237">
        <v>1260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AT149" s="243" t="s">
        <v>242</v>
      </c>
      <c r="AU149" s="243" t="s">
        <v>89</v>
      </c>
      <c r="AV149" s="12" t="s">
        <v>89</v>
      </c>
      <c r="AW149" s="12" t="s">
        <v>41</v>
      </c>
      <c r="AX149" s="12" t="s">
        <v>80</v>
      </c>
      <c r="AY149" s="243" t="s">
        <v>232</v>
      </c>
    </row>
    <row r="150" s="12" customFormat="1">
      <c r="B150" s="233"/>
      <c r="C150" s="234"/>
      <c r="D150" s="230" t="s">
        <v>242</v>
      </c>
      <c r="E150" s="235" t="s">
        <v>39</v>
      </c>
      <c r="F150" s="236" t="s">
        <v>428</v>
      </c>
      <c r="G150" s="234"/>
      <c r="H150" s="237">
        <v>380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AT150" s="243" t="s">
        <v>242</v>
      </c>
      <c r="AU150" s="243" t="s">
        <v>89</v>
      </c>
      <c r="AV150" s="12" t="s">
        <v>89</v>
      </c>
      <c r="AW150" s="12" t="s">
        <v>41</v>
      </c>
      <c r="AX150" s="12" t="s">
        <v>80</v>
      </c>
      <c r="AY150" s="243" t="s">
        <v>232</v>
      </c>
    </row>
    <row r="151" s="13" customFormat="1">
      <c r="B151" s="254"/>
      <c r="C151" s="255"/>
      <c r="D151" s="230" t="s">
        <v>242</v>
      </c>
      <c r="E151" s="256" t="s">
        <v>429</v>
      </c>
      <c r="F151" s="257" t="s">
        <v>263</v>
      </c>
      <c r="G151" s="255"/>
      <c r="H151" s="258">
        <v>2900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AT151" s="264" t="s">
        <v>242</v>
      </c>
      <c r="AU151" s="264" t="s">
        <v>89</v>
      </c>
      <c r="AV151" s="13" t="s">
        <v>181</v>
      </c>
      <c r="AW151" s="13" t="s">
        <v>41</v>
      </c>
      <c r="AX151" s="13" t="s">
        <v>87</v>
      </c>
      <c r="AY151" s="264" t="s">
        <v>232</v>
      </c>
    </row>
    <row r="152" s="11" customFormat="1" ht="25.92" customHeight="1">
      <c r="B152" s="202"/>
      <c r="C152" s="203"/>
      <c r="D152" s="204" t="s">
        <v>79</v>
      </c>
      <c r="E152" s="205" t="s">
        <v>343</v>
      </c>
      <c r="F152" s="205" t="s">
        <v>344</v>
      </c>
      <c r="G152" s="203"/>
      <c r="H152" s="203"/>
      <c r="I152" s="206"/>
      <c r="J152" s="207">
        <f>BK152</f>
        <v>0</v>
      </c>
      <c r="K152" s="203"/>
      <c r="L152" s="208"/>
      <c r="M152" s="209"/>
      <c r="N152" s="210"/>
      <c r="O152" s="210"/>
      <c r="P152" s="211">
        <f>SUM(P153:P156)</f>
        <v>0</v>
      </c>
      <c r="Q152" s="210"/>
      <c r="R152" s="211">
        <f>SUM(R153:R156)</f>
        <v>0</v>
      </c>
      <c r="S152" s="210"/>
      <c r="T152" s="212">
        <f>SUM(T153:T156)</f>
        <v>0</v>
      </c>
      <c r="AR152" s="213" t="s">
        <v>181</v>
      </c>
      <c r="AT152" s="214" t="s">
        <v>79</v>
      </c>
      <c r="AU152" s="214" t="s">
        <v>80</v>
      </c>
      <c r="AY152" s="213" t="s">
        <v>232</v>
      </c>
      <c r="BK152" s="215">
        <f>SUM(BK153:BK156)</f>
        <v>0</v>
      </c>
    </row>
    <row r="153" s="1" customFormat="1" ht="78.75" customHeight="1">
      <c r="B153" s="40"/>
      <c r="C153" s="218" t="s">
        <v>345</v>
      </c>
      <c r="D153" s="218" t="s">
        <v>235</v>
      </c>
      <c r="E153" s="219" t="s">
        <v>356</v>
      </c>
      <c r="F153" s="220" t="s">
        <v>357</v>
      </c>
      <c r="G153" s="221" t="s">
        <v>191</v>
      </c>
      <c r="H153" s="222">
        <v>69.146000000000001</v>
      </c>
      <c r="I153" s="223"/>
      <c r="J153" s="224">
        <f>ROUND(I153*H153,2)</f>
        <v>0</v>
      </c>
      <c r="K153" s="220" t="s">
        <v>238</v>
      </c>
      <c r="L153" s="45"/>
      <c r="M153" s="225" t="s">
        <v>39</v>
      </c>
      <c r="N153" s="226" t="s">
        <v>53</v>
      </c>
      <c r="O153" s="8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AR153" s="18" t="s">
        <v>348</v>
      </c>
      <c r="AT153" s="18" t="s">
        <v>235</v>
      </c>
      <c r="AU153" s="18" t="s">
        <v>87</v>
      </c>
      <c r="AY153" s="18" t="s">
        <v>232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8" t="s">
        <v>181</v>
      </c>
      <c r="BK153" s="229">
        <f>ROUND(I153*H153,2)</f>
        <v>0</v>
      </c>
      <c r="BL153" s="18" t="s">
        <v>348</v>
      </c>
      <c r="BM153" s="18" t="s">
        <v>430</v>
      </c>
    </row>
    <row r="154" s="1" customFormat="1">
      <c r="B154" s="40"/>
      <c r="C154" s="41"/>
      <c r="D154" s="230" t="s">
        <v>240</v>
      </c>
      <c r="E154" s="41"/>
      <c r="F154" s="231" t="s">
        <v>359</v>
      </c>
      <c r="G154" s="41"/>
      <c r="H154" s="41"/>
      <c r="I154" s="145"/>
      <c r="J154" s="41"/>
      <c r="K154" s="41"/>
      <c r="L154" s="45"/>
      <c r="M154" s="232"/>
      <c r="N154" s="81"/>
      <c r="O154" s="81"/>
      <c r="P154" s="81"/>
      <c r="Q154" s="81"/>
      <c r="R154" s="81"/>
      <c r="S154" s="81"/>
      <c r="T154" s="82"/>
      <c r="AT154" s="18" t="s">
        <v>240</v>
      </c>
      <c r="AU154" s="18" t="s">
        <v>87</v>
      </c>
    </row>
    <row r="155" s="12" customFormat="1">
      <c r="B155" s="233"/>
      <c r="C155" s="234"/>
      <c r="D155" s="230" t="s">
        <v>242</v>
      </c>
      <c r="E155" s="235" t="s">
        <v>39</v>
      </c>
      <c r="F155" s="236" t="s">
        <v>431</v>
      </c>
      <c r="G155" s="234"/>
      <c r="H155" s="237">
        <v>69.146000000000001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AT155" s="243" t="s">
        <v>242</v>
      </c>
      <c r="AU155" s="243" t="s">
        <v>87</v>
      </c>
      <c r="AV155" s="12" t="s">
        <v>89</v>
      </c>
      <c r="AW155" s="12" t="s">
        <v>41</v>
      </c>
      <c r="AX155" s="12" t="s">
        <v>87</v>
      </c>
      <c r="AY155" s="243" t="s">
        <v>232</v>
      </c>
    </row>
    <row r="156" s="11" customFormat="1" ht="22.8" customHeight="1">
      <c r="B156" s="202"/>
      <c r="C156" s="203"/>
      <c r="D156" s="204" t="s">
        <v>79</v>
      </c>
      <c r="E156" s="216" t="s">
        <v>361</v>
      </c>
      <c r="F156" s="216" t="s">
        <v>344</v>
      </c>
      <c r="G156" s="203"/>
      <c r="H156" s="203"/>
      <c r="I156" s="206"/>
      <c r="J156" s="217">
        <f>BK156</f>
        <v>0</v>
      </c>
      <c r="K156" s="203"/>
      <c r="L156" s="208"/>
      <c r="M156" s="209"/>
      <c r="N156" s="210"/>
      <c r="O156" s="210"/>
      <c r="P156" s="211">
        <v>0</v>
      </c>
      <c r="Q156" s="210"/>
      <c r="R156" s="211">
        <v>0</v>
      </c>
      <c r="S156" s="210"/>
      <c r="T156" s="212">
        <v>0</v>
      </c>
      <c r="AR156" s="213" t="s">
        <v>181</v>
      </c>
      <c r="AT156" s="214" t="s">
        <v>79</v>
      </c>
      <c r="AU156" s="214" t="s">
        <v>87</v>
      </c>
      <c r="AY156" s="213" t="s">
        <v>232</v>
      </c>
      <c r="BK156" s="215">
        <v>0</v>
      </c>
    </row>
    <row r="157" s="11" customFormat="1" ht="25.92" customHeight="1">
      <c r="B157" s="202"/>
      <c r="C157" s="203"/>
      <c r="D157" s="204" t="s">
        <v>79</v>
      </c>
      <c r="E157" s="205" t="s">
        <v>172</v>
      </c>
      <c r="F157" s="205" t="s">
        <v>168</v>
      </c>
      <c r="G157" s="203"/>
      <c r="H157" s="203"/>
      <c r="I157" s="206"/>
      <c r="J157" s="207">
        <f>BK157</f>
        <v>0</v>
      </c>
      <c r="K157" s="203"/>
      <c r="L157" s="208"/>
      <c r="M157" s="209"/>
      <c r="N157" s="210"/>
      <c r="O157" s="210"/>
      <c r="P157" s="211">
        <f>SUM(P158:P175)</f>
        <v>0</v>
      </c>
      <c r="Q157" s="210"/>
      <c r="R157" s="211">
        <f>SUM(R158:R175)</f>
        <v>0</v>
      </c>
      <c r="S157" s="210"/>
      <c r="T157" s="212">
        <f>SUM(T158:T175)</f>
        <v>0</v>
      </c>
      <c r="AR157" s="213" t="s">
        <v>233</v>
      </c>
      <c r="AT157" s="214" t="s">
        <v>79</v>
      </c>
      <c r="AU157" s="214" t="s">
        <v>80</v>
      </c>
      <c r="AY157" s="213" t="s">
        <v>232</v>
      </c>
      <c r="BK157" s="215">
        <f>SUM(BK158:BK175)</f>
        <v>0</v>
      </c>
    </row>
    <row r="158" s="1" customFormat="1" ht="78.75" customHeight="1">
      <c r="B158" s="40"/>
      <c r="C158" s="218" t="s">
        <v>351</v>
      </c>
      <c r="D158" s="218" t="s">
        <v>235</v>
      </c>
      <c r="E158" s="219" t="s">
        <v>363</v>
      </c>
      <c r="F158" s="220" t="s">
        <v>364</v>
      </c>
      <c r="G158" s="221" t="s">
        <v>280</v>
      </c>
      <c r="H158" s="222">
        <v>1</v>
      </c>
      <c r="I158" s="223"/>
      <c r="J158" s="224">
        <f>ROUND(I158*H158,2)</f>
        <v>0</v>
      </c>
      <c r="K158" s="220" t="s">
        <v>238</v>
      </c>
      <c r="L158" s="45"/>
      <c r="M158" s="225" t="s">
        <v>39</v>
      </c>
      <c r="N158" s="226" t="s">
        <v>53</v>
      </c>
      <c r="O158" s="8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AR158" s="18" t="s">
        <v>348</v>
      </c>
      <c r="AT158" s="18" t="s">
        <v>235</v>
      </c>
      <c r="AU158" s="18" t="s">
        <v>87</v>
      </c>
      <c r="AY158" s="18" t="s">
        <v>232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8" t="s">
        <v>181</v>
      </c>
      <c r="BK158" s="229">
        <f>ROUND(I158*H158,2)</f>
        <v>0</v>
      </c>
      <c r="BL158" s="18" t="s">
        <v>348</v>
      </c>
      <c r="BM158" s="18" t="s">
        <v>365</v>
      </c>
    </row>
    <row r="159" s="1" customFormat="1">
      <c r="B159" s="40"/>
      <c r="C159" s="41"/>
      <c r="D159" s="230" t="s">
        <v>240</v>
      </c>
      <c r="E159" s="41"/>
      <c r="F159" s="231" t="s">
        <v>359</v>
      </c>
      <c r="G159" s="41"/>
      <c r="H159" s="41"/>
      <c r="I159" s="145"/>
      <c r="J159" s="41"/>
      <c r="K159" s="41"/>
      <c r="L159" s="45"/>
      <c r="M159" s="232"/>
      <c r="N159" s="81"/>
      <c r="O159" s="81"/>
      <c r="P159" s="81"/>
      <c r="Q159" s="81"/>
      <c r="R159" s="81"/>
      <c r="S159" s="81"/>
      <c r="T159" s="82"/>
      <c r="AT159" s="18" t="s">
        <v>240</v>
      </c>
      <c r="AU159" s="18" t="s">
        <v>87</v>
      </c>
    </row>
    <row r="160" s="1" customFormat="1">
      <c r="B160" s="40"/>
      <c r="C160" s="41"/>
      <c r="D160" s="230" t="s">
        <v>255</v>
      </c>
      <c r="E160" s="41"/>
      <c r="F160" s="231" t="s">
        <v>366</v>
      </c>
      <c r="G160" s="41"/>
      <c r="H160" s="41"/>
      <c r="I160" s="145"/>
      <c r="J160" s="41"/>
      <c r="K160" s="41"/>
      <c r="L160" s="45"/>
      <c r="M160" s="232"/>
      <c r="N160" s="81"/>
      <c r="O160" s="81"/>
      <c r="P160" s="81"/>
      <c r="Q160" s="81"/>
      <c r="R160" s="81"/>
      <c r="S160" s="81"/>
      <c r="T160" s="82"/>
      <c r="AT160" s="18" t="s">
        <v>255</v>
      </c>
      <c r="AU160" s="18" t="s">
        <v>87</v>
      </c>
    </row>
    <row r="161" s="12" customFormat="1">
      <c r="B161" s="233"/>
      <c r="C161" s="234"/>
      <c r="D161" s="230" t="s">
        <v>242</v>
      </c>
      <c r="E161" s="235" t="s">
        <v>39</v>
      </c>
      <c r="F161" s="236" t="s">
        <v>432</v>
      </c>
      <c r="G161" s="234"/>
      <c r="H161" s="237">
        <v>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AT161" s="243" t="s">
        <v>242</v>
      </c>
      <c r="AU161" s="243" t="s">
        <v>87</v>
      </c>
      <c r="AV161" s="12" t="s">
        <v>89</v>
      </c>
      <c r="AW161" s="12" t="s">
        <v>41</v>
      </c>
      <c r="AX161" s="12" t="s">
        <v>80</v>
      </c>
      <c r="AY161" s="243" t="s">
        <v>232</v>
      </c>
    </row>
    <row r="162" s="13" customFormat="1">
      <c r="B162" s="254"/>
      <c r="C162" s="255"/>
      <c r="D162" s="230" t="s">
        <v>242</v>
      </c>
      <c r="E162" s="256" t="s">
        <v>39</v>
      </c>
      <c r="F162" s="257" t="s">
        <v>263</v>
      </c>
      <c r="G162" s="255"/>
      <c r="H162" s="258">
        <v>1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AT162" s="264" t="s">
        <v>242</v>
      </c>
      <c r="AU162" s="264" t="s">
        <v>87</v>
      </c>
      <c r="AV162" s="13" t="s">
        <v>181</v>
      </c>
      <c r="AW162" s="13" t="s">
        <v>41</v>
      </c>
      <c r="AX162" s="13" t="s">
        <v>87</v>
      </c>
      <c r="AY162" s="264" t="s">
        <v>232</v>
      </c>
    </row>
    <row r="163" s="1" customFormat="1" ht="67.5" customHeight="1">
      <c r="B163" s="40"/>
      <c r="C163" s="218" t="s">
        <v>355</v>
      </c>
      <c r="D163" s="218" t="s">
        <v>235</v>
      </c>
      <c r="E163" s="219" t="s">
        <v>368</v>
      </c>
      <c r="F163" s="220" t="s">
        <v>369</v>
      </c>
      <c r="G163" s="221" t="s">
        <v>191</v>
      </c>
      <c r="H163" s="222">
        <v>69.146000000000001</v>
      </c>
      <c r="I163" s="223"/>
      <c r="J163" s="224">
        <f>ROUND(I163*H163,2)</f>
        <v>0</v>
      </c>
      <c r="K163" s="220" t="s">
        <v>39</v>
      </c>
      <c r="L163" s="45"/>
      <c r="M163" s="225" t="s">
        <v>39</v>
      </c>
      <c r="N163" s="226" t="s">
        <v>53</v>
      </c>
      <c r="O163" s="8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AR163" s="18" t="s">
        <v>348</v>
      </c>
      <c r="AT163" s="18" t="s">
        <v>235</v>
      </c>
      <c r="AU163" s="18" t="s">
        <v>87</v>
      </c>
      <c r="AY163" s="18" t="s">
        <v>232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8" t="s">
        <v>181</v>
      </c>
      <c r="BK163" s="229">
        <f>ROUND(I163*H163,2)</f>
        <v>0</v>
      </c>
      <c r="BL163" s="18" t="s">
        <v>348</v>
      </c>
      <c r="BM163" s="18" t="s">
        <v>370</v>
      </c>
    </row>
    <row r="164" s="1" customFormat="1">
      <c r="B164" s="40"/>
      <c r="C164" s="41"/>
      <c r="D164" s="230" t="s">
        <v>255</v>
      </c>
      <c r="E164" s="41"/>
      <c r="F164" s="231" t="s">
        <v>371</v>
      </c>
      <c r="G164" s="41"/>
      <c r="H164" s="41"/>
      <c r="I164" s="145"/>
      <c r="J164" s="41"/>
      <c r="K164" s="41"/>
      <c r="L164" s="45"/>
      <c r="M164" s="232"/>
      <c r="N164" s="81"/>
      <c r="O164" s="81"/>
      <c r="P164" s="81"/>
      <c r="Q164" s="81"/>
      <c r="R164" s="81"/>
      <c r="S164" s="81"/>
      <c r="T164" s="82"/>
      <c r="AT164" s="18" t="s">
        <v>255</v>
      </c>
      <c r="AU164" s="18" t="s">
        <v>87</v>
      </c>
    </row>
    <row r="165" s="12" customFormat="1">
      <c r="B165" s="233"/>
      <c r="C165" s="234"/>
      <c r="D165" s="230" t="s">
        <v>242</v>
      </c>
      <c r="E165" s="235" t="s">
        <v>391</v>
      </c>
      <c r="F165" s="236" t="s">
        <v>433</v>
      </c>
      <c r="G165" s="234"/>
      <c r="H165" s="237">
        <v>69.146000000000001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AT165" s="243" t="s">
        <v>242</v>
      </c>
      <c r="AU165" s="243" t="s">
        <v>87</v>
      </c>
      <c r="AV165" s="12" t="s">
        <v>89</v>
      </c>
      <c r="AW165" s="12" t="s">
        <v>41</v>
      </c>
      <c r="AX165" s="12" t="s">
        <v>80</v>
      </c>
      <c r="AY165" s="243" t="s">
        <v>232</v>
      </c>
    </row>
    <row r="166" s="13" customFormat="1">
      <c r="B166" s="254"/>
      <c r="C166" s="255"/>
      <c r="D166" s="230" t="s">
        <v>242</v>
      </c>
      <c r="E166" s="256" t="s">
        <v>39</v>
      </c>
      <c r="F166" s="257" t="s">
        <v>263</v>
      </c>
      <c r="G166" s="255"/>
      <c r="H166" s="258">
        <v>69.146000000000001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AT166" s="264" t="s">
        <v>242</v>
      </c>
      <c r="AU166" s="264" t="s">
        <v>87</v>
      </c>
      <c r="AV166" s="13" t="s">
        <v>181</v>
      </c>
      <c r="AW166" s="13" t="s">
        <v>41</v>
      </c>
      <c r="AX166" s="13" t="s">
        <v>87</v>
      </c>
      <c r="AY166" s="264" t="s">
        <v>232</v>
      </c>
    </row>
    <row r="167" s="1" customFormat="1" ht="33.75" customHeight="1">
      <c r="B167" s="40"/>
      <c r="C167" s="218" t="s">
        <v>362</v>
      </c>
      <c r="D167" s="218" t="s">
        <v>235</v>
      </c>
      <c r="E167" s="219" t="s">
        <v>374</v>
      </c>
      <c r="F167" s="220" t="s">
        <v>375</v>
      </c>
      <c r="G167" s="221" t="s">
        <v>191</v>
      </c>
      <c r="H167" s="222">
        <v>207.43799999999999</v>
      </c>
      <c r="I167" s="223"/>
      <c r="J167" s="224">
        <f>ROUND(I167*H167,2)</f>
        <v>0</v>
      </c>
      <c r="K167" s="220" t="s">
        <v>238</v>
      </c>
      <c r="L167" s="45"/>
      <c r="M167" s="225" t="s">
        <v>39</v>
      </c>
      <c r="N167" s="226" t="s">
        <v>53</v>
      </c>
      <c r="O167" s="8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AR167" s="18" t="s">
        <v>348</v>
      </c>
      <c r="AT167" s="18" t="s">
        <v>235</v>
      </c>
      <c r="AU167" s="18" t="s">
        <v>87</v>
      </c>
      <c r="AY167" s="18" t="s">
        <v>232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8" t="s">
        <v>181</v>
      </c>
      <c r="BK167" s="229">
        <f>ROUND(I167*H167,2)</f>
        <v>0</v>
      </c>
      <c r="BL167" s="18" t="s">
        <v>348</v>
      </c>
      <c r="BM167" s="18" t="s">
        <v>376</v>
      </c>
    </row>
    <row r="168" s="1" customFormat="1">
      <c r="B168" s="40"/>
      <c r="C168" s="41"/>
      <c r="D168" s="230" t="s">
        <v>240</v>
      </c>
      <c r="E168" s="41"/>
      <c r="F168" s="231" t="s">
        <v>377</v>
      </c>
      <c r="G168" s="41"/>
      <c r="H168" s="41"/>
      <c r="I168" s="145"/>
      <c r="J168" s="41"/>
      <c r="K168" s="41"/>
      <c r="L168" s="45"/>
      <c r="M168" s="232"/>
      <c r="N168" s="81"/>
      <c r="O168" s="81"/>
      <c r="P168" s="81"/>
      <c r="Q168" s="81"/>
      <c r="R168" s="81"/>
      <c r="S168" s="81"/>
      <c r="T168" s="82"/>
      <c r="AT168" s="18" t="s">
        <v>240</v>
      </c>
      <c r="AU168" s="18" t="s">
        <v>87</v>
      </c>
    </row>
    <row r="169" s="1" customFormat="1">
      <c r="B169" s="40"/>
      <c r="C169" s="41"/>
      <c r="D169" s="230" t="s">
        <v>255</v>
      </c>
      <c r="E169" s="41"/>
      <c r="F169" s="231" t="s">
        <v>378</v>
      </c>
      <c r="G169" s="41"/>
      <c r="H169" s="41"/>
      <c r="I169" s="145"/>
      <c r="J169" s="41"/>
      <c r="K169" s="41"/>
      <c r="L169" s="45"/>
      <c r="M169" s="232"/>
      <c r="N169" s="81"/>
      <c r="O169" s="81"/>
      <c r="P169" s="81"/>
      <c r="Q169" s="81"/>
      <c r="R169" s="81"/>
      <c r="S169" s="81"/>
      <c r="T169" s="82"/>
      <c r="AT169" s="18" t="s">
        <v>255</v>
      </c>
      <c r="AU169" s="18" t="s">
        <v>87</v>
      </c>
    </row>
    <row r="170" s="12" customFormat="1">
      <c r="B170" s="233"/>
      <c r="C170" s="234"/>
      <c r="D170" s="230" t="s">
        <v>242</v>
      </c>
      <c r="E170" s="235" t="s">
        <v>39</v>
      </c>
      <c r="F170" s="236" t="s">
        <v>434</v>
      </c>
      <c r="G170" s="234"/>
      <c r="H170" s="237">
        <v>207.43799999999999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AT170" s="243" t="s">
        <v>242</v>
      </c>
      <c r="AU170" s="243" t="s">
        <v>87</v>
      </c>
      <c r="AV170" s="12" t="s">
        <v>89</v>
      </c>
      <c r="AW170" s="12" t="s">
        <v>41</v>
      </c>
      <c r="AX170" s="12" t="s">
        <v>80</v>
      </c>
      <c r="AY170" s="243" t="s">
        <v>232</v>
      </c>
    </row>
    <row r="171" s="13" customFormat="1">
      <c r="B171" s="254"/>
      <c r="C171" s="255"/>
      <c r="D171" s="230" t="s">
        <v>242</v>
      </c>
      <c r="E171" s="256" t="s">
        <v>39</v>
      </c>
      <c r="F171" s="257" t="s">
        <v>263</v>
      </c>
      <c r="G171" s="255"/>
      <c r="H171" s="258">
        <v>207.43799999999999</v>
      </c>
      <c r="I171" s="259"/>
      <c r="J171" s="255"/>
      <c r="K171" s="255"/>
      <c r="L171" s="260"/>
      <c r="M171" s="261"/>
      <c r="N171" s="262"/>
      <c r="O171" s="262"/>
      <c r="P171" s="262"/>
      <c r="Q171" s="262"/>
      <c r="R171" s="262"/>
      <c r="S171" s="262"/>
      <c r="T171" s="263"/>
      <c r="AT171" s="264" t="s">
        <v>242</v>
      </c>
      <c r="AU171" s="264" t="s">
        <v>87</v>
      </c>
      <c r="AV171" s="13" t="s">
        <v>181</v>
      </c>
      <c r="AW171" s="13" t="s">
        <v>41</v>
      </c>
      <c r="AX171" s="13" t="s">
        <v>87</v>
      </c>
      <c r="AY171" s="264" t="s">
        <v>232</v>
      </c>
    </row>
    <row r="172" s="1" customFormat="1" ht="33.75" customHeight="1">
      <c r="B172" s="40"/>
      <c r="C172" s="218" t="s">
        <v>7</v>
      </c>
      <c r="D172" s="218" t="s">
        <v>235</v>
      </c>
      <c r="E172" s="219" t="s">
        <v>381</v>
      </c>
      <c r="F172" s="220" t="s">
        <v>382</v>
      </c>
      <c r="G172" s="221" t="s">
        <v>191</v>
      </c>
      <c r="H172" s="222">
        <v>0.83199999999999996</v>
      </c>
      <c r="I172" s="223"/>
      <c r="J172" s="224">
        <f>ROUND(I172*H172,2)</f>
        <v>0</v>
      </c>
      <c r="K172" s="220" t="s">
        <v>238</v>
      </c>
      <c r="L172" s="45"/>
      <c r="M172" s="225" t="s">
        <v>39</v>
      </c>
      <c r="N172" s="226" t="s">
        <v>53</v>
      </c>
      <c r="O172" s="8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AR172" s="18" t="s">
        <v>348</v>
      </c>
      <c r="AT172" s="18" t="s">
        <v>235</v>
      </c>
      <c r="AU172" s="18" t="s">
        <v>87</v>
      </c>
      <c r="AY172" s="18" t="s">
        <v>232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8" t="s">
        <v>181</v>
      </c>
      <c r="BK172" s="229">
        <f>ROUND(I172*H172,2)</f>
        <v>0</v>
      </c>
      <c r="BL172" s="18" t="s">
        <v>348</v>
      </c>
      <c r="BM172" s="18" t="s">
        <v>383</v>
      </c>
    </row>
    <row r="173" s="1" customFormat="1">
      <c r="B173" s="40"/>
      <c r="C173" s="41"/>
      <c r="D173" s="230" t="s">
        <v>240</v>
      </c>
      <c r="E173" s="41"/>
      <c r="F173" s="231" t="s">
        <v>384</v>
      </c>
      <c r="G173" s="41"/>
      <c r="H173" s="41"/>
      <c r="I173" s="145"/>
      <c r="J173" s="41"/>
      <c r="K173" s="41"/>
      <c r="L173" s="45"/>
      <c r="M173" s="232"/>
      <c r="N173" s="81"/>
      <c r="O173" s="81"/>
      <c r="P173" s="81"/>
      <c r="Q173" s="81"/>
      <c r="R173" s="81"/>
      <c r="S173" s="81"/>
      <c r="T173" s="82"/>
      <c r="AT173" s="18" t="s">
        <v>240</v>
      </c>
      <c r="AU173" s="18" t="s">
        <v>87</v>
      </c>
    </row>
    <row r="174" s="12" customFormat="1">
      <c r="B174" s="233"/>
      <c r="C174" s="234"/>
      <c r="D174" s="230" t="s">
        <v>242</v>
      </c>
      <c r="E174" s="235" t="s">
        <v>39</v>
      </c>
      <c r="F174" s="236" t="s">
        <v>435</v>
      </c>
      <c r="G174" s="234"/>
      <c r="H174" s="237">
        <v>0.83199999999999996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AT174" s="243" t="s">
        <v>242</v>
      </c>
      <c r="AU174" s="243" t="s">
        <v>87</v>
      </c>
      <c r="AV174" s="12" t="s">
        <v>89</v>
      </c>
      <c r="AW174" s="12" t="s">
        <v>41</v>
      </c>
      <c r="AX174" s="12" t="s">
        <v>80</v>
      </c>
      <c r="AY174" s="243" t="s">
        <v>232</v>
      </c>
    </row>
    <row r="175" s="13" customFormat="1">
      <c r="B175" s="254"/>
      <c r="C175" s="255"/>
      <c r="D175" s="230" t="s">
        <v>242</v>
      </c>
      <c r="E175" s="256" t="s">
        <v>39</v>
      </c>
      <c r="F175" s="257" t="s">
        <v>263</v>
      </c>
      <c r="G175" s="255"/>
      <c r="H175" s="258">
        <v>0.83199999999999996</v>
      </c>
      <c r="I175" s="259"/>
      <c r="J175" s="255"/>
      <c r="K175" s="255"/>
      <c r="L175" s="260"/>
      <c r="M175" s="286"/>
      <c r="N175" s="287"/>
      <c r="O175" s="287"/>
      <c r="P175" s="287"/>
      <c r="Q175" s="287"/>
      <c r="R175" s="287"/>
      <c r="S175" s="287"/>
      <c r="T175" s="288"/>
      <c r="AT175" s="264" t="s">
        <v>242</v>
      </c>
      <c r="AU175" s="264" t="s">
        <v>87</v>
      </c>
      <c r="AV175" s="13" t="s">
        <v>181</v>
      </c>
      <c r="AW175" s="13" t="s">
        <v>41</v>
      </c>
      <c r="AX175" s="13" t="s">
        <v>87</v>
      </c>
      <c r="AY175" s="264" t="s">
        <v>232</v>
      </c>
    </row>
    <row r="176" s="1" customFormat="1" ht="6.96" customHeight="1">
      <c r="B176" s="59"/>
      <c r="C176" s="60"/>
      <c r="D176" s="60"/>
      <c r="E176" s="60"/>
      <c r="F176" s="60"/>
      <c r="G176" s="60"/>
      <c r="H176" s="60"/>
      <c r="I176" s="169"/>
      <c r="J176" s="60"/>
      <c r="K176" s="60"/>
      <c r="L176" s="45"/>
    </row>
  </sheetData>
  <sheetProtection sheet="1" autoFilter="0" formatColumns="0" formatRows="0" objects="1" scenarios="1" spinCount="100000" saltValue="4MhFd4if41mZ1AusP2laka6XbUTm1VueDMzydDaXFYojyBMfMeFwMy3UVsP57kkfko3tjNxnNBo1KH3H4ycZSw==" hashValue="EOoEXaR0sV+jsvZjnf06kxzkpC7Ssd/jZqzUj6HBDs/IuhTANeHLq14KKNRjIHdbsnt61wmiGrvu2rt4C8nfvw==" algorithmName="SHA-512" password="CC35"/>
  <autoFilter ref="C89:K17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100</v>
      </c>
      <c r="AZ2" s="138" t="s">
        <v>436</v>
      </c>
      <c r="BA2" s="138" t="s">
        <v>175</v>
      </c>
      <c r="BB2" s="138" t="s">
        <v>176</v>
      </c>
      <c r="BC2" s="138" t="s">
        <v>437</v>
      </c>
      <c r="BD2" s="138" t="s">
        <v>89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89</v>
      </c>
      <c r="AZ3" s="138" t="s">
        <v>438</v>
      </c>
      <c r="BA3" s="138" t="s">
        <v>184</v>
      </c>
      <c r="BB3" s="138" t="s">
        <v>180</v>
      </c>
      <c r="BC3" s="138" t="s">
        <v>439</v>
      </c>
      <c r="BD3" s="138" t="s">
        <v>89</v>
      </c>
    </row>
    <row r="4" ht="24.96" customHeight="1">
      <c r="B4" s="21"/>
      <c r="D4" s="142" t="s">
        <v>182</v>
      </c>
      <c r="L4" s="21"/>
      <c r="M4" s="25" t="s">
        <v>10</v>
      </c>
      <c r="AT4" s="18" t="s">
        <v>41</v>
      </c>
      <c r="AZ4" s="138" t="s">
        <v>440</v>
      </c>
      <c r="BA4" s="138" t="s">
        <v>190</v>
      </c>
      <c r="BB4" s="138" t="s">
        <v>191</v>
      </c>
      <c r="BC4" s="138" t="s">
        <v>441</v>
      </c>
      <c r="BD4" s="138" t="s">
        <v>89</v>
      </c>
    </row>
    <row r="5" ht="6.96" customHeight="1">
      <c r="B5" s="21"/>
      <c r="L5" s="21"/>
      <c r="AZ5" s="138" t="s">
        <v>442</v>
      </c>
      <c r="BA5" s="138" t="s">
        <v>194</v>
      </c>
      <c r="BB5" s="138" t="s">
        <v>195</v>
      </c>
      <c r="BC5" s="138" t="s">
        <v>443</v>
      </c>
      <c r="BD5" s="138" t="s">
        <v>89</v>
      </c>
    </row>
    <row r="6" ht="12" customHeight="1">
      <c r="B6" s="21"/>
      <c r="D6" s="143" t="s">
        <v>16</v>
      </c>
      <c r="L6" s="21"/>
      <c r="AZ6" s="138" t="s">
        <v>444</v>
      </c>
      <c r="BA6" s="138" t="s">
        <v>445</v>
      </c>
      <c r="BB6" s="138" t="s">
        <v>191</v>
      </c>
      <c r="BC6" s="138" t="s">
        <v>446</v>
      </c>
      <c r="BD6" s="138" t="s">
        <v>89</v>
      </c>
    </row>
    <row r="7" ht="16.5" customHeight="1">
      <c r="B7" s="21"/>
      <c r="E7" s="144" t="str">
        <f>'Rekapitulace stavby'!K6</f>
        <v>Výměna kolejnic v obvodu ST Most</v>
      </c>
      <c r="F7" s="143"/>
      <c r="G7" s="143"/>
      <c r="H7" s="143"/>
      <c r="L7" s="21"/>
    </row>
    <row r="8" ht="12" customHeight="1">
      <c r="B8" s="21"/>
      <c r="D8" s="143" t="s">
        <v>197</v>
      </c>
      <c r="L8" s="21"/>
    </row>
    <row r="9" s="1" customFormat="1" ht="16.5" customHeight="1">
      <c r="B9" s="45"/>
      <c r="E9" s="144" t="s">
        <v>202</v>
      </c>
      <c r="F9" s="1"/>
      <c r="G9" s="1"/>
      <c r="H9" s="1"/>
      <c r="I9" s="145"/>
      <c r="L9" s="45"/>
    </row>
    <row r="10" s="1" customFormat="1" ht="12" customHeight="1">
      <c r="B10" s="45"/>
      <c r="D10" s="143" t="s">
        <v>206</v>
      </c>
      <c r="I10" s="145"/>
      <c r="L10" s="45"/>
    </row>
    <row r="11" s="1" customFormat="1" ht="36.96" customHeight="1">
      <c r="B11" s="45"/>
      <c r="E11" s="146" t="s">
        <v>447</v>
      </c>
      <c r="F11" s="1"/>
      <c r="G11" s="1"/>
      <c r="H11" s="1"/>
      <c r="I11" s="145"/>
      <c r="L11" s="45"/>
    </row>
    <row r="12" s="1" customFormat="1">
      <c r="B12" s="45"/>
      <c r="I12" s="145"/>
      <c r="L12" s="45"/>
    </row>
    <row r="13" s="1" customFormat="1" ht="12" customHeight="1">
      <c r="B13" s="45"/>
      <c r="D13" s="143" t="s">
        <v>18</v>
      </c>
      <c r="F13" s="18" t="s">
        <v>19</v>
      </c>
      <c r="I13" s="147" t="s">
        <v>20</v>
      </c>
      <c r="J13" s="18" t="s">
        <v>39</v>
      </c>
      <c r="L13" s="45"/>
    </row>
    <row r="14" s="1" customFormat="1" ht="12" customHeight="1">
      <c r="B14" s="45"/>
      <c r="D14" s="143" t="s">
        <v>22</v>
      </c>
      <c r="F14" s="18" t="s">
        <v>23</v>
      </c>
      <c r="I14" s="147" t="s">
        <v>24</v>
      </c>
      <c r="J14" s="148" t="str">
        <f>'Rekapitulace stavby'!AN8</f>
        <v>13. 2. 2019</v>
      </c>
      <c r="L14" s="45"/>
    </row>
    <row r="15" s="1" customFormat="1" ht="10.8" customHeight="1">
      <c r="B15" s="45"/>
      <c r="I15" s="145"/>
      <c r="L15" s="45"/>
    </row>
    <row r="16" s="1" customFormat="1" ht="12" customHeight="1">
      <c r="B16" s="45"/>
      <c r="D16" s="143" t="s">
        <v>30</v>
      </c>
      <c r="I16" s="147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7" t="s">
        <v>34</v>
      </c>
      <c r="J17" s="18" t="s">
        <v>35</v>
      </c>
      <c r="L17" s="45"/>
    </row>
    <row r="18" s="1" customFormat="1" ht="6.96" customHeight="1">
      <c r="B18" s="45"/>
      <c r="I18" s="145"/>
      <c r="L18" s="45"/>
    </row>
    <row r="19" s="1" customFormat="1" ht="12" customHeight="1">
      <c r="B19" s="45"/>
      <c r="D19" s="143" t="s">
        <v>36</v>
      </c>
      <c r="I19" s="147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7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5"/>
      <c r="L21" s="45"/>
    </row>
    <row r="22" s="1" customFormat="1" ht="12" customHeight="1">
      <c r="B22" s="45"/>
      <c r="D22" s="143" t="s">
        <v>38</v>
      </c>
      <c r="I22" s="147" t="s">
        <v>31</v>
      </c>
      <c r="J22" s="18" t="s">
        <v>39</v>
      </c>
      <c r="L22" s="45"/>
    </row>
    <row r="23" s="1" customFormat="1" ht="18" customHeight="1">
      <c r="B23" s="45"/>
      <c r="E23" s="18" t="s">
        <v>40</v>
      </c>
      <c r="I23" s="147" t="s">
        <v>34</v>
      </c>
      <c r="J23" s="18" t="s">
        <v>39</v>
      </c>
      <c r="L23" s="45"/>
    </row>
    <row r="24" s="1" customFormat="1" ht="6.96" customHeight="1">
      <c r="B24" s="45"/>
      <c r="I24" s="145"/>
      <c r="L24" s="45"/>
    </row>
    <row r="25" s="1" customFormat="1" ht="12" customHeight="1">
      <c r="B25" s="45"/>
      <c r="D25" s="143" t="s">
        <v>42</v>
      </c>
      <c r="I25" s="147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7" t="s">
        <v>34</v>
      </c>
      <c r="J26" s="18" t="s">
        <v>39</v>
      </c>
      <c r="L26" s="45"/>
    </row>
    <row r="27" s="1" customFormat="1" ht="6.96" customHeight="1">
      <c r="B27" s="45"/>
      <c r="I27" s="145"/>
      <c r="L27" s="45"/>
    </row>
    <row r="28" s="1" customFormat="1" ht="12" customHeight="1">
      <c r="B28" s="45"/>
      <c r="D28" s="143" t="s">
        <v>44</v>
      </c>
      <c r="I28" s="145"/>
      <c r="L28" s="45"/>
    </row>
    <row r="29" s="7" customFormat="1" ht="45" customHeight="1">
      <c r="B29" s="149"/>
      <c r="E29" s="150" t="s">
        <v>45</v>
      </c>
      <c r="F29" s="150"/>
      <c r="G29" s="150"/>
      <c r="H29" s="150"/>
      <c r="I29" s="151"/>
      <c r="L29" s="149"/>
    </row>
    <row r="30" s="1" customFormat="1" ht="6.96" customHeight="1">
      <c r="B30" s="45"/>
      <c r="I30" s="145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2"/>
      <c r="J31" s="73"/>
      <c r="K31" s="73"/>
      <c r="L31" s="45"/>
    </row>
    <row r="32" s="1" customFormat="1" ht="25.44" customHeight="1">
      <c r="B32" s="45"/>
      <c r="D32" s="153" t="s">
        <v>46</v>
      </c>
      <c r="I32" s="145"/>
      <c r="J32" s="154">
        <f>ROUND(J89,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2"/>
      <c r="J33" s="73"/>
      <c r="K33" s="73"/>
      <c r="L33" s="45"/>
    </row>
    <row r="34" s="1" customFormat="1" ht="14.4" customHeight="1">
      <c r="B34" s="45"/>
      <c r="F34" s="155" t="s">
        <v>48</v>
      </c>
      <c r="I34" s="156" t="s">
        <v>47</v>
      </c>
      <c r="J34" s="155" t="s">
        <v>49</v>
      </c>
      <c r="L34" s="45"/>
    </row>
    <row r="35" hidden="1" s="1" customFormat="1" ht="14.4" customHeight="1">
      <c r="B35" s="45"/>
      <c r="D35" s="143" t="s">
        <v>50</v>
      </c>
      <c r="E35" s="143" t="s">
        <v>51</v>
      </c>
      <c r="F35" s="157">
        <f>ROUND((SUM(BE89:BE167)),  2)</f>
        <v>0</v>
      </c>
      <c r="I35" s="158">
        <v>0.20999999999999999</v>
      </c>
      <c r="J35" s="157">
        <f>ROUND(((SUM(BE89:BE167))*I35),  2)</f>
        <v>0</v>
      </c>
      <c r="L35" s="45"/>
    </row>
    <row r="36" hidden="1" s="1" customFormat="1" ht="14.4" customHeight="1">
      <c r="B36" s="45"/>
      <c r="E36" s="143" t="s">
        <v>52</v>
      </c>
      <c r="F36" s="157">
        <f>ROUND((SUM(BF89:BF167)),  2)</f>
        <v>0</v>
      </c>
      <c r="I36" s="158">
        <v>0.14999999999999999</v>
      </c>
      <c r="J36" s="157">
        <f>ROUND(((SUM(BF89:BF167))*I36),  2)</f>
        <v>0</v>
      </c>
      <c r="L36" s="45"/>
    </row>
    <row r="37" s="1" customFormat="1" ht="14.4" customHeight="1">
      <c r="B37" s="45"/>
      <c r="D37" s="143" t="s">
        <v>50</v>
      </c>
      <c r="E37" s="143" t="s">
        <v>53</v>
      </c>
      <c r="F37" s="157">
        <f>ROUND((SUM(BG89:BG167)),  2)</f>
        <v>0</v>
      </c>
      <c r="I37" s="158">
        <v>0.20999999999999999</v>
      </c>
      <c r="J37" s="157">
        <f>0</f>
        <v>0</v>
      </c>
      <c r="L37" s="45"/>
    </row>
    <row r="38" s="1" customFormat="1" ht="14.4" customHeight="1">
      <c r="B38" s="45"/>
      <c r="E38" s="143" t="s">
        <v>54</v>
      </c>
      <c r="F38" s="157">
        <f>ROUND((SUM(BH89:BH167)),  2)</f>
        <v>0</v>
      </c>
      <c r="I38" s="158">
        <v>0.14999999999999999</v>
      </c>
      <c r="J38" s="157">
        <f>0</f>
        <v>0</v>
      </c>
      <c r="L38" s="45"/>
    </row>
    <row r="39" hidden="1" s="1" customFormat="1" ht="14.4" customHeight="1">
      <c r="B39" s="45"/>
      <c r="E39" s="143" t="s">
        <v>55</v>
      </c>
      <c r="F39" s="157">
        <f>ROUND((SUM(BI89:BI167)),  2)</f>
        <v>0</v>
      </c>
      <c r="I39" s="158">
        <v>0</v>
      </c>
      <c r="J39" s="157">
        <f>0</f>
        <v>0</v>
      </c>
      <c r="L39" s="45"/>
    </row>
    <row r="40" s="1" customFormat="1" ht="6.96" customHeight="1">
      <c r="B40" s="45"/>
      <c r="I40" s="145"/>
      <c r="L40" s="45"/>
    </row>
    <row r="41" s="1" customFormat="1" ht="25.44" customHeight="1">
      <c r="B41" s="45"/>
      <c r="C41" s="159"/>
      <c r="D41" s="160" t="s">
        <v>56</v>
      </c>
      <c r="E41" s="161"/>
      <c r="F41" s="161"/>
      <c r="G41" s="162" t="s">
        <v>57</v>
      </c>
      <c r="H41" s="163" t="s">
        <v>58</v>
      </c>
      <c r="I41" s="164"/>
      <c r="J41" s="165">
        <f>SUM(J32:J39)</f>
        <v>0</v>
      </c>
      <c r="K41" s="166"/>
      <c r="L41" s="45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5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5"/>
    </row>
    <row r="47" s="1" customFormat="1" ht="24.96" customHeight="1">
      <c r="B47" s="40"/>
      <c r="C47" s="24" t="s">
        <v>208</v>
      </c>
      <c r="D47" s="41"/>
      <c r="E47" s="41"/>
      <c r="F47" s="41"/>
      <c r="G47" s="41"/>
      <c r="H47" s="41"/>
      <c r="I47" s="145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5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5"/>
      <c r="J49" s="41"/>
      <c r="K49" s="41"/>
      <c r="L49" s="45"/>
    </row>
    <row r="50" s="1" customFormat="1" ht="16.5" customHeight="1">
      <c r="B50" s="40"/>
      <c r="C50" s="41"/>
      <c r="D50" s="41"/>
      <c r="E50" s="173" t="str">
        <f>E7</f>
        <v>Výměna kolejnic v obvodu ST Most</v>
      </c>
      <c r="F50" s="33"/>
      <c r="G50" s="33"/>
      <c r="H50" s="33"/>
      <c r="I50" s="145"/>
      <c r="J50" s="41"/>
      <c r="K50" s="41"/>
      <c r="L50" s="45"/>
    </row>
    <row r="51" ht="12" customHeight="1">
      <c r="B51" s="22"/>
      <c r="C51" s="33" t="s">
        <v>197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3" t="s">
        <v>202</v>
      </c>
      <c r="F52" s="41"/>
      <c r="G52" s="41"/>
      <c r="H52" s="41"/>
      <c r="I52" s="145"/>
      <c r="J52" s="41"/>
      <c r="K52" s="41"/>
      <c r="L52" s="45"/>
    </row>
    <row r="53" s="1" customFormat="1" ht="12" customHeight="1">
      <c r="B53" s="40"/>
      <c r="C53" s="33" t="s">
        <v>206</v>
      </c>
      <c r="D53" s="41"/>
      <c r="E53" s="41"/>
      <c r="F53" s="41"/>
      <c r="G53" s="41"/>
      <c r="H53" s="41"/>
      <c r="I53" s="145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Č13 - 2.TK Bílina-České Zlatníky</v>
      </c>
      <c r="F54" s="41"/>
      <c r="G54" s="41"/>
      <c r="H54" s="41"/>
      <c r="I54" s="145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5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obvod správy tratí v Mostě</v>
      </c>
      <c r="G56" s="41"/>
      <c r="H56" s="41"/>
      <c r="I56" s="147" t="s">
        <v>24</v>
      </c>
      <c r="J56" s="69" t="str">
        <f>IF(J14="","",J14)</f>
        <v>13. 2. 2019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5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7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7" t="s">
        <v>42</v>
      </c>
      <c r="J59" s="38" t="str">
        <f>E26</f>
        <v>Ing. Horák Jiří, horak@szdc.cz, +420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5"/>
      <c r="J60" s="41"/>
      <c r="K60" s="41"/>
      <c r="L60" s="45"/>
    </row>
    <row r="61" s="1" customFormat="1" ht="29.28" customHeight="1">
      <c r="B61" s="40"/>
      <c r="C61" s="174" t="s">
        <v>209</v>
      </c>
      <c r="D61" s="175"/>
      <c r="E61" s="175"/>
      <c r="F61" s="175"/>
      <c r="G61" s="175"/>
      <c r="H61" s="175"/>
      <c r="I61" s="176"/>
      <c r="J61" s="177" t="s">
        <v>210</v>
      </c>
      <c r="K61" s="175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5"/>
      <c r="J62" s="41"/>
      <c r="K62" s="41"/>
      <c r="L62" s="45"/>
    </row>
    <row r="63" s="1" customFormat="1" ht="22.8" customHeight="1">
      <c r="B63" s="40"/>
      <c r="C63" s="178" t="s">
        <v>78</v>
      </c>
      <c r="D63" s="41"/>
      <c r="E63" s="41"/>
      <c r="F63" s="41"/>
      <c r="G63" s="41"/>
      <c r="H63" s="41"/>
      <c r="I63" s="145"/>
      <c r="J63" s="99">
        <f>J89</f>
        <v>0</v>
      </c>
      <c r="K63" s="41"/>
      <c r="L63" s="45"/>
      <c r="AU63" s="18" t="s">
        <v>211</v>
      </c>
    </row>
    <row r="64" s="8" customFormat="1" ht="24.96" customHeight="1">
      <c r="B64" s="179"/>
      <c r="C64" s="180"/>
      <c r="D64" s="181" t="s">
        <v>212</v>
      </c>
      <c r="E64" s="182"/>
      <c r="F64" s="182"/>
      <c r="G64" s="182"/>
      <c r="H64" s="182"/>
      <c r="I64" s="183"/>
      <c r="J64" s="184">
        <f>J90</f>
        <v>0</v>
      </c>
      <c r="K64" s="180"/>
      <c r="L64" s="185"/>
    </row>
    <row r="65" s="9" customFormat="1" ht="19.92" customHeight="1">
      <c r="B65" s="186"/>
      <c r="C65" s="123"/>
      <c r="D65" s="187" t="s">
        <v>213</v>
      </c>
      <c r="E65" s="188"/>
      <c r="F65" s="188"/>
      <c r="G65" s="188"/>
      <c r="H65" s="188"/>
      <c r="I65" s="189"/>
      <c r="J65" s="190">
        <f>J91</f>
        <v>0</v>
      </c>
      <c r="K65" s="123"/>
      <c r="L65" s="191"/>
    </row>
    <row r="66" s="8" customFormat="1" ht="24.96" customHeight="1">
      <c r="B66" s="179"/>
      <c r="C66" s="180"/>
      <c r="D66" s="181" t="s">
        <v>214</v>
      </c>
      <c r="E66" s="182"/>
      <c r="F66" s="182"/>
      <c r="G66" s="182"/>
      <c r="H66" s="182"/>
      <c r="I66" s="183"/>
      <c r="J66" s="184">
        <f>J139</f>
        <v>0</v>
      </c>
      <c r="K66" s="180"/>
      <c r="L66" s="185"/>
    </row>
    <row r="67" s="8" customFormat="1" ht="24.96" customHeight="1">
      <c r="B67" s="179"/>
      <c r="C67" s="180"/>
      <c r="D67" s="181" t="s">
        <v>216</v>
      </c>
      <c r="E67" s="182"/>
      <c r="F67" s="182"/>
      <c r="G67" s="182"/>
      <c r="H67" s="182"/>
      <c r="I67" s="183"/>
      <c r="J67" s="184">
        <f>J150</f>
        <v>0</v>
      </c>
      <c r="K67" s="180"/>
      <c r="L67" s="185"/>
    </row>
    <row r="68" s="1" customFormat="1" ht="21.84" customHeight="1">
      <c r="B68" s="40"/>
      <c r="C68" s="41"/>
      <c r="D68" s="41"/>
      <c r="E68" s="41"/>
      <c r="F68" s="41"/>
      <c r="G68" s="41"/>
      <c r="H68" s="41"/>
      <c r="I68" s="145"/>
      <c r="J68" s="41"/>
      <c r="K68" s="41"/>
      <c r="L68" s="45"/>
    </row>
    <row r="69" s="1" customFormat="1" ht="6.96" customHeight="1">
      <c r="B69" s="59"/>
      <c r="C69" s="60"/>
      <c r="D69" s="60"/>
      <c r="E69" s="60"/>
      <c r="F69" s="60"/>
      <c r="G69" s="60"/>
      <c r="H69" s="60"/>
      <c r="I69" s="169"/>
      <c r="J69" s="60"/>
      <c r="K69" s="60"/>
      <c r="L69" s="45"/>
    </row>
    <row r="73" s="1" customFormat="1" ht="6.96" customHeight="1">
      <c r="B73" s="61"/>
      <c r="C73" s="62"/>
      <c r="D73" s="62"/>
      <c r="E73" s="62"/>
      <c r="F73" s="62"/>
      <c r="G73" s="62"/>
      <c r="H73" s="62"/>
      <c r="I73" s="172"/>
      <c r="J73" s="62"/>
      <c r="K73" s="62"/>
      <c r="L73" s="45"/>
    </row>
    <row r="74" s="1" customFormat="1" ht="24.96" customHeight="1">
      <c r="B74" s="40"/>
      <c r="C74" s="24" t="s">
        <v>217</v>
      </c>
      <c r="D74" s="41"/>
      <c r="E74" s="41"/>
      <c r="F74" s="41"/>
      <c r="G74" s="41"/>
      <c r="H74" s="41"/>
      <c r="I74" s="145"/>
      <c r="J74" s="41"/>
      <c r="K74" s="41"/>
      <c r="L74" s="45"/>
    </row>
    <row r="75" s="1" customFormat="1" ht="6.96" customHeight="1">
      <c r="B75" s="40"/>
      <c r="C75" s="41"/>
      <c r="D75" s="41"/>
      <c r="E75" s="41"/>
      <c r="F75" s="41"/>
      <c r="G75" s="41"/>
      <c r="H75" s="41"/>
      <c r="I75" s="145"/>
      <c r="J75" s="41"/>
      <c r="K75" s="41"/>
      <c r="L75" s="45"/>
    </row>
    <row r="76" s="1" customFormat="1" ht="12" customHeight="1">
      <c r="B76" s="40"/>
      <c r="C76" s="33" t="s">
        <v>16</v>
      </c>
      <c r="D76" s="41"/>
      <c r="E76" s="41"/>
      <c r="F76" s="41"/>
      <c r="G76" s="41"/>
      <c r="H76" s="41"/>
      <c r="I76" s="145"/>
      <c r="J76" s="41"/>
      <c r="K76" s="41"/>
      <c r="L76" s="45"/>
    </row>
    <row r="77" s="1" customFormat="1" ht="16.5" customHeight="1">
      <c r="B77" s="40"/>
      <c r="C77" s="41"/>
      <c r="D77" s="41"/>
      <c r="E77" s="173" t="str">
        <f>E7</f>
        <v>Výměna kolejnic v obvodu ST Most</v>
      </c>
      <c r="F77" s="33"/>
      <c r="G77" s="33"/>
      <c r="H77" s="33"/>
      <c r="I77" s="145"/>
      <c r="J77" s="41"/>
      <c r="K77" s="41"/>
      <c r="L77" s="45"/>
    </row>
    <row r="78" ht="12" customHeight="1">
      <c r="B78" s="22"/>
      <c r="C78" s="33" t="s">
        <v>197</v>
      </c>
      <c r="D78" s="23"/>
      <c r="E78" s="23"/>
      <c r="F78" s="23"/>
      <c r="G78" s="23"/>
      <c r="H78" s="23"/>
      <c r="I78" s="137"/>
      <c r="J78" s="23"/>
      <c r="K78" s="23"/>
      <c r="L78" s="21"/>
    </row>
    <row r="79" s="1" customFormat="1" ht="16.5" customHeight="1">
      <c r="B79" s="40"/>
      <c r="C79" s="41"/>
      <c r="D79" s="41"/>
      <c r="E79" s="173" t="s">
        <v>202</v>
      </c>
      <c r="F79" s="41"/>
      <c r="G79" s="41"/>
      <c r="H79" s="41"/>
      <c r="I79" s="145"/>
      <c r="J79" s="41"/>
      <c r="K79" s="41"/>
      <c r="L79" s="45"/>
    </row>
    <row r="80" s="1" customFormat="1" ht="12" customHeight="1">
      <c r="B80" s="40"/>
      <c r="C80" s="33" t="s">
        <v>206</v>
      </c>
      <c r="D80" s="41"/>
      <c r="E80" s="41"/>
      <c r="F80" s="41"/>
      <c r="G80" s="41"/>
      <c r="H80" s="41"/>
      <c r="I80" s="145"/>
      <c r="J80" s="41"/>
      <c r="K80" s="41"/>
      <c r="L80" s="45"/>
    </row>
    <row r="81" s="1" customFormat="1" ht="16.5" customHeight="1">
      <c r="B81" s="40"/>
      <c r="C81" s="41"/>
      <c r="D81" s="41"/>
      <c r="E81" s="66" t="str">
        <f>E11</f>
        <v>Č13 - 2.TK Bílina-České Zlatníky</v>
      </c>
      <c r="F81" s="41"/>
      <c r="G81" s="41"/>
      <c r="H81" s="41"/>
      <c r="I81" s="145"/>
      <c r="J81" s="41"/>
      <c r="K81" s="41"/>
      <c r="L81" s="45"/>
    </row>
    <row r="82" s="1" customFormat="1" ht="6.96" customHeight="1">
      <c r="B82" s="40"/>
      <c r="C82" s="41"/>
      <c r="D82" s="41"/>
      <c r="E82" s="41"/>
      <c r="F82" s="41"/>
      <c r="G82" s="41"/>
      <c r="H82" s="41"/>
      <c r="I82" s="145"/>
      <c r="J82" s="41"/>
      <c r="K82" s="41"/>
      <c r="L82" s="45"/>
    </row>
    <row r="83" s="1" customFormat="1" ht="12" customHeight="1">
      <c r="B83" s="40"/>
      <c r="C83" s="33" t="s">
        <v>22</v>
      </c>
      <c r="D83" s="41"/>
      <c r="E83" s="41"/>
      <c r="F83" s="28" t="str">
        <f>F14</f>
        <v>obvod správy tratí v Mostě</v>
      </c>
      <c r="G83" s="41"/>
      <c r="H83" s="41"/>
      <c r="I83" s="147" t="s">
        <v>24</v>
      </c>
      <c r="J83" s="69" t="str">
        <f>IF(J14="","",J14)</f>
        <v>13. 2. 2019</v>
      </c>
      <c r="K83" s="41"/>
      <c r="L83" s="45"/>
    </row>
    <row r="84" s="1" customFormat="1" ht="6.96" customHeight="1">
      <c r="B84" s="40"/>
      <c r="C84" s="41"/>
      <c r="D84" s="41"/>
      <c r="E84" s="41"/>
      <c r="F84" s="41"/>
      <c r="G84" s="41"/>
      <c r="H84" s="41"/>
      <c r="I84" s="145"/>
      <c r="J84" s="41"/>
      <c r="K84" s="41"/>
      <c r="L84" s="45"/>
    </row>
    <row r="85" s="1" customFormat="1" ht="13.65" customHeight="1">
      <c r="B85" s="40"/>
      <c r="C85" s="33" t="s">
        <v>30</v>
      </c>
      <c r="D85" s="41"/>
      <c r="E85" s="41"/>
      <c r="F85" s="28" t="str">
        <f>E17</f>
        <v>SŽDC s.o., OŘ UNL, ST Most</v>
      </c>
      <c r="G85" s="41"/>
      <c r="H85" s="41"/>
      <c r="I85" s="147" t="s">
        <v>38</v>
      </c>
      <c r="J85" s="38" t="str">
        <f>E23</f>
        <v xml:space="preserve"> </v>
      </c>
      <c r="K85" s="41"/>
      <c r="L85" s="45"/>
    </row>
    <row r="86" s="1" customFormat="1" ht="38.55" customHeight="1">
      <c r="B86" s="40"/>
      <c r="C86" s="33" t="s">
        <v>36</v>
      </c>
      <c r="D86" s="41"/>
      <c r="E86" s="41"/>
      <c r="F86" s="28" t="str">
        <f>IF(E20="","",E20)</f>
        <v>Vyplň údaj</v>
      </c>
      <c r="G86" s="41"/>
      <c r="H86" s="41"/>
      <c r="I86" s="147" t="s">
        <v>42</v>
      </c>
      <c r="J86" s="38" t="str">
        <f>E26</f>
        <v>Ing. Horák Jiří, horak@szdc.cz, +420 602155923</v>
      </c>
      <c r="K86" s="41"/>
      <c r="L86" s="45"/>
    </row>
    <row r="87" s="1" customFormat="1" ht="10.32" customHeight="1">
      <c r="B87" s="40"/>
      <c r="C87" s="41"/>
      <c r="D87" s="41"/>
      <c r="E87" s="41"/>
      <c r="F87" s="41"/>
      <c r="G87" s="41"/>
      <c r="H87" s="41"/>
      <c r="I87" s="145"/>
      <c r="J87" s="41"/>
      <c r="K87" s="41"/>
      <c r="L87" s="45"/>
    </row>
    <row r="88" s="10" customFormat="1" ht="29.28" customHeight="1">
      <c r="B88" s="192"/>
      <c r="C88" s="193" t="s">
        <v>218</v>
      </c>
      <c r="D88" s="194" t="s">
        <v>65</v>
      </c>
      <c r="E88" s="194" t="s">
        <v>61</v>
      </c>
      <c r="F88" s="194" t="s">
        <v>62</v>
      </c>
      <c r="G88" s="194" t="s">
        <v>219</v>
      </c>
      <c r="H88" s="194" t="s">
        <v>220</v>
      </c>
      <c r="I88" s="195" t="s">
        <v>221</v>
      </c>
      <c r="J88" s="194" t="s">
        <v>210</v>
      </c>
      <c r="K88" s="196" t="s">
        <v>222</v>
      </c>
      <c r="L88" s="197"/>
      <c r="M88" s="89" t="s">
        <v>39</v>
      </c>
      <c r="N88" s="90" t="s">
        <v>50</v>
      </c>
      <c r="O88" s="90" t="s">
        <v>223</v>
      </c>
      <c r="P88" s="90" t="s">
        <v>224</v>
      </c>
      <c r="Q88" s="90" t="s">
        <v>225</v>
      </c>
      <c r="R88" s="90" t="s">
        <v>226</v>
      </c>
      <c r="S88" s="90" t="s">
        <v>227</v>
      </c>
      <c r="T88" s="91" t="s">
        <v>228</v>
      </c>
    </row>
    <row r="89" s="1" customFormat="1" ht="22.8" customHeight="1">
      <c r="B89" s="40"/>
      <c r="C89" s="96" t="s">
        <v>229</v>
      </c>
      <c r="D89" s="41"/>
      <c r="E89" s="41"/>
      <c r="F89" s="41"/>
      <c r="G89" s="41"/>
      <c r="H89" s="41"/>
      <c r="I89" s="145"/>
      <c r="J89" s="198">
        <f>BK89</f>
        <v>0</v>
      </c>
      <c r="K89" s="41"/>
      <c r="L89" s="45"/>
      <c r="M89" s="92"/>
      <c r="N89" s="93"/>
      <c r="O89" s="93"/>
      <c r="P89" s="199">
        <f>P90+P139+P150</f>
        <v>0</v>
      </c>
      <c r="Q89" s="93"/>
      <c r="R89" s="199">
        <f>R90+R139+R150</f>
        <v>52.587200000000003</v>
      </c>
      <c r="S89" s="93"/>
      <c r="T89" s="200">
        <f>T90+T139+T150</f>
        <v>0</v>
      </c>
      <c r="AT89" s="18" t="s">
        <v>79</v>
      </c>
      <c r="AU89" s="18" t="s">
        <v>211</v>
      </c>
      <c r="BK89" s="201">
        <f>BK90+BK139+BK150</f>
        <v>0</v>
      </c>
    </row>
    <row r="90" s="11" customFormat="1" ht="25.92" customHeight="1">
      <c r="B90" s="202"/>
      <c r="C90" s="203"/>
      <c r="D90" s="204" t="s">
        <v>79</v>
      </c>
      <c r="E90" s="205" t="s">
        <v>230</v>
      </c>
      <c r="F90" s="205" t="s">
        <v>231</v>
      </c>
      <c r="G90" s="203"/>
      <c r="H90" s="203"/>
      <c r="I90" s="206"/>
      <c r="J90" s="207">
        <f>BK90</f>
        <v>0</v>
      </c>
      <c r="K90" s="203"/>
      <c r="L90" s="208"/>
      <c r="M90" s="209"/>
      <c r="N90" s="210"/>
      <c r="O90" s="210"/>
      <c r="P90" s="211">
        <f>P91</f>
        <v>0</v>
      </c>
      <c r="Q90" s="210"/>
      <c r="R90" s="211">
        <f>R91</f>
        <v>52.587200000000003</v>
      </c>
      <c r="S90" s="210"/>
      <c r="T90" s="212">
        <f>T91</f>
        <v>0</v>
      </c>
      <c r="AR90" s="213" t="s">
        <v>87</v>
      </c>
      <c r="AT90" s="214" t="s">
        <v>79</v>
      </c>
      <c r="AU90" s="214" t="s">
        <v>80</v>
      </c>
      <c r="AY90" s="213" t="s">
        <v>232</v>
      </c>
      <c r="BK90" s="215">
        <f>BK91</f>
        <v>0</v>
      </c>
    </row>
    <row r="91" s="11" customFormat="1" ht="22.8" customHeight="1">
      <c r="B91" s="202"/>
      <c r="C91" s="203"/>
      <c r="D91" s="204" t="s">
        <v>79</v>
      </c>
      <c r="E91" s="216" t="s">
        <v>233</v>
      </c>
      <c r="F91" s="216" t="s">
        <v>234</v>
      </c>
      <c r="G91" s="203"/>
      <c r="H91" s="203"/>
      <c r="I91" s="206"/>
      <c r="J91" s="217">
        <f>BK91</f>
        <v>0</v>
      </c>
      <c r="K91" s="203"/>
      <c r="L91" s="208"/>
      <c r="M91" s="209"/>
      <c r="N91" s="210"/>
      <c r="O91" s="210"/>
      <c r="P91" s="211">
        <f>SUM(P92:P138)</f>
        <v>0</v>
      </c>
      <c r="Q91" s="210"/>
      <c r="R91" s="211">
        <f>SUM(R92:R138)</f>
        <v>52.587200000000003</v>
      </c>
      <c r="S91" s="210"/>
      <c r="T91" s="212">
        <f>SUM(T92:T138)</f>
        <v>0</v>
      </c>
      <c r="AR91" s="213" t="s">
        <v>87</v>
      </c>
      <c r="AT91" s="214" t="s">
        <v>79</v>
      </c>
      <c r="AU91" s="214" t="s">
        <v>87</v>
      </c>
      <c r="AY91" s="213" t="s">
        <v>232</v>
      </c>
      <c r="BK91" s="215">
        <f>SUM(BK92:BK138)</f>
        <v>0</v>
      </c>
    </row>
    <row r="92" s="1" customFormat="1" ht="33.75" customHeight="1">
      <c r="B92" s="40"/>
      <c r="C92" s="218" t="s">
        <v>87</v>
      </c>
      <c r="D92" s="218" t="s">
        <v>235</v>
      </c>
      <c r="E92" s="219" t="s">
        <v>236</v>
      </c>
      <c r="F92" s="220" t="s">
        <v>237</v>
      </c>
      <c r="G92" s="221" t="s">
        <v>200</v>
      </c>
      <c r="H92" s="222">
        <v>33.332999999999998</v>
      </c>
      <c r="I92" s="223"/>
      <c r="J92" s="224">
        <f>ROUND(I92*H92,2)</f>
        <v>0</v>
      </c>
      <c r="K92" s="220" t="s">
        <v>238</v>
      </c>
      <c r="L92" s="45"/>
      <c r="M92" s="225" t="s">
        <v>39</v>
      </c>
      <c r="N92" s="226" t="s">
        <v>53</v>
      </c>
      <c r="O92" s="81"/>
      <c r="P92" s="227">
        <f>O92*H92</f>
        <v>0</v>
      </c>
      <c r="Q92" s="227">
        <v>0</v>
      </c>
      <c r="R92" s="227">
        <f>Q92*H92</f>
        <v>0</v>
      </c>
      <c r="S92" s="227">
        <v>0</v>
      </c>
      <c r="T92" s="228">
        <f>S92*H92</f>
        <v>0</v>
      </c>
      <c r="AR92" s="18" t="s">
        <v>181</v>
      </c>
      <c r="AT92" s="18" t="s">
        <v>235</v>
      </c>
      <c r="AU92" s="18" t="s">
        <v>89</v>
      </c>
      <c r="AY92" s="18" t="s">
        <v>232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18" t="s">
        <v>181</v>
      </c>
      <c r="BK92" s="229">
        <f>ROUND(I92*H92,2)</f>
        <v>0</v>
      </c>
      <c r="BL92" s="18" t="s">
        <v>181</v>
      </c>
      <c r="BM92" s="18" t="s">
        <v>239</v>
      </c>
    </row>
    <row r="93" s="1" customFormat="1">
      <c r="B93" s="40"/>
      <c r="C93" s="41"/>
      <c r="D93" s="230" t="s">
        <v>240</v>
      </c>
      <c r="E93" s="41"/>
      <c r="F93" s="231" t="s">
        <v>241</v>
      </c>
      <c r="G93" s="41"/>
      <c r="H93" s="41"/>
      <c r="I93" s="145"/>
      <c r="J93" s="41"/>
      <c r="K93" s="41"/>
      <c r="L93" s="45"/>
      <c r="M93" s="232"/>
      <c r="N93" s="81"/>
      <c r="O93" s="81"/>
      <c r="P93" s="81"/>
      <c r="Q93" s="81"/>
      <c r="R93" s="81"/>
      <c r="S93" s="81"/>
      <c r="T93" s="82"/>
      <c r="AT93" s="18" t="s">
        <v>240</v>
      </c>
      <c r="AU93" s="18" t="s">
        <v>89</v>
      </c>
    </row>
    <row r="94" s="12" customFormat="1">
      <c r="B94" s="233"/>
      <c r="C94" s="234"/>
      <c r="D94" s="230" t="s">
        <v>242</v>
      </c>
      <c r="E94" s="235" t="s">
        <v>39</v>
      </c>
      <c r="F94" s="236" t="s">
        <v>448</v>
      </c>
      <c r="G94" s="234"/>
      <c r="H94" s="237">
        <v>33.332999999999998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AT94" s="243" t="s">
        <v>242</v>
      </c>
      <c r="AU94" s="243" t="s">
        <v>89</v>
      </c>
      <c r="AV94" s="12" t="s">
        <v>89</v>
      </c>
      <c r="AW94" s="12" t="s">
        <v>41</v>
      </c>
      <c r="AX94" s="12" t="s">
        <v>87</v>
      </c>
      <c r="AY94" s="243" t="s">
        <v>232</v>
      </c>
    </row>
    <row r="95" s="1" customFormat="1" ht="22.5" customHeight="1">
      <c r="B95" s="40"/>
      <c r="C95" s="218" t="s">
        <v>89</v>
      </c>
      <c r="D95" s="218" t="s">
        <v>235</v>
      </c>
      <c r="E95" s="219" t="s">
        <v>244</v>
      </c>
      <c r="F95" s="220" t="s">
        <v>245</v>
      </c>
      <c r="G95" s="221" t="s">
        <v>176</v>
      </c>
      <c r="H95" s="222">
        <v>1.1000000000000001</v>
      </c>
      <c r="I95" s="223"/>
      <c r="J95" s="224">
        <f>ROUND(I95*H95,2)</f>
        <v>0</v>
      </c>
      <c r="K95" s="220" t="s">
        <v>238</v>
      </c>
      <c r="L95" s="45"/>
      <c r="M95" s="225" t="s">
        <v>39</v>
      </c>
      <c r="N95" s="226" t="s">
        <v>53</v>
      </c>
      <c r="O95" s="81"/>
      <c r="P95" s="227">
        <f>O95*H95</f>
        <v>0</v>
      </c>
      <c r="Q95" s="227">
        <v>0</v>
      </c>
      <c r="R95" s="227">
        <f>Q95*H95</f>
        <v>0</v>
      </c>
      <c r="S95" s="227">
        <v>0</v>
      </c>
      <c r="T95" s="228">
        <f>S95*H95</f>
        <v>0</v>
      </c>
      <c r="AR95" s="18" t="s">
        <v>181</v>
      </c>
      <c r="AT95" s="18" t="s">
        <v>235</v>
      </c>
      <c r="AU95" s="18" t="s">
        <v>89</v>
      </c>
      <c r="AY95" s="18" t="s">
        <v>232</v>
      </c>
      <c r="BE95" s="229">
        <f>IF(N95="základní",J95,0)</f>
        <v>0</v>
      </c>
      <c r="BF95" s="229">
        <f>IF(N95="snížená",J95,0)</f>
        <v>0</v>
      </c>
      <c r="BG95" s="229">
        <f>IF(N95="zákl. přenesená",J95,0)</f>
        <v>0</v>
      </c>
      <c r="BH95" s="229">
        <f>IF(N95="sníž. přenesená",J95,0)</f>
        <v>0</v>
      </c>
      <c r="BI95" s="229">
        <f>IF(N95="nulová",J95,0)</f>
        <v>0</v>
      </c>
      <c r="BJ95" s="18" t="s">
        <v>181</v>
      </c>
      <c r="BK95" s="229">
        <f>ROUND(I95*H95,2)</f>
        <v>0</v>
      </c>
      <c r="BL95" s="18" t="s">
        <v>181</v>
      </c>
      <c r="BM95" s="18" t="s">
        <v>246</v>
      </c>
    </row>
    <row r="96" s="1" customFormat="1">
      <c r="B96" s="40"/>
      <c r="C96" s="41"/>
      <c r="D96" s="230" t="s">
        <v>240</v>
      </c>
      <c r="E96" s="41"/>
      <c r="F96" s="231" t="s">
        <v>247</v>
      </c>
      <c r="G96" s="41"/>
      <c r="H96" s="41"/>
      <c r="I96" s="145"/>
      <c r="J96" s="41"/>
      <c r="K96" s="41"/>
      <c r="L96" s="45"/>
      <c r="M96" s="232"/>
      <c r="N96" s="81"/>
      <c r="O96" s="81"/>
      <c r="P96" s="81"/>
      <c r="Q96" s="81"/>
      <c r="R96" s="81"/>
      <c r="S96" s="81"/>
      <c r="T96" s="82"/>
      <c r="AT96" s="18" t="s">
        <v>240</v>
      </c>
      <c r="AU96" s="18" t="s">
        <v>89</v>
      </c>
    </row>
    <row r="97" s="12" customFormat="1">
      <c r="B97" s="233"/>
      <c r="C97" s="234"/>
      <c r="D97" s="230" t="s">
        <v>242</v>
      </c>
      <c r="E97" s="235" t="s">
        <v>39</v>
      </c>
      <c r="F97" s="236" t="s">
        <v>449</v>
      </c>
      <c r="G97" s="234"/>
      <c r="H97" s="237">
        <v>1.1000000000000001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AT97" s="243" t="s">
        <v>242</v>
      </c>
      <c r="AU97" s="243" t="s">
        <v>89</v>
      </c>
      <c r="AV97" s="12" t="s">
        <v>89</v>
      </c>
      <c r="AW97" s="12" t="s">
        <v>41</v>
      </c>
      <c r="AX97" s="12" t="s">
        <v>87</v>
      </c>
      <c r="AY97" s="243" t="s">
        <v>232</v>
      </c>
    </row>
    <row r="98" s="1" customFormat="1" ht="45" customHeight="1">
      <c r="B98" s="40"/>
      <c r="C98" s="218" t="s">
        <v>249</v>
      </c>
      <c r="D98" s="218" t="s">
        <v>235</v>
      </c>
      <c r="E98" s="219" t="s">
        <v>270</v>
      </c>
      <c r="F98" s="220" t="s">
        <v>271</v>
      </c>
      <c r="G98" s="221" t="s">
        <v>180</v>
      </c>
      <c r="H98" s="222">
        <v>305</v>
      </c>
      <c r="I98" s="223"/>
      <c r="J98" s="224">
        <f>ROUND(I98*H98,2)</f>
        <v>0</v>
      </c>
      <c r="K98" s="220" t="s">
        <v>238</v>
      </c>
      <c r="L98" s="45"/>
      <c r="M98" s="225" t="s">
        <v>39</v>
      </c>
      <c r="N98" s="226" t="s">
        <v>53</v>
      </c>
      <c r="O98" s="81"/>
      <c r="P98" s="227">
        <f>O98*H98</f>
        <v>0</v>
      </c>
      <c r="Q98" s="227">
        <v>0</v>
      </c>
      <c r="R98" s="227">
        <f>Q98*H98</f>
        <v>0</v>
      </c>
      <c r="S98" s="227">
        <v>0</v>
      </c>
      <c r="T98" s="228">
        <f>S98*H98</f>
        <v>0</v>
      </c>
      <c r="AR98" s="18" t="s">
        <v>181</v>
      </c>
      <c r="AT98" s="18" t="s">
        <v>235</v>
      </c>
      <c r="AU98" s="18" t="s">
        <v>89</v>
      </c>
      <c r="AY98" s="18" t="s">
        <v>232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18" t="s">
        <v>181</v>
      </c>
      <c r="BK98" s="229">
        <f>ROUND(I98*H98,2)</f>
        <v>0</v>
      </c>
      <c r="BL98" s="18" t="s">
        <v>181</v>
      </c>
      <c r="BM98" s="18" t="s">
        <v>272</v>
      </c>
    </row>
    <row r="99" s="1" customFormat="1">
      <c r="B99" s="40"/>
      <c r="C99" s="41"/>
      <c r="D99" s="230" t="s">
        <v>240</v>
      </c>
      <c r="E99" s="41"/>
      <c r="F99" s="231" t="s">
        <v>267</v>
      </c>
      <c r="G99" s="41"/>
      <c r="H99" s="41"/>
      <c r="I99" s="145"/>
      <c r="J99" s="41"/>
      <c r="K99" s="41"/>
      <c r="L99" s="45"/>
      <c r="M99" s="232"/>
      <c r="N99" s="81"/>
      <c r="O99" s="81"/>
      <c r="P99" s="81"/>
      <c r="Q99" s="81"/>
      <c r="R99" s="81"/>
      <c r="S99" s="81"/>
      <c r="T99" s="82"/>
      <c r="AT99" s="18" t="s">
        <v>240</v>
      </c>
      <c r="AU99" s="18" t="s">
        <v>89</v>
      </c>
    </row>
    <row r="100" s="12" customFormat="1">
      <c r="B100" s="233"/>
      <c r="C100" s="234"/>
      <c r="D100" s="230" t="s">
        <v>242</v>
      </c>
      <c r="E100" s="235" t="s">
        <v>39</v>
      </c>
      <c r="F100" s="236" t="s">
        <v>450</v>
      </c>
      <c r="G100" s="234"/>
      <c r="H100" s="237">
        <v>305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AT100" s="243" t="s">
        <v>242</v>
      </c>
      <c r="AU100" s="243" t="s">
        <v>89</v>
      </c>
      <c r="AV100" s="12" t="s">
        <v>89</v>
      </c>
      <c r="AW100" s="12" t="s">
        <v>41</v>
      </c>
      <c r="AX100" s="12" t="s">
        <v>80</v>
      </c>
      <c r="AY100" s="243" t="s">
        <v>232</v>
      </c>
    </row>
    <row r="101" s="13" customFormat="1">
      <c r="B101" s="254"/>
      <c r="C101" s="255"/>
      <c r="D101" s="230" t="s">
        <v>242</v>
      </c>
      <c r="E101" s="256" t="s">
        <v>438</v>
      </c>
      <c r="F101" s="257" t="s">
        <v>263</v>
      </c>
      <c r="G101" s="255"/>
      <c r="H101" s="258">
        <v>305</v>
      </c>
      <c r="I101" s="259"/>
      <c r="J101" s="255"/>
      <c r="K101" s="255"/>
      <c r="L101" s="260"/>
      <c r="M101" s="261"/>
      <c r="N101" s="262"/>
      <c r="O101" s="262"/>
      <c r="P101" s="262"/>
      <c r="Q101" s="262"/>
      <c r="R101" s="262"/>
      <c r="S101" s="262"/>
      <c r="T101" s="263"/>
      <c r="AT101" s="264" t="s">
        <v>242</v>
      </c>
      <c r="AU101" s="264" t="s">
        <v>89</v>
      </c>
      <c r="AV101" s="13" t="s">
        <v>181</v>
      </c>
      <c r="AW101" s="13" t="s">
        <v>41</v>
      </c>
      <c r="AX101" s="13" t="s">
        <v>87</v>
      </c>
      <c r="AY101" s="264" t="s">
        <v>232</v>
      </c>
    </row>
    <row r="102" s="1" customFormat="1" ht="22.5" customHeight="1">
      <c r="B102" s="40"/>
      <c r="C102" s="244" t="s">
        <v>181</v>
      </c>
      <c r="D102" s="244" t="s">
        <v>250</v>
      </c>
      <c r="E102" s="245" t="s">
        <v>251</v>
      </c>
      <c r="F102" s="246" t="s">
        <v>252</v>
      </c>
      <c r="G102" s="247" t="s">
        <v>191</v>
      </c>
      <c r="H102" s="248">
        <v>50</v>
      </c>
      <c r="I102" s="249"/>
      <c r="J102" s="250">
        <f>ROUND(I102*H102,2)</f>
        <v>0</v>
      </c>
      <c r="K102" s="246" t="s">
        <v>238</v>
      </c>
      <c r="L102" s="251"/>
      <c r="M102" s="252" t="s">
        <v>39</v>
      </c>
      <c r="N102" s="253" t="s">
        <v>53</v>
      </c>
      <c r="O102" s="81"/>
      <c r="P102" s="227">
        <f>O102*H102</f>
        <v>0</v>
      </c>
      <c r="Q102" s="227">
        <v>1</v>
      </c>
      <c r="R102" s="227">
        <f>Q102*H102</f>
        <v>50</v>
      </c>
      <c r="S102" s="227">
        <v>0</v>
      </c>
      <c r="T102" s="228">
        <f>S102*H102</f>
        <v>0</v>
      </c>
      <c r="AR102" s="18" t="s">
        <v>253</v>
      </c>
      <c r="AT102" s="18" t="s">
        <v>250</v>
      </c>
      <c r="AU102" s="18" t="s">
        <v>89</v>
      </c>
      <c r="AY102" s="18" t="s">
        <v>232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18" t="s">
        <v>181</v>
      </c>
      <c r="BK102" s="229">
        <f>ROUND(I102*H102,2)</f>
        <v>0</v>
      </c>
      <c r="BL102" s="18" t="s">
        <v>181</v>
      </c>
      <c r="BM102" s="18" t="s">
        <v>254</v>
      </c>
    </row>
    <row r="103" s="1" customFormat="1">
      <c r="B103" s="40"/>
      <c r="C103" s="41"/>
      <c r="D103" s="230" t="s">
        <v>255</v>
      </c>
      <c r="E103" s="41"/>
      <c r="F103" s="231" t="s">
        <v>256</v>
      </c>
      <c r="G103" s="41"/>
      <c r="H103" s="41"/>
      <c r="I103" s="145"/>
      <c r="J103" s="41"/>
      <c r="K103" s="41"/>
      <c r="L103" s="45"/>
      <c r="M103" s="232"/>
      <c r="N103" s="81"/>
      <c r="O103" s="81"/>
      <c r="P103" s="81"/>
      <c r="Q103" s="81"/>
      <c r="R103" s="81"/>
      <c r="S103" s="81"/>
      <c r="T103" s="82"/>
      <c r="AT103" s="18" t="s">
        <v>255</v>
      </c>
      <c r="AU103" s="18" t="s">
        <v>89</v>
      </c>
    </row>
    <row r="104" s="12" customFormat="1">
      <c r="B104" s="233"/>
      <c r="C104" s="234"/>
      <c r="D104" s="230" t="s">
        <v>242</v>
      </c>
      <c r="E104" s="235" t="s">
        <v>444</v>
      </c>
      <c r="F104" s="236" t="s">
        <v>446</v>
      </c>
      <c r="G104" s="234"/>
      <c r="H104" s="237">
        <v>50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AT104" s="243" t="s">
        <v>242</v>
      </c>
      <c r="AU104" s="243" t="s">
        <v>89</v>
      </c>
      <c r="AV104" s="12" t="s">
        <v>89</v>
      </c>
      <c r="AW104" s="12" t="s">
        <v>41</v>
      </c>
      <c r="AX104" s="12" t="s">
        <v>87</v>
      </c>
      <c r="AY104" s="243" t="s">
        <v>232</v>
      </c>
    </row>
    <row r="105" s="1" customFormat="1" ht="22.5" customHeight="1">
      <c r="B105" s="40"/>
      <c r="C105" s="244" t="s">
        <v>233</v>
      </c>
      <c r="D105" s="244" t="s">
        <v>250</v>
      </c>
      <c r="E105" s="245" t="s">
        <v>278</v>
      </c>
      <c r="F105" s="246" t="s">
        <v>279</v>
      </c>
      <c r="G105" s="247" t="s">
        <v>280</v>
      </c>
      <c r="H105" s="248">
        <v>980</v>
      </c>
      <c r="I105" s="249"/>
      <c r="J105" s="250">
        <f>ROUND(I105*H105,2)</f>
        <v>0</v>
      </c>
      <c r="K105" s="246" t="s">
        <v>238</v>
      </c>
      <c r="L105" s="251"/>
      <c r="M105" s="252" t="s">
        <v>39</v>
      </c>
      <c r="N105" s="253" t="s">
        <v>53</v>
      </c>
      <c r="O105" s="81"/>
      <c r="P105" s="227">
        <f>O105*H105</f>
        <v>0</v>
      </c>
      <c r="Q105" s="227">
        <v>0.00018000000000000001</v>
      </c>
      <c r="R105" s="227">
        <f>Q105*H105</f>
        <v>0.1764</v>
      </c>
      <c r="S105" s="227">
        <v>0</v>
      </c>
      <c r="T105" s="228">
        <f>S105*H105</f>
        <v>0</v>
      </c>
      <c r="AR105" s="18" t="s">
        <v>253</v>
      </c>
      <c r="AT105" s="18" t="s">
        <v>250</v>
      </c>
      <c r="AU105" s="18" t="s">
        <v>89</v>
      </c>
      <c r="AY105" s="18" t="s">
        <v>232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18" t="s">
        <v>181</v>
      </c>
      <c r="BK105" s="229">
        <f>ROUND(I105*H105,2)</f>
        <v>0</v>
      </c>
      <c r="BL105" s="18" t="s">
        <v>181</v>
      </c>
      <c r="BM105" s="18" t="s">
        <v>281</v>
      </c>
    </row>
    <row r="106" s="12" customFormat="1">
      <c r="B106" s="233"/>
      <c r="C106" s="234"/>
      <c r="D106" s="230" t="s">
        <v>242</v>
      </c>
      <c r="E106" s="235" t="s">
        <v>39</v>
      </c>
      <c r="F106" s="236" t="s">
        <v>443</v>
      </c>
      <c r="G106" s="234"/>
      <c r="H106" s="237">
        <v>980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AT106" s="243" t="s">
        <v>242</v>
      </c>
      <c r="AU106" s="243" t="s">
        <v>89</v>
      </c>
      <c r="AV106" s="12" t="s">
        <v>89</v>
      </c>
      <c r="AW106" s="12" t="s">
        <v>41</v>
      </c>
      <c r="AX106" s="12" t="s">
        <v>80</v>
      </c>
      <c r="AY106" s="243" t="s">
        <v>232</v>
      </c>
    </row>
    <row r="107" s="13" customFormat="1">
      <c r="B107" s="254"/>
      <c r="C107" s="255"/>
      <c r="D107" s="230" t="s">
        <v>242</v>
      </c>
      <c r="E107" s="256" t="s">
        <v>442</v>
      </c>
      <c r="F107" s="257" t="s">
        <v>263</v>
      </c>
      <c r="G107" s="255"/>
      <c r="H107" s="258">
        <v>980</v>
      </c>
      <c r="I107" s="259"/>
      <c r="J107" s="255"/>
      <c r="K107" s="255"/>
      <c r="L107" s="260"/>
      <c r="M107" s="261"/>
      <c r="N107" s="262"/>
      <c r="O107" s="262"/>
      <c r="P107" s="262"/>
      <c r="Q107" s="262"/>
      <c r="R107" s="262"/>
      <c r="S107" s="262"/>
      <c r="T107" s="263"/>
      <c r="AT107" s="264" t="s">
        <v>242</v>
      </c>
      <c r="AU107" s="264" t="s">
        <v>89</v>
      </c>
      <c r="AV107" s="13" t="s">
        <v>181</v>
      </c>
      <c r="AW107" s="13" t="s">
        <v>41</v>
      </c>
      <c r="AX107" s="13" t="s">
        <v>87</v>
      </c>
      <c r="AY107" s="264" t="s">
        <v>232</v>
      </c>
    </row>
    <row r="108" s="1" customFormat="1" ht="22.5" customHeight="1">
      <c r="B108" s="40"/>
      <c r="C108" s="244" t="s">
        <v>269</v>
      </c>
      <c r="D108" s="244" t="s">
        <v>250</v>
      </c>
      <c r="E108" s="245" t="s">
        <v>285</v>
      </c>
      <c r="F108" s="246" t="s">
        <v>286</v>
      </c>
      <c r="G108" s="247" t="s">
        <v>280</v>
      </c>
      <c r="H108" s="248">
        <v>1960</v>
      </c>
      <c r="I108" s="249"/>
      <c r="J108" s="250">
        <f>ROUND(I108*H108,2)</f>
        <v>0</v>
      </c>
      <c r="K108" s="246" t="s">
        <v>238</v>
      </c>
      <c r="L108" s="251"/>
      <c r="M108" s="252" t="s">
        <v>39</v>
      </c>
      <c r="N108" s="253" t="s">
        <v>53</v>
      </c>
      <c r="O108" s="81"/>
      <c r="P108" s="227">
        <f>O108*H108</f>
        <v>0</v>
      </c>
      <c r="Q108" s="227">
        <v>0.00123</v>
      </c>
      <c r="R108" s="227">
        <f>Q108*H108</f>
        <v>2.4108000000000001</v>
      </c>
      <c r="S108" s="227">
        <v>0</v>
      </c>
      <c r="T108" s="228">
        <f>S108*H108</f>
        <v>0</v>
      </c>
      <c r="AR108" s="18" t="s">
        <v>253</v>
      </c>
      <c r="AT108" s="18" t="s">
        <v>250</v>
      </c>
      <c r="AU108" s="18" t="s">
        <v>89</v>
      </c>
      <c r="AY108" s="18" t="s">
        <v>232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18" t="s">
        <v>181</v>
      </c>
      <c r="BK108" s="229">
        <f>ROUND(I108*H108,2)</f>
        <v>0</v>
      </c>
      <c r="BL108" s="18" t="s">
        <v>181</v>
      </c>
      <c r="BM108" s="18" t="s">
        <v>451</v>
      </c>
    </row>
    <row r="109" s="12" customFormat="1">
      <c r="B109" s="233"/>
      <c r="C109" s="234"/>
      <c r="D109" s="230" t="s">
        <v>242</v>
      </c>
      <c r="E109" s="235" t="s">
        <v>39</v>
      </c>
      <c r="F109" s="236" t="s">
        <v>452</v>
      </c>
      <c r="G109" s="234"/>
      <c r="H109" s="237">
        <v>1960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AT109" s="243" t="s">
        <v>242</v>
      </c>
      <c r="AU109" s="243" t="s">
        <v>89</v>
      </c>
      <c r="AV109" s="12" t="s">
        <v>89</v>
      </c>
      <c r="AW109" s="12" t="s">
        <v>41</v>
      </c>
      <c r="AX109" s="12" t="s">
        <v>87</v>
      </c>
      <c r="AY109" s="243" t="s">
        <v>232</v>
      </c>
    </row>
    <row r="110" s="1" customFormat="1" ht="22.5" customHeight="1">
      <c r="B110" s="40"/>
      <c r="C110" s="218" t="s">
        <v>277</v>
      </c>
      <c r="D110" s="218" t="s">
        <v>235</v>
      </c>
      <c r="E110" s="219" t="s">
        <v>290</v>
      </c>
      <c r="F110" s="220" t="s">
        <v>291</v>
      </c>
      <c r="G110" s="221" t="s">
        <v>280</v>
      </c>
      <c r="H110" s="222">
        <v>51</v>
      </c>
      <c r="I110" s="223"/>
      <c r="J110" s="224">
        <f>ROUND(I110*H110,2)</f>
        <v>0</v>
      </c>
      <c r="K110" s="220" t="s">
        <v>238</v>
      </c>
      <c r="L110" s="45"/>
      <c r="M110" s="225" t="s">
        <v>39</v>
      </c>
      <c r="N110" s="226" t="s">
        <v>53</v>
      </c>
      <c r="O110" s="81"/>
      <c r="P110" s="227">
        <f>O110*H110</f>
        <v>0</v>
      </c>
      <c r="Q110" s="227">
        <v>0</v>
      </c>
      <c r="R110" s="227">
        <f>Q110*H110</f>
        <v>0</v>
      </c>
      <c r="S110" s="227">
        <v>0</v>
      </c>
      <c r="T110" s="228">
        <f>S110*H110</f>
        <v>0</v>
      </c>
      <c r="AR110" s="18" t="s">
        <v>181</v>
      </c>
      <c r="AT110" s="18" t="s">
        <v>235</v>
      </c>
      <c r="AU110" s="18" t="s">
        <v>89</v>
      </c>
      <c r="AY110" s="18" t="s">
        <v>232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18" t="s">
        <v>181</v>
      </c>
      <c r="BK110" s="229">
        <f>ROUND(I110*H110,2)</f>
        <v>0</v>
      </c>
      <c r="BL110" s="18" t="s">
        <v>181</v>
      </c>
      <c r="BM110" s="18" t="s">
        <v>292</v>
      </c>
    </row>
    <row r="111" s="1" customFormat="1">
      <c r="B111" s="40"/>
      <c r="C111" s="41"/>
      <c r="D111" s="230" t="s">
        <v>240</v>
      </c>
      <c r="E111" s="41"/>
      <c r="F111" s="231" t="s">
        <v>293</v>
      </c>
      <c r="G111" s="41"/>
      <c r="H111" s="41"/>
      <c r="I111" s="145"/>
      <c r="J111" s="41"/>
      <c r="K111" s="41"/>
      <c r="L111" s="45"/>
      <c r="M111" s="232"/>
      <c r="N111" s="81"/>
      <c r="O111" s="81"/>
      <c r="P111" s="81"/>
      <c r="Q111" s="81"/>
      <c r="R111" s="81"/>
      <c r="S111" s="81"/>
      <c r="T111" s="82"/>
      <c r="AT111" s="18" t="s">
        <v>240</v>
      </c>
      <c r="AU111" s="18" t="s">
        <v>89</v>
      </c>
    </row>
    <row r="112" s="12" customFormat="1">
      <c r="B112" s="233"/>
      <c r="C112" s="234"/>
      <c r="D112" s="230" t="s">
        <v>242</v>
      </c>
      <c r="E112" s="235" t="s">
        <v>39</v>
      </c>
      <c r="F112" s="236" t="s">
        <v>453</v>
      </c>
      <c r="G112" s="234"/>
      <c r="H112" s="237">
        <v>51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AT112" s="243" t="s">
        <v>242</v>
      </c>
      <c r="AU112" s="243" t="s">
        <v>89</v>
      </c>
      <c r="AV112" s="12" t="s">
        <v>89</v>
      </c>
      <c r="AW112" s="12" t="s">
        <v>41</v>
      </c>
      <c r="AX112" s="12" t="s">
        <v>80</v>
      </c>
      <c r="AY112" s="243" t="s">
        <v>232</v>
      </c>
    </row>
    <row r="113" s="13" customFormat="1">
      <c r="B113" s="254"/>
      <c r="C113" s="255"/>
      <c r="D113" s="230" t="s">
        <v>242</v>
      </c>
      <c r="E113" s="256" t="s">
        <v>39</v>
      </c>
      <c r="F113" s="257" t="s">
        <v>263</v>
      </c>
      <c r="G113" s="255"/>
      <c r="H113" s="258">
        <v>51</v>
      </c>
      <c r="I113" s="259"/>
      <c r="J113" s="255"/>
      <c r="K113" s="255"/>
      <c r="L113" s="260"/>
      <c r="M113" s="261"/>
      <c r="N113" s="262"/>
      <c r="O113" s="262"/>
      <c r="P113" s="262"/>
      <c r="Q113" s="262"/>
      <c r="R113" s="262"/>
      <c r="S113" s="262"/>
      <c r="T113" s="263"/>
      <c r="AT113" s="264" t="s">
        <v>242</v>
      </c>
      <c r="AU113" s="264" t="s">
        <v>89</v>
      </c>
      <c r="AV113" s="13" t="s">
        <v>181</v>
      </c>
      <c r="AW113" s="13" t="s">
        <v>41</v>
      </c>
      <c r="AX113" s="13" t="s">
        <v>87</v>
      </c>
      <c r="AY113" s="264" t="s">
        <v>232</v>
      </c>
    </row>
    <row r="114" s="1" customFormat="1" ht="45" customHeight="1">
      <c r="B114" s="40"/>
      <c r="C114" s="218" t="s">
        <v>253</v>
      </c>
      <c r="D114" s="218" t="s">
        <v>235</v>
      </c>
      <c r="E114" s="219" t="s">
        <v>296</v>
      </c>
      <c r="F114" s="220" t="s">
        <v>297</v>
      </c>
      <c r="G114" s="221" t="s">
        <v>176</v>
      </c>
      <c r="H114" s="222">
        <v>0.55000000000000004</v>
      </c>
      <c r="I114" s="223"/>
      <c r="J114" s="224">
        <f>ROUND(I114*H114,2)</f>
        <v>0</v>
      </c>
      <c r="K114" s="220" t="s">
        <v>238</v>
      </c>
      <c r="L114" s="45"/>
      <c r="M114" s="225" t="s">
        <v>39</v>
      </c>
      <c r="N114" s="226" t="s">
        <v>53</v>
      </c>
      <c r="O114" s="81"/>
      <c r="P114" s="227">
        <f>O114*H114</f>
        <v>0</v>
      </c>
      <c r="Q114" s="227">
        <v>0</v>
      </c>
      <c r="R114" s="227">
        <f>Q114*H114</f>
        <v>0</v>
      </c>
      <c r="S114" s="227">
        <v>0</v>
      </c>
      <c r="T114" s="228">
        <f>S114*H114</f>
        <v>0</v>
      </c>
      <c r="AR114" s="18" t="s">
        <v>181</v>
      </c>
      <c r="AT114" s="18" t="s">
        <v>235</v>
      </c>
      <c r="AU114" s="18" t="s">
        <v>89</v>
      </c>
      <c r="AY114" s="18" t="s">
        <v>232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18" t="s">
        <v>181</v>
      </c>
      <c r="BK114" s="229">
        <f>ROUND(I114*H114,2)</f>
        <v>0</v>
      </c>
      <c r="BL114" s="18" t="s">
        <v>181</v>
      </c>
      <c r="BM114" s="18" t="s">
        <v>298</v>
      </c>
    </row>
    <row r="115" s="1" customFormat="1">
      <c r="B115" s="40"/>
      <c r="C115" s="41"/>
      <c r="D115" s="230" t="s">
        <v>240</v>
      </c>
      <c r="E115" s="41"/>
      <c r="F115" s="231" t="s">
        <v>299</v>
      </c>
      <c r="G115" s="41"/>
      <c r="H115" s="41"/>
      <c r="I115" s="145"/>
      <c r="J115" s="41"/>
      <c r="K115" s="41"/>
      <c r="L115" s="45"/>
      <c r="M115" s="232"/>
      <c r="N115" s="81"/>
      <c r="O115" s="81"/>
      <c r="P115" s="81"/>
      <c r="Q115" s="81"/>
      <c r="R115" s="81"/>
      <c r="S115" s="81"/>
      <c r="T115" s="82"/>
      <c r="AT115" s="18" t="s">
        <v>240</v>
      </c>
      <c r="AU115" s="18" t="s">
        <v>89</v>
      </c>
    </row>
    <row r="116" s="12" customFormat="1">
      <c r="B116" s="233"/>
      <c r="C116" s="234"/>
      <c r="D116" s="230" t="s">
        <v>242</v>
      </c>
      <c r="E116" s="235" t="s">
        <v>39</v>
      </c>
      <c r="F116" s="236" t="s">
        <v>454</v>
      </c>
      <c r="G116" s="234"/>
      <c r="H116" s="237">
        <v>0.55000000000000004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AT116" s="243" t="s">
        <v>242</v>
      </c>
      <c r="AU116" s="243" t="s">
        <v>89</v>
      </c>
      <c r="AV116" s="12" t="s">
        <v>89</v>
      </c>
      <c r="AW116" s="12" t="s">
        <v>41</v>
      </c>
      <c r="AX116" s="12" t="s">
        <v>80</v>
      </c>
      <c r="AY116" s="243" t="s">
        <v>232</v>
      </c>
    </row>
    <row r="117" s="15" customFormat="1">
      <c r="B117" s="276"/>
      <c r="C117" s="277"/>
      <c r="D117" s="230" t="s">
        <v>242</v>
      </c>
      <c r="E117" s="278" t="s">
        <v>39</v>
      </c>
      <c r="F117" s="279" t="s">
        <v>455</v>
      </c>
      <c r="G117" s="277"/>
      <c r="H117" s="278" t="s">
        <v>39</v>
      </c>
      <c r="I117" s="280"/>
      <c r="J117" s="277"/>
      <c r="K117" s="277"/>
      <c r="L117" s="281"/>
      <c r="M117" s="282"/>
      <c r="N117" s="283"/>
      <c r="O117" s="283"/>
      <c r="P117" s="283"/>
      <c r="Q117" s="283"/>
      <c r="R117" s="283"/>
      <c r="S117" s="283"/>
      <c r="T117" s="284"/>
      <c r="AT117" s="285" t="s">
        <v>242</v>
      </c>
      <c r="AU117" s="285" t="s">
        <v>89</v>
      </c>
      <c r="AV117" s="15" t="s">
        <v>87</v>
      </c>
      <c r="AW117" s="15" t="s">
        <v>41</v>
      </c>
      <c r="AX117" s="15" t="s">
        <v>80</v>
      </c>
      <c r="AY117" s="285" t="s">
        <v>232</v>
      </c>
    </row>
    <row r="118" s="13" customFormat="1">
      <c r="B118" s="254"/>
      <c r="C118" s="255"/>
      <c r="D118" s="230" t="s">
        <v>242</v>
      </c>
      <c r="E118" s="256" t="s">
        <v>436</v>
      </c>
      <c r="F118" s="257" t="s">
        <v>263</v>
      </c>
      <c r="G118" s="255"/>
      <c r="H118" s="258">
        <v>0.55000000000000004</v>
      </c>
      <c r="I118" s="259"/>
      <c r="J118" s="255"/>
      <c r="K118" s="255"/>
      <c r="L118" s="260"/>
      <c r="M118" s="261"/>
      <c r="N118" s="262"/>
      <c r="O118" s="262"/>
      <c r="P118" s="262"/>
      <c r="Q118" s="262"/>
      <c r="R118" s="262"/>
      <c r="S118" s="262"/>
      <c r="T118" s="263"/>
      <c r="AT118" s="264" t="s">
        <v>242</v>
      </c>
      <c r="AU118" s="264" t="s">
        <v>89</v>
      </c>
      <c r="AV118" s="13" t="s">
        <v>181</v>
      </c>
      <c r="AW118" s="13" t="s">
        <v>41</v>
      </c>
      <c r="AX118" s="13" t="s">
        <v>87</v>
      </c>
      <c r="AY118" s="264" t="s">
        <v>232</v>
      </c>
    </row>
    <row r="119" s="1" customFormat="1" ht="22.5" customHeight="1">
      <c r="B119" s="40"/>
      <c r="C119" s="218" t="s">
        <v>289</v>
      </c>
      <c r="D119" s="218" t="s">
        <v>235</v>
      </c>
      <c r="E119" s="219" t="s">
        <v>304</v>
      </c>
      <c r="F119" s="220" t="s">
        <v>305</v>
      </c>
      <c r="G119" s="221" t="s">
        <v>176</v>
      </c>
      <c r="H119" s="222">
        <v>0.55000000000000004</v>
      </c>
      <c r="I119" s="223"/>
      <c r="J119" s="224">
        <f>ROUND(I119*H119,2)</f>
        <v>0</v>
      </c>
      <c r="K119" s="220" t="s">
        <v>238</v>
      </c>
      <c r="L119" s="45"/>
      <c r="M119" s="225" t="s">
        <v>39</v>
      </c>
      <c r="N119" s="226" t="s">
        <v>53</v>
      </c>
      <c r="O119" s="81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AR119" s="18" t="s">
        <v>181</v>
      </c>
      <c r="AT119" s="18" t="s">
        <v>235</v>
      </c>
      <c r="AU119" s="18" t="s">
        <v>89</v>
      </c>
      <c r="AY119" s="18" t="s">
        <v>232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8" t="s">
        <v>181</v>
      </c>
      <c r="BK119" s="229">
        <f>ROUND(I119*H119,2)</f>
        <v>0</v>
      </c>
      <c r="BL119" s="18" t="s">
        <v>181</v>
      </c>
      <c r="BM119" s="18" t="s">
        <v>306</v>
      </c>
    </row>
    <row r="120" s="1" customFormat="1">
      <c r="B120" s="40"/>
      <c r="C120" s="41"/>
      <c r="D120" s="230" t="s">
        <v>240</v>
      </c>
      <c r="E120" s="41"/>
      <c r="F120" s="231" t="s">
        <v>307</v>
      </c>
      <c r="G120" s="41"/>
      <c r="H120" s="41"/>
      <c r="I120" s="145"/>
      <c r="J120" s="41"/>
      <c r="K120" s="41"/>
      <c r="L120" s="45"/>
      <c r="M120" s="232"/>
      <c r="N120" s="81"/>
      <c r="O120" s="81"/>
      <c r="P120" s="81"/>
      <c r="Q120" s="81"/>
      <c r="R120" s="81"/>
      <c r="S120" s="81"/>
      <c r="T120" s="82"/>
      <c r="AT120" s="18" t="s">
        <v>240</v>
      </c>
      <c r="AU120" s="18" t="s">
        <v>89</v>
      </c>
    </row>
    <row r="121" s="12" customFormat="1">
      <c r="B121" s="233"/>
      <c r="C121" s="234"/>
      <c r="D121" s="230" t="s">
        <v>242</v>
      </c>
      <c r="E121" s="235" t="s">
        <v>39</v>
      </c>
      <c r="F121" s="236" t="s">
        <v>436</v>
      </c>
      <c r="G121" s="234"/>
      <c r="H121" s="237">
        <v>0.55000000000000004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AT121" s="243" t="s">
        <v>242</v>
      </c>
      <c r="AU121" s="243" t="s">
        <v>89</v>
      </c>
      <c r="AV121" s="12" t="s">
        <v>89</v>
      </c>
      <c r="AW121" s="12" t="s">
        <v>41</v>
      </c>
      <c r="AX121" s="12" t="s">
        <v>80</v>
      </c>
      <c r="AY121" s="243" t="s">
        <v>232</v>
      </c>
    </row>
    <row r="122" s="13" customFormat="1">
      <c r="B122" s="254"/>
      <c r="C122" s="255"/>
      <c r="D122" s="230" t="s">
        <v>242</v>
      </c>
      <c r="E122" s="256" t="s">
        <v>39</v>
      </c>
      <c r="F122" s="257" t="s">
        <v>263</v>
      </c>
      <c r="G122" s="255"/>
      <c r="H122" s="258">
        <v>0.55000000000000004</v>
      </c>
      <c r="I122" s="259"/>
      <c r="J122" s="255"/>
      <c r="K122" s="255"/>
      <c r="L122" s="260"/>
      <c r="M122" s="261"/>
      <c r="N122" s="262"/>
      <c r="O122" s="262"/>
      <c r="P122" s="262"/>
      <c r="Q122" s="262"/>
      <c r="R122" s="262"/>
      <c r="S122" s="262"/>
      <c r="T122" s="263"/>
      <c r="AT122" s="264" t="s">
        <v>242</v>
      </c>
      <c r="AU122" s="264" t="s">
        <v>89</v>
      </c>
      <c r="AV122" s="13" t="s">
        <v>181</v>
      </c>
      <c r="AW122" s="13" t="s">
        <v>41</v>
      </c>
      <c r="AX122" s="13" t="s">
        <v>87</v>
      </c>
      <c r="AY122" s="264" t="s">
        <v>232</v>
      </c>
    </row>
    <row r="123" s="1" customFormat="1" ht="56.25" customHeight="1">
      <c r="B123" s="40"/>
      <c r="C123" s="218" t="s">
        <v>295</v>
      </c>
      <c r="D123" s="218" t="s">
        <v>235</v>
      </c>
      <c r="E123" s="219" t="s">
        <v>309</v>
      </c>
      <c r="F123" s="220" t="s">
        <v>310</v>
      </c>
      <c r="G123" s="221" t="s">
        <v>180</v>
      </c>
      <c r="H123" s="222">
        <v>305</v>
      </c>
      <c r="I123" s="223"/>
      <c r="J123" s="224">
        <f>ROUND(I123*H123,2)</f>
        <v>0</v>
      </c>
      <c r="K123" s="220" t="s">
        <v>238</v>
      </c>
      <c r="L123" s="45"/>
      <c r="M123" s="225" t="s">
        <v>39</v>
      </c>
      <c r="N123" s="226" t="s">
        <v>53</v>
      </c>
      <c r="O123" s="8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AR123" s="18" t="s">
        <v>181</v>
      </c>
      <c r="AT123" s="18" t="s">
        <v>235</v>
      </c>
      <c r="AU123" s="18" t="s">
        <v>89</v>
      </c>
      <c r="AY123" s="18" t="s">
        <v>232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8" t="s">
        <v>181</v>
      </c>
      <c r="BK123" s="229">
        <f>ROUND(I123*H123,2)</f>
        <v>0</v>
      </c>
      <c r="BL123" s="18" t="s">
        <v>181</v>
      </c>
      <c r="BM123" s="18" t="s">
        <v>311</v>
      </c>
    </row>
    <row r="124" s="1" customFormat="1">
      <c r="B124" s="40"/>
      <c r="C124" s="41"/>
      <c r="D124" s="230" t="s">
        <v>240</v>
      </c>
      <c r="E124" s="41"/>
      <c r="F124" s="231" t="s">
        <v>312</v>
      </c>
      <c r="G124" s="41"/>
      <c r="H124" s="41"/>
      <c r="I124" s="145"/>
      <c r="J124" s="41"/>
      <c r="K124" s="41"/>
      <c r="L124" s="45"/>
      <c r="M124" s="232"/>
      <c r="N124" s="81"/>
      <c r="O124" s="81"/>
      <c r="P124" s="81"/>
      <c r="Q124" s="81"/>
      <c r="R124" s="81"/>
      <c r="S124" s="81"/>
      <c r="T124" s="82"/>
      <c r="AT124" s="18" t="s">
        <v>240</v>
      </c>
      <c r="AU124" s="18" t="s">
        <v>89</v>
      </c>
    </row>
    <row r="125" s="12" customFormat="1">
      <c r="B125" s="233"/>
      <c r="C125" s="234"/>
      <c r="D125" s="230" t="s">
        <v>242</v>
      </c>
      <c r="E125" s="235" t="s">
        <v>39</v>
      </c>
      <c r="F125" s="236" t="s">
        <v>438</v>
      </c>
      <c r="G125" s="234"/>
      <c r="H125" s="237">
        <v>305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AT125" s="243" t="s">
        <v>242</v>
      </c>
      <c r="AU125" s="243" t="s">
        <v>89</v>
      </c>
      <c r="AV125" s="12" t="s">
        <v>89</v>
      </c>
      <c r="AW125" s="12" t="s">
        <v>41</v>
      </c>
      <c r="AX125" s="12" t="s">
        <v>80</v>
      </c>
      <c r="AY125" s="243" t="s">
        <v>232</v>
      </c>
    </row>
    <row r="126" s="13" customFormat="1">
      <c r="B126" s="254"/>
      <c r="C126" s="255"/>
      <c r="D126" s="230" t="s">
        <v>242</v>
      </c>
      <c r="E126" s="256" t="s">
        <v>39</v>
      </c>
      <c r="F126" s="257" t="s">
        <v>263</v>
      </c>
      <c r="G126" s="255"/>
      <c r="H126" s="258">
        <v>305</v>
      </c>
      <c r="I126" s="259"/>
      <c r="J126" s="255"/>
      <c r="K126" s="255"/>
      <c r="L126" s="260"/>
      <c r="M126" s="261"/>
      <c r="N126" s="262"/>
      <c r="O126" s="262"/>
      <c r="P126" s="262"/>
      <c r="Q126" s="262"/>
      <c r="R126" s="262"/>
      <c r="S126" s="262"/>
      <c r="T126" s="263"/>
      <c r="AT126" s="264" t="s">
        <v>242</v>
      </c>
      <c r="AU126" s="264" t="s">
        <v>89</v>
      </c>
      <c r="AV126" s="13" t="s">
        <v>181</v>
      </c>
      <c r="AW126" s="13" t="s">
        <v>41</v>
      </c>
      <c r="AX126" s="13" t="s">
        <v>87</v>
      </c>
      <c r="AY126" s="264" t="s">
        <v>232</v>
      </c>
    </row>
    <row r="127" s="1" customFormat="1" ht="45" customHeight="1">
      <c r="B127" s="40"/>
      <c r="C127" s="218" t="s">
        <v>303</v>
      </c>
      <c r="D127" s="218" t="s">
        <v>235</v>
      </c>
      <c r="E127" s="219" t="s">
        <v>324</v>
      </c>
      <c r="F127" s="220" t="s">
        <v>325</v>
      </c>
      <c r="G127" s="221" t="s">
        <v>317</v>
      </c>
      <c r="H127" s="222">
        <v>2</v>
      </c>
      <c r="I127" s="223"/>
      <c r="J127" s="224">
        <f>ROUND(I127*H127,2)</f>
        <v>0</v>
      </c>
      <c r="K127" s="220" t="s">
        <v>238</v>
      </c>
      <c r="L127" s="45"/>
      <c r="M127" s="225" t="s">
        <v>39</v>
      </c>
      <c r="N127" s="226" t="s">
        <v>53</v>
      </c>
      <c r="O127" s="8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AR127" s="18" t="s">
        <v>181</v>
      </c>
      <c r="AT127" s="18" t="s">
        <v>235</v>
      </c>
      <c r="AU127" s="18" t="s">
        <v>89</v>
      </c>
      <c r="AY127" s="18" t="s">
        <v>232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8" t="s">
        <v>181</v>
      </c>
      <c r="BK127" s="229">
        <f>ROUND(I127*H127,2)</f>
        <v>0</v>
      </c>
      <c r="BL127" s="18" t="s">
        <v>181</v>
      </c>
      <c r="BM127" s="18" t="s">
        <v>318</v>
      </c>
    </row>
    <row r="128" s="1" customFormat="1">
      <c r="B128" s="40"/>
      <c r="C128" s="41"/>
      <c r="D128" s="230" t="s">
        <v>240</v>
      </c>
      <c r="E128" s="41"/>
      <c r="F128" s="231" t="s">
        <v>319</v>
      </c>
      <c r="G128" s="41"/>
      <c r="H128" s="41"/>
      <c r="I128" s="145"/>
      <c r="J128" s="41"/>
      <c r="K128" s="41"/>
      <c r="L128" s="45"/>
      <c r="M128" s="232"/>
      <c r="N128" s="81"/>
      <c r="O128" s="81"/>
      <c r="P128" s="81"/>
      <c r="Q128" s="81"/>
      <c r="R128" s="81"/>
      <c r="S128" s="81"/>
      <c r="T128" s="82"/>
      <c r="AT128" s="18" t="s">
        <v>240</v>
      </c>
      <c r="AU128" s="18" t="s">
        <v>89</v>
      </c>
    </row>
    <row r="129" s="12" customFormat="1">
      <c r="B129" s="233"/>
      <c r="C129" s="234"/>
      <c r="D129" s="230" t="s">
        <v>242</v>
      </c>
      <c r="E129" s="235" t="s">
        <v>39</v>
      </c>
      <c r="F129" s="236" t="s">
        <v>89</v>
      </c>
      <c r="G129" s="234"/>
      <c r="H129" s="237">
        <v>2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AT129" s="243" t="s">
        <v>242</v>
      </c>
      <c r="AU129" s="243" t="s">
        <v>89</v>
      </c>
      <c r="AV129" s="12" t="s">
        <v>89</v>
      </c>
      <c r="AW129" s="12" t="s">
        <v>41</v>
      </c>
      <c r="AX129" s="12" t="s">
        <v>80</v>
      </c>
      <c r="AY129" s="243" t="s">
        <v>232</v>
      </c>
    </row>
    <row r="130" s="13" customFormat="1">
      <c r="B130" s="254"/>
      <c r="C130" s="255"/>
      <c r="D130" s="230" t="s">
        <v>242</v>
      </c>
      <c r="E130" s="256" t="s">
        <v>456</v>
      </c>
      <c r="F130" s="257" t="s">
        <v>263</v>
      </c>
      <c r="G130" s="255"/>
      <c r="H130" s="258">
        <v>2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AT130" s="264" t="s">
        <v>242</v>
      </c>
      <c r="AU130" s="264" t="s">
        <v>89</v>
      </c>
      <c r="AV130" s="13" t="s">
        <v>181</v>
      </c>
      <c r="AW130" s="13" t="s">
        <v>41</v>
      </c>
      <c r="AX130" s="13" t="s">
        <v>87</v>
      </c>
      <c r="AY130" s="264" t="s">
        <v>232</v>
      </c>
    </row>
    <row r="131" s="1" customFormat="1" ht="33.75" customHeight="1">
      <c r="B131" s="40"/>
      <c r="C131" s="218" t="s">
        <v>308</v>
      </c>
      <c r="D131" s="218" t="s">
        <v>235</v>
      </c>
      <c r="E131" s="219" t="s">
        <v>329</v>
      </c>
      <c r="F131" s="220" t="s">
        <v>330</v>
      </c>
      <c r="G131" s="221" t="s">
        <v>317</v>
      </c>
      <c r="H131" s="222">
        <v>1</v>
      </c>
      <c r="I131" s="223"/>
      <c r="J131" s="224">
        <f>ROUND(I131*H131,2)</f>
        <v>0</v>
      </c>
      <c r="K131" s="220" t="s">
        <v>238</v>
      </c>
      <c r="L131" s="45"/>
      <c r="M131" s="225" t="s">
        <v>39</v>
      </c>
      <c r="N131" s="226" t="s">
        <v>53</v>
      </c>
      <c r="O131" s="8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AR131" s="18" t="s">
        <v>181</v>
      </c>
      <c r="AT131" s="18" t="s">
        <v>235</v>
      </c>
      <c r="AU131" s="18" t="s">
        <v>89</v>
      </c>
      <c r="AY131" s="18" t="s">
        <v>232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8" t="s">
        <v>181</v>
      </c>
      <c r="BK131" s="229">
        <f>ROUND(I131*H131,2)</f>
        <v>0</v>
      </c>
      <c r="BL131" s="18" t="s">
        <v>181</v>
      </c>
      <c r="BM131" s="18" t="s">
        <v>331</v>
      </c>
    </row>
    <row r="132" s="1" customFormat="1">
      <c r="B132" s="40"/>
      <c r="C132" s="41"/>
      <c r="D132" s="230" t="s">
        <v>240</v>
      </c>
      <c r="E132" s="41"/>
      <c r="F132" s="231" t="s">
        <v>332</v>
      </c>
      <c r="G132" s="41"/>
      <c r="H132" s="41"/>
      <c r="I132" s="145"/>
      <c r="J132" s="41"/>
      <c r="K132" s="41"/>
      <c r="L132" s="45"/>
      <c r="M132" s="232"/>
      <c r="N132" s="81"/>
      <c r="O132" s="81"/>
      <c r="P132" s="81"/>
      <c r="Q132" s="81"/>
      <c r="R132" s="81"/>
      <c r="S132" s="81"/>
      <c r="T132" s="82"/>
      <c r="AT132" s="18" t="s">
        <v>240</v>
      </c>
      <c r="AU132" s="18" t="s">
        <v>89</v>
      </c>
    </row>
    <row r="133" s="12" customFormat="1">
      <c r="B133" s="233"/>
      <c r="C133" s="234"/>
      <c r="D133" s="230" t="s">
        <v>242</v>
      </c>
      <c r="E133" s="235" t="s">
        <v>39</v>
      </c>
      <c r="F133" s="236" t="s">
        <v>87</v>
      </c>
      <c r="G133" s="234"/>
      <c r="H133" s="237">
        <v>1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242</v>
      </c>
      <c r="AU133" s="243" t="s">
        <v>89</v>
      </c>
      <c r="AV133" s="12" t="s">
        <v>89</v>
      </c>
      <c r="AW133" s="12" t="s">
        <v>41</v>
      </c>
      <c r="AX133" s="12" t="s">
        <v>80</v>
      </c>
      <c r="AY133" s="243" t="s">
        <v>232</v>
      </c>
    </row>
    <row r="134" s="13" customFormat="1">
      <c r="B134" s="254"/>
      <c r="C134" s="255"/>
      <c r="D134" s="230" t="s">
        <v>242</v>
      </c>
      <c r="E134" s="256" t="s">
        <v>39</v>
      </c>
      <c r="F134" s="257" t="s">
        <v>263</v>
      </c>
      <c r="G134" s="255"/>
      <c r="H134" s="258">
        <v>1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AT134" s="264" t="s">
        <v>242</v>
      </c>
      <c r="AU134" s="264" t="s">
        <v>89</v>
      </c>
      <c r="AV134" s="13" t="s">
        <v>181</v>
      </c>
      <c r="AW134" s="13" t="s">
        <v>41</v>
      </c>
      <c r="AX134" s="13" t="s">
        <v>87</v>
      </c>
      <c r="AY134" s="264" t="s">
        <v>232</v>
      </c>
    </row>
    <row r="135" s="1" customFormat="1" ht="45" customHeight="1">
      <c r="B135" s="40"/>
      <c r="C135" s="218" t="s">
        <v>314</v>
      </c>
      <c r="D135" s="218" t="s">
        <v>235</v>
      </c>
      <c r="E135" s="219" t="s">
        <v>335</v>
      </c>
      <c r="F135" s="220" t="s">
        <v>336</v>
      </c>
      <c r="G135" s="221" t="s">
        <v>180</v>
      </c>
      <c r="H135" s="222">
        <v>405</v>
      </c>
      <c r="I135" s="223"/>
      <c r="J135" s="224">
        <f>ROUND(I135*H135,2)</f>
        <v>0</v>
      </c>
      <c r="K135" s="220" t="s">
        <v>238</v>
      </c>
      <c r="L135" s="45"/>
      <c r="M135" s="225" t="s">
        <v>39</v>
      </c>
      <c r="N135" s="226" t="s">
        <v>53</v>
      </c>
      <c r="O135" s="8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AR135" s="18" t="s">
        <v>181</v>
      </c>
      <c r="AT135" s="18" t="s">
        <v>235</v>
      </c>
      <c r="AU135" s="18" t="s">
        <v>89</v>
      </c>
      <c r="AY135" s="18" t="s">
        <v>232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8" t="s">
        <v>181</v>
      </c>
      <c r="BK135" s="229">
        <f>ROUND(I135*H135,2)</f>
        <v>0</v>
      </c>
      <c r="BL135" s="18" t="s">
        <v>181</v>
      </c>
      <c r="BM135" s="18" t="s">
        <v>337</v>
      </c>
    </row>
    <row r="136" s="1" customFormat="1">
      <c r="B136" s="40"/>
      <c r="C136" s="41"/>
      <c r="D136" s="230" t="s">
        <v>240</v>
      </c>
      <c r="E136" s="41"/>
      <c r="F136" s="231" t="s">
        <v>338</v>
      </c>
      <c r="G136" s="41"/>
      <c r="H136" s="41"/>
      <c r="I136" s="145"/>
      <c r="J136" s="41"/>
      <c r="K136" s="41"/>
      <c r="L136" s="45"/>
      <c r="M136" s="232"/>
      <c r="N136" s="81"/>
      <c r="O136" s="81"/>
      <c r="P136" s="81"/>
      <c r="Q136" s="81"/>
      <c r="R136" s="81"/>
      <c r="S136" s="81"/>
      <c r="T136" s="82"/>
      <c r="AT136" s="18" t="s">
        <v>240</v>
      </c>
      <c r="AU136" s="18" t="s">
        <v>89</v>
      </c>
    </row>
    <row r="137" s="12" customFormat="1">
      <c r="B137" s="233"/>
      <c r="C137" s="234"/>
      <c r="D137" s="230" t="s">
        <v>242</v>
      </c>
      <c r="E137" s="235" t="s">
        <v>39</v>
      </c>
      <c r="F137" s="236" t="s">
        <v>457</v>
      </c>
      <c r="G137" s="234"/>
      <c r="H137" s="237">
        <v>405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242</v>
      </c>
      <c r="AU137" s="243" t="s">
        <v>89</v>
      </c>
      <c r="AV137" s="12" t="s">
        <v>89</v>
      </c>
      <c r="AW137" s="12" t="s">
        <v>41</v>
      </c>
      <c r="AX137" s="12" t="s">
        <v>80</v>
      </c>
      <c r="AY137" s="243" t="s">
        <v>232</v>
      </c>
    </row>
    <row r="138" s="13" customFormat="1">
      <c r="B138" s="254"/>
      <c r="C138" s="255"/>
      <c r="D138" s="230" t="s">
        <v>242</v>
      </c>
      <c r="E138" s="256" t="s">
        <v>458</v>
      </c>
      <c r="F138" s="257" t="s">
        <v>263</v>
      </c>
      <c r="G138" s="255"/>
      <c r="H138" s="258">
        <v>405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AT138" s="264" t="s">
        <v>242</v>
      </c>
      <c r="AU138" s="264" t="s">
        <v>89</v>
      </c>
      <c r="AV138" s="13" t="s">
        <v>181</v>
      </c>
      <c r="AW138" s="13" t="s">
        <v>41</v>
      </c>
      <c r="AX138" s="13" t="s">
        <v>87</v>
      </c>
      <c r="AY138" s="264" t="s">
        <v>232</v>
      </c>
    </row>
    <row r="139" s="11" customFormat="1" ht="25.92" customHeight="1">
      <c r="B139" s="202"/>
      <c r="C139" s="203"/>
      <c r="D139" s="204" t="s">
        <v>79</v>
      </c>
      <c r="E139" s="205" t="s">
        <v>343</v>
      </c>
      <c r="F139" s="205" t="s">
        <v>344</v>
      </c>
      <c r="G139" s="203"/>
      <c r="H139" s="203"/>
      <c r="I139" s="206"/>
      <c r="J139" s="207">
        <f>BK139</f>
        <v>0</v>
      </c>
      <c r="K139" s="203"/>
      <c r="L139" s="208"/>
      <c r="M139" s="209"/>
      <c r="N139" s="210"/>
      <c r="O139" s="210"/>
      <c r="P139" s="211">
        <f>SUM(P140:P149)</f>
        <v>0</v>
      </c>
      <c r="Q139" s="210"/>
      <c r="R139" s="211">
        <f>SUM(R140:R149)</f>
        <v>0</v>
      </c>
      <c r="S139" s="210"/>
      <c r="T139" s="212">
        <f>SUM(T140:T149)</f>
        <v>0</v>
      </c>
      <c r="AR139" s="213" t="s">
        <v>181</v>
      </c>
      <c r="AT139" s="214" t="s">
        <v>79</v>
      </c>
      <c r="AU139" s="214" t="s">
        <v>80</v>
      </c>
      <c r="AY139" s="213" t="s">
        <v>232</v>
      </c>
      <c r="BK139" s="215">
        <f>SUM(BK140:BK149)</f>
        <v>0</v>
      </c>
    </row>
    <row r="140" s="1" customFormat="1" ht="22.5" customHeight="1">
      <c r="B140" s="40"/>
      <c r="C140" s="218" t="s">
        <v>323</v>
      </c>
      <c r="D140" s="218" t="s">
        <v>235</v>
      </c>
      <c r="E140" s="219" t="s">
        <v>346</v>
      </c>
      <c r="F140" s="220" t="s">
        <v>347</v>
      </c>
      <c r="G140" s="221" t="s">
        <v>280</v>
      </c>
      <c r="H140" s="222">
        <v>11</v>
      </c>
      <c r="I140" s="223"/>
      <c r="J140" s="224">
        <f>ROUND(I140*H140,2)</f>
        <v>0</v>
      </c>
      <c r="K140" s="220" t="s">
        <v>238</v>
      </c>
      <c r="L140" s="45"/>
      <c r="M140" s="225" t="s">
        <v>39</v>
      </c>
      <c r="N140" s="226" t="s">
        <v>53</v>
      </c>
      <c r="O140" s="8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AR140" s="18" t="s">
        <v>348</v>
      </c>
      <c r="AT140" s="18" t="s">
        <v>235</v>
      </c>
      <c r="AU140" s="18" t="s">
        <v>87</v>
      </c>
      <c r="AY140" s="18" t="s">
        <v>232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8" t="s">
        <v>181</v>
      </c>
      <c r="BK140" s="229">
        <f>ROUND(I140*H140,2)</f>
        <v>0</v>
      </c>
      <c r="BL140" s="18" t="s">
        <v>348</v>
      </c>
      <c r="BM140" s="18" t="s">
        <v>349</v>
      </c>
    </row>
    <row r="141" s="12" customFormat="1">
      <c r="B141" s="233"/>
      <c r="C141" s="234"/>
      <c r="D141" s="230" t="s">
        <v>242</v>
      </c>
      <c r="E141" s="235" t="s">
        <v>39</v>
      </c>
      <c r="F141" s="236" t="s">
        <v>459</v>
      </c>
      <c r="G141" s="234"/>
      <c r="H141" s="237">
        <v>11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AT141" s="243" t="s">
        <v>242</v>
      </c>
      <c r="AU141" s="243" t="s">
        <v>87</v>
      </c>
      <c r="AV141" s="12" t="s">
        <v>89</v>
      </c>
      <c r="AW141" s="12" t="s">
        <v>41</v>
      </c>
      <c r="AX141" s="12" t="s">
        <v>87</v>
      </c>
      <c r="AY141" s="243" t="s">
        <v>232</v>
      </c>
    </row>
    <row r="142" s="1" customFormat="1" ht="22.5" customHeight="1">
      <c r="B142" s="40"/>
      <c r="C142" s="218" t="s">
        <v>8</v>
      </c>
      <c r="D142" s="218" t="s">
        <v>235</v>
      </c>
      <c r="E142" s="219" t="s">
        <v>352</v>
      </c>
      <c r="F142" s="220" t="s">
        <v>353</v>
      </c>
      <c r="G142" s="221" t="s">
        <v>280</v>
      </c>
      <c r="H142" s="222">
        <v>11</v>
      </c>
      <c r="I142" s="223"/>
      <c r="J142" s="224">
        <f>ROUND(I142*H142,2)</f>
        <v>0</v>
      </c>
      <c r="K142" s="220" t="s">
        <v>238</v>
      </c>
      <c r="L142" s="45"/>
      <c r="M142" s="225" t="s">
        <v>39</v>
      </c>
      <c r="N142" s="226" t="s">
        <v>53</v>
      </c>
      <c r="O142" s="8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AR142" s="18" t="s">
        <v>348</v>
      </c>
      <c r="AT142" s="18" t="s">
        <v>235</v>
      </c>
      <c r="AU142" s="18" t="s">
        <v>87</v>
      </c>
      <c r="AY142" s="18" t="s">
        <v>232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8" t="s">
        <v>181</v>
      </c>
      <c r="BK142" s="229">
        <f>ROUND(I142*H142,2)</f>
        <v>0</v>
      </c>
      <c r="BL142" s="18" t="s">
        <v>348</v>
      </c>
      <c r="BM142" s="18" t="s">
        <v>354</v>
      </c>
    </row>
    <row r="143" s="12" customFormat="1">
      <c r="B143" s="233"/>
      <c r="C143" s="234"/>
      <c r="D143" s="230" t="s">
        <v>242</v>
      </c>
      <c r="E143" s="235" t="s">
        <v>39</v>
      </c>
      <c r="F143" s="236" t="s">
        <v>459</v>
      </c>
      <c r="G143" s="234"/>
      <c r="H143" s="237">
        <v>11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AT143" s="243" t="s">
        <v>242</v>
      </c>
      <c r="AU143" s="243" t="s">
        <v>87</v>
      </c>
      <c r="AV143" s="12" t="s">
        <v>89</v>
      </c>
      <c r="AW143" s="12" t="s">
        <v>41</v>
      </c>
      <c r="AX143" s="12" t="s">
        <v>87</v>
      </c>
      <c r="AY143" s="243" t="s">
        <v>232</v>
      </c>
    </row>
    <row r="144" s="1" customFormat="1" ht="78.75" customHeight="1">
      <c r="B144" s="40"/>
      <c r="C144" s="218" t="s">
        <v>334</v>
      </c>
      <c r="D144" s="218" t="s">
        <v>235</v>
      </c>
      <c r="E144" s="219" t="s">
        <v>460</v>
      </c>
      <c r="F144" s="220" t="s">
        <v>461</v>
      </c>
      <c r="G144" s="221" t="s">
        <v>280</v>
      </c>
      <c r="H144" s="222">
        <v>15.064</v>
      </c>
      <c r="I144" s="223"/>
      <c r="J144" s="224">
        <f>ROUND(I144*H144,2)</f>
        <v>0</v>
      </c>
      <c r="K144" s="220" t="s">
        <v>238</v>
      </c>
      <c r="L144" s="45"/>
      <c r="M144" s="225" t="s">
        <v>39</v>
      </c>
      <c r="N144" s="226" t="s">
        <v>53</v>
      </c>
      <c r="O144" s="8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AR144" s="18" t="s">
        <v>348</v>
      </c>
      <c r="AT144" s="18" t="s">
        <v>235</v>
      </c>
      <c r="AU144" s="18" t="s">
        <v>87</v>
      </c>
      <c r="AY144" s="18" t="s">
        <v>232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8" t="s">
        <v>181</v>
      </c>
      <c r="BK144" s="229">
        <f>ROUND(I144*H144,2)</f>
        <v>0</v>
      </c>
      <c r="BL144" s="18" t="s">
        <v>348</v>
      </c>
      <c r="BM144" s="18" t="s">
        <v>462</v>
      </c>
    </row>
    <row r="145" s="1" customFormat="1">
      <c r="B145" s="40"/>
      <c r="C145" s="41"/>
      <c r="D145" s="230" t="s">
        <v>240</v>
      </c>
      <c r="E145" s="41"/>
      <c r="F145" s="231" t="s">
        <v>359</v>
      </c>
      <c r="G145" s="41"/>
      <c r="H145" s="41"/>
      <c r="I145" s="145"/>
      <c r="J145" s="41"/>
      <c r="K145" s="41"/>
      <c r="L145" s="45"/>
      <c r="M145" s="232"/>
      <c r="N145" s="81"/>
      <c r="O145" s="81"/>
      <c r="P145" s="81"/>
      <c r="Q145" s="81"/>
      <c r="R145" s="81"/>
      <c r="S145" s="81"/>
      <c r="T145" s="82"/>
      <c r="AT145" s="18" t="s">
        <v>240</v>
      </c>
      <c r="AU145" s="18" t="s">
        <v>87</v>
      </c>
    </row>
    <row r="146" s="12" customFormat="1">
      <c r="B146" s="233"/>
      <c r="C146" s="234"/>
      <c r="D146" s="230" t="s">
        <v>242</v>
      </c>
      <c r="E146" s="235" t="s">
        <v>39</v>
      </c>
      <c r="F146" s="236" t="s">
        <v>463</v>
      </c>
      <c r="G146" s="234"/>
      <c r="H146" s="237">
        <v>15.064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AT146" s="243" t="s">
        <v>242</v>
      </c>
      <c r="AU146" s="243" t="s">
        <v>87</v>
      </c>
      <c r="AV146" s="12" t="s">
        <v>89</v>
      </c>
      <c r="AW146" s="12" t="s">
        <v>41</v>
      </c>
      <c r="AX146" s="12" t="s">
        <v>87</v>
      </c>
      <c r="AY146" s="243" t="s">
        <v>232</v>
      </c>
    </row>
    <row r="147" s="1" customFormat="1" ht="78.75" customHeight="1">
      <c r="B147" s="40"/>
      <c r="C147" s="218" t="s">
        <v>345</v>
      </c>
      <c r="D147" s="218" t="s">
        <v>235</v>
      </c>
      <c r="E147" s="219" t="s">
        <v>356</v>
      </c>
      <c r="F147" s="220" t="s">
        <v>357</v>
      </c>
      <c r="G147" s="221" t="s">
        <v>191</v>
      </c>
      <c r="H147" s="222">
        <v>15.064</v>
      </c>
      <c r="I147" s="223"/>
      <c r="J147" s="224">
        <f>ROUND(I147*H147,2)</f>
        <v>0</v>
      </c>
      <c r="K147" s="220" t="s">
        <v>238</v>
      </c>
      <c r="L147" s="45"/>
      <c r="M147" s="225" t="s">
        <v>39</v>
      </c>
      <c r="N147" s="226" t="s">
        <v>53</v>
      </c>
      <c r="O147" s="8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AR147" s="18" t="s">
        <v>348</v>
      </c>
      <c r="AT147" s="18" t="s">
        <v>235</v>
      </c>
      <c r="AU147" s="18" t="s">
        <v>87</v>
      </c>
      <c r="AY147" s="18" t="s">
        <v>232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8" t="s">
        <v>181</v>
      </c>
      <c r="BK147" s="229">
        <f>ROUND(I147*H147,2)</f>
        <v>0</v>
      </c>
      <c r="BL147" s="18" t="s">
        <v>348</v>
      </c>
      <c r="BM147" s="18" t="s">
        <v>464</v>
      </c>
    </row>
    <row r="148" s="1" customFormat="1">
      <c r="B148" s="40"/>
      <c r="C148" s="41"/>
      <c r="D148" s="230" t="s">
        <v>240</v>
      </c>
      <c r="E148" s="41"/>
      <c r="F148" s="231" t="s">
        <v>359</v>
      </c>
      <c r="G148" s="41"/>
      <c r="H148" s="41"/>
      <c r="I148" s="145"/>
      <c r="J148" s="41"/>
      <c r="K148" s="41"/>
      <c r="L148" s="45"/>
      <c r="M148" s="232"/>
      <c r="N148" s="81"/>
      <c r="O148" s="81"/>
      <c r="P148" s="81"/>
      <c r="Q148" s="81"/>
      <c r="R148" s="81"/>
      <c r="S148" s="81"/>
      <c r="T148" s="82"/>
      <c r="AT148" s="18" t="s">
        <v>240</v>
      </c>
      <c r="AU148" s="18" t="s">
        <v>87</v>
      </c>
    </row>
    <row r="149" s="12" customFormat="1">
      <c r="B149" s="233"/>
      <c r="C149" s="234"/>
      <c r="D149" s="230" t="s">
        <v>242</v>
      </c>
      <c r="E149" s="235" t="s">
        <v>39</v>
      </c>
      <c r="F149" s="236" t="s">
        <v>463</v>
      </c>
      <c r="G149" s="234"/>
      <c r="H149" s="237">
        <v>15.064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AT149" s="243" t="s">
        <v>242</v>
      </c>
      <c r="AU149" s="243" t="s">
        <v>87</v>
      </c>
      <c r="AV149" s="12" t="s">
        <v>89</v>
      </c>
      <c r="AW149" s="12" t="s">
        <v>41</v>
      </c>
      <c r="AX149" s="12" t="s">
        <v>87</v>
      </c>
      <c r="AY149" s="243" t="s">
        <v>232</v>
      </c>
    </row>
    <row r="150" s="11" customFormat="1" ht="25.92" customHeight="1">
      <c r="B150" s="202"/>
      <c r="C150" s="203"/>
      <c r="D150" s="204" t="s">
        <v>79</v>
      </c>
      <c r="E150" s="205" t="s">
        <v>172</v>
      </c>
      <c r="F150" s="205" t="s">
        <v>168</v>
      </c>
      <c r="G150" s="203"/>
      <c r="H150" s="203"/>
      <c r="I150" s="206"/>
      <c r="J150" s="207">
        <f>BK150</f>
        <v>0</v>
      </c>
      <c r="K150" s="203"/>
      <c r="L150" s="208"/>
      <c r="M150" s="209"/>
      <c r="N150" s="210"/>
      <c r="O150" s="210"/>
      <c r="P150" s="211">
        <f>SUM(P151:P167)</f>
        <v>0</v>
      </c>
      <c r="Q150" s="210"/>
      <c r="R150" s="211">
        <f>SUM(R151:R167)</f>
        <v>0</v>
      </c>
      <c r="S150" s="210"/>
      <c r="T150" s="212">
        <f>SUM(T151:T167)</f>
        <v>0</v>
      </c>
      <c r="AR150" s="213" t="s">
        <v>233</v>
      </c>
      <c r="AT150" s="214" t="s">
        <v>79</v>
      </c>
      <c r="AU150" s="214" t="s">
        <v>80</v>
      </c>
      <c r="AY150" s="213" t="s">
        <v>232</v>
      </c>
      <c r="BK150" s="215">
        <f>SUM(BK151:BK167)</f>
        <v>0</v>
      </c>
    </row>
    <row r="151" s="1" customFormat="1" ht="78.75" customHeight="1">
      <c r="B151" s="40"/>
      <c r="C151" s="218" t="s">
        <v>351</v>
      </c>
      <c r="D151" s="218" t="s">
        <v>235</v>
      </c>
      <c r="E151" s="219" t="s">
        <v>363</v>
      </c>
      <c r="F151" s="220" t="s">
        <v>364</v>
      </c>
      <c r="G151" s="221" t="s">
        <v>280</v>
      </c>
      <c r="H151" s="222">
        <v>1</v>
      </c>
      <c r="I151" s="223"/>
      <c r="J151" s="224">
        <f>ROUND(I151*H151,2)</f>
        <v>0</v>
      </c>
      <c r="K151" s="220" t="s">
        <v>238</v>
      </c>
      <c r="L151" s="45"/>
      <c r="M151" s="225" t="s">
        <v>39</v>
      </c>
      <c r="N151" s="226" t="s">
        <v>53</v>
      </c>
      <c r="O151" s="8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AR151" s="18" t="s">
        <v>348</v>
      </c>
      <c r="AT151" s="18" t="s">
        <v>235</v>
      </c>
      <c r="AU151" s="18" t="s">
        <v>87</v>
      </c>
      <c r="AY151" s="18" t="s">
        <v>232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8" t="s">
        <v>181</v>
      </c>
      <c r="BK151" s="229">
        <f>ROUND(I151*H151,2)</f>
        <v>0</v>
      </c>
      <c r="BL151" s="18" t="s">
        <v>348</v>
      </c>
      <c r="BM151" s="18" t="s">
        <v>365</v>
      </c>
    </row>
    <row r="152" s="1" customFormat="1">
      <c r="B152" s="40"/>
      <c r="C152" s="41"/>
      <c r="D152" s="230" t="s">
        <v>240</v>
      </c>
      <c r="E152" s="41"/>
      <c r="F152" s="231" t="s">
        <v>359</v>
      </c>
      <c r="G152" s="41"/>
      <c r="H152" s="41"/>
      <c r="I152" s="145"/>
      <c r="J152" s="41"/>
      <c r="K152" s="41"/>
      <c r="L152" s="45"/>
      <c r="M152" s="232"/>
      <c r="N152" s="81"/>
      <c r="O152" s="81"/>
      <c r="P152" s="81"/>
      <c r="Q152" s="81"/>
      <c r="R152" s="81"/>
      <c r="S152" s="81"/>
      <c r="T152" s="82"/>
      <c r="AT152" s="18" t="s">
        <v>240</v>
      </c>
      <c r="AU152" s="18" t="s">
        <v>87</v>
      </c>
    </row>
    <row r="153" s="1" customFormat="1">
      <c r="B153" s="40"/>
      <c r="C153" s="41"/>
      <c r="D153" s="230" t="s">
        <v>255</v>
      </c>
      <c r="E153" s="41"/>
      <c r="F153" s="231" t="s">
        <v>366</v>
      </c>
      <c r="G153" s="41"/>
      <c r="H153" s="41"/>
      <c r="I153" s="145"/>
      <c r="J153" s="41"/>
      <c r="K153" s="41"/>
      <c r="L153" s="45"/>
      <c r="M153" s="232"/>
      <c r="N153" s="81"/>
      <c r="O153" s="81"/>
      <c r="P153" s="81"/>
      <c r="Q153" s="81"/>
      <c r="R153" s="81"/>
      <c r="S153" s="81"/>
      <c r="T153" s="82"/>
      <c r="AT153" s="18" t="s">
        <v>255</v>
      </c>
      <c r="AU153" s="18" t="s">
        <v>87</v>
      </c>
    </row>
    <row r="154" s="12" customFormat="1">
      <c r="B154" s="233"/>
      <c r="C154" s="234"/>
      <c r="D154" s="230" t="s">
        <v>242</v>
      </c>
      <c r="E154" s="235" t="s">
        <v>39</v>
      </c>
      <c r="F154" s="236" t="s">
        <v>367</v>
      </c>
      <c r="G154" s="234"/>
      <c r="H154" s="237">
        <v>1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AT154" s="243" t="s">
        <v>242</v>
      </c>
      <c r="AU154" s="243" t="s">
        <v>87</v>
      </c>
      <c r="AV154" s="12" t="s">
        <v>89</v>
      </c>
      <c r="AW154" s="12" t="s">
        <v>41</v>
      </c>
      <c r="AX154" s="12" t="s">
        <v>87</v>
      </c>
      <c r="AY154" s="243" t="s">
        <v>232</v>
      </c>
    </row>
    <row r="155" s="1" customFormat="1" ht="67.5" customHeight="1">
      <c r="B155" s="40"/>
      <c r="C155" s="218" t="s">
        <v>355</v>
      </c>
      <c r="D155" s="218" t="s">
        <v>235</v>
      </c>
      <c r="E155" s="219" t="s">
        <v>368</v>
      </c>
      <c r="F155" s="220" t="s">
        <v>369</v>
      </c>
      <c r="G155" s="221" t="s">
        <v>191</v>
      </c>
      <c r="H155" s="222">
        <v>15.064</v>
      </c>
      <c r="I155" s="223"/>
      <c r="J155" s="224">
        <f>ROUND(I155*H155,2)</f>
        <v>0</v>
      </c>
      <c r="K155" s="220" t="s">
        <v>39</v>
      </c>
      <c r="L155" s="45"/>
      <c r="M155" s="225" t="s">
        <v>39</v>
      </c>
      <c r="N155" s="226" t="s">
        <v>53</v>
      </c>
      <c r="O155" s="8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AR155" s="18" t="s">
        <v>348</v>
      </c>
      <c r="AT155" s="18" t="s">
        <v>235</v>
      </c>
      <c r="AU155" s="18" t="s">
        <v>87</v>
      </c>
      <c r="AY155" s="18" t="s">
        <v>232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8" t="s">
        <v>181</v>
      </c>
      <c r="BK155" s="229">
        <f>ROUND(I155*H155,2)</f>
        <v>0</v>
      </c>
      <c r="BL155" s="18" t="s">
        <v>348</v>
      </c>
      <c r="BM155" s="18" t="s">
        <v>370</v>
      </c>
    </row>
    <row r="156" s="1" customFormat="1">
      <c r="B156" s="40"/>
      <c r="C156" s="41"/>
      <c r="D156" s="230" t="s">
        <v>255</v>
      </c>
      <c r="E156" s="41"/>
      <c r="F156" s="231" t="s">
        <v>371</v>
      </c>
      <c r="G156" s="41"/>
      <c r="H156" s="41"/>
      <c r="I156" s="145"/>
      <c r="J156" s="41"/>
      <c r="K156" s="41"/>
      <c r="L156" s="45"/>
      <c r="M156" s="232"/>
      <c r="N156" s="81"/>
      <c r="O156" s="81"/>
      <c r="P156" s="81"/>
      <c r="Q156" s="81"/>
      <c r="R156" s="81"/>
      <c r="S156" s="81"/>
      <c r="T156" s="82"/>
      <c r="AT156" s="18" t="s">
        <v>255</v>
      </c>
      <c r="AU156" s="18" t="s">
        <v>87</v>
      </c>
    </row>
    <row r="157" s="12" customFormat="1">
      <c r="B157" s="233"/>
      <c r="C157" s="234"/>
      <c r="D157" s="230" t="s">
        <v>242</v>
      </c>
      <c r="E157" s="235" t="s">
        <v>440</v>
      </c>
      <c r="F157" s="236" t="s">
        <v>465</v>
      </c>
      <c r="G157" s="234"/>
      <c r="H157" s="237">
        <v>15.064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AT157" s="243" t="s">
        <v>242</v>
      </c>
      <c r="AU157" s="243" t="s">
        <v>87</v>
      </c>
      <c r="AV157" s="12" t="s">
        <v>89</v>
      </c>
      <c r="AW157" s="12" t="s">
        <v>41</v>
      </c>
      <c r="AX157" s="12" t="s">
        <v>80</v>
      </c>
      <c r="AY157" s="243" t="s">
        <v>232</v>
      </c>
    </row>
    <row r="158" s="13" customFormat="1">
      <c r="B158" s="254"/>
      <c r="C158" s="255"/>
      <c r="D158" s="230" t="s">
        <v>242</v>
      </c>
      <c r="E158" s="256" t="s">
        <v>39</v>
      </c>
      <c r="F158" s="257" t="s">
        <v>263</v>
      </c>
      <c r="G158" s="255"/>
      <c r="H158" s="258">
        <v>15.064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AT158" s="264" t="s">
        <v>242</v>
      </c>
      <c r="AU158" s="264" t="s">
        <v>87</v>
      </c>
      <c r="AV158" s="13" t="s">
        <v>181</v>
      </c>
      <c r="AW158" s="13" t="s">
        <v>41</v>
      </c>
      <c r="AX158" s="13" t="s">
        <v>87</v>
      </c>
      <c r="AY158" s="264" t="s">
        <v>232</v>
      </c>
    </row>
    <row r="159" s="1" customFormat="1" ht="33.75" customHeight="1">
      <c r="B159" s="40"/>
      <c r="C159" s="218" t="s">
        <v>362</v>
      </c>
      <c r="D159" s="218" t="s">
        <v>235</v>
      </c>
      <c r="E159" s="219" t="s">
        <v>374</v>
      </c>
      <c r="F159" s="220" t="s">
        <v>375</v>
      </c>
      <c r="G159" s="221" t="s">
        <v>191</v>
      </c>
      <c r="H159" s="222">
        <v>45.192</v>
      </c>
      <c r="I159" s="223"/>
      <c r="J159" s="224">
        <f>ROUND(I159*H159,2)</f>
        <v>0</v>
      </c>
      <c r="K159" s="220" t="s">
        <v>238</v>
      </c>
      <c r="L159" s="45"/>
      <c r="M159" s="225" t="s">
        <v>39</v>
      </c>
      <c r="N159" s="226" t="s">
        <v>53</v>
      </c>
      <c r="O159" s="8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AR159" s="18" t="s">
        <v>348</v>
      </c>
      <c r="AT159" s="18" t="s">
        <v>235</v>
      </c>
      <c r="AU159" s="18" t="s">
        <v>87</v>
      </c>
      <c r="AY159" s="18" t="s">
        <v>232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8" t="s">
        <v>181</v>
      </c>
      <c r="BK159" s="229">
        <f>ROUND(I159*H159,2)</f>
        <v>0</v>
      </c>
      <c r="BL159" s="18" t="s">
        <v>348</v>
      </c>
      <c r="BM159" s="18" t="s">
        <v>376</v>
      </c>
    </row>
    <row r="160" s="1" customFormat="1">
      <c r="B160" s="40"/>
      <c r="C160" s="41"/>
      <c r="D160" s="230" t="s">
        <v>240</v>
      </c>
      <c r="E160" s="41"/>
      <c r="F160" s="231" t="s">
        <v>377</v>
      </c>
      <c r="G160" s="41"/>
      <c r="H160" s="41"/>
      <c r="I160" s="145"/>
      <c r="J160" s="41"/>
      <c r="K160" s="41"/>
      <c r="L160" s="45"/>
      <c r="M160" s="232"/>
      <c r="N160" s="81"/>
      <c r="O160" s="81"/>
      <c r="P160" s="81"/>
      <c r="Q160" s="81"/>
      <c r="R160" s="81"/>
      <c r="S160" s="81"/>
      <c r="T160" s="82"/>
      <c r="AT160" s="18" t="s">
        <v>240</v>
      </c>
      <c r="AU160" s="18" t="s">
        <v>87</v>
      </c>
    </row>
    <row r="161" s="1" customFormat="1">
      <c r="B161" s="40"/>
      <c r="C161" s="41"/>
      <c r="D161" s="230" t="s">
        <v>255</v>
      </c>
      <c r="E161" s="41"/>
      <c r="F161" s="231" t="s">
        <v>378</v>
      </c>
      <c r="G161" s="41"/>
      <c r="H161" s="41"/>
      <c r="I161" s="145"/>
      <c r="J161" s="41"/>
      <c r="K161" s="41"/>
      <c r="L161" s="45"/>
      <c r="M161" s="232"/>
      <c r="N161" s="81"/>
      <c r="O161" s="81"/>
      <c r="P161" s="81"/>
      <c r="Q161" s="81"/>
      <c r="R161" s="81"/>
      <c r="S161" s="81"/>
      <c r="T161" s="82"/>
      <c r="AT161" s="18" t="s">
        <v>255</v>
      </c>
      <c r="AU161" s="18" t="s">
        <v>87</v>
      </c>
    </row>
    <row r="162" s="12" customFormat="1">
      <c r="B162" s="233"/>
      <c r="C162" s="234"/>
      <c r="D162" s="230" t="s">
        <v>242</v>
      </c>
      <c r="E162" s="235" t="s">
        <v>39</v>
      </c>
      <c r="F162" s="236" t="s">
        <v>466</v>
      </c>
      <c r="G162" s="234"/>
      <c r="H162" s="237">
        <v>45.192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AT162" s="243" t="s">
        <v>242</v>
      </c>
      <c r="AU162" s="243" t="s">
        <v>87</v>
      </c>
      <c r="AV162" s="12" t="s">
        <v>89</v>
      </c>
      <c r="AW162" s="12" t="s">
        <v>41</v>
      </c>
      <c r="AX162" s="12" t="s">
        <v>80</v>
      </c>
      <c r="AY162" s="243" t="s">
        <v>232</v>
      </c>
    </row>
    <row r="163" s="13" customFormat="1">
      <c r="B163" s="254"/>
      <c r="C163" s="255"/>
      <c r="D163" s="230" t="s">
        <v>242</v>
      </c>
      <c r="E163" s="256" t="s">
        <v>39</v>
      </c>
      <c r="F163" s="257" t="s">
        <v>263</v>
      </c>
      <c r="G163" s="255"/>
      <c r="H163" s="258">
        <v>45.192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AT163" s="264" t="s">
        <v>242</v>
      </c>
      <c r="AU163" s="264" t="s">
        <v>87</v>
      </c>
      <c r="AV163" s="13" t="s">
        <v>181</v>
      </c>
      <c r="AW163" s="13" t="s">
        <v>41</v>
      </c>
      <c r="AX163" s="13" t="s">
        <v>87</v>
      </c>
      <c r="AY163" s="264" t="s">
        <v>232</v>
      </c>
    </row>
    <row r="164" s="1" customFormat="1" ht="33.75" customHeight="1">
      <c r="B164" s="40"/>
      <c r="C164" s="218" t="s">
        <v>7</v>
      </c>
      <c r="D164" s="218" t="s">
        <v>235</v>
      </c>
      <c r="E164" s="219" t="s">
        <v>381</v>
      </c>
      <c r="F164" s="220" t="s">
        <v>382</v>
      </c>
      <c r="G164" s="221" t="s">
        <v>191</v>
      </c>
      <c r="H164" s="222">
        <v>0.17599999999999999</v>
      </c>
      <c r="I164" s="223"/>
      <c r="J164" s="224">
        <f>ROUND(I164*H164,2)</f>
        <v>0</v>
      </c>
      <c r="K164" s="220" t="s">
        <v>238</v>
      </c>
      <c r="L164" s="45"/>
      <c r="M164" s="225" t="s">
        <v>39</v>
      </c>
      <c r="N164" s="226" t="s">
        <v>53</v>
      </c>
      <c r="O164" s="8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AR164" s="18" t="s">
        <v>348</v>
      </c>
      <c r="AT164" s="18" t="s">
        <v>235</v>
      </c>
      <c r="AU164" s="18" t="s">
        <v>87</v>
      </c>
      <c r="AY164" s="18" t="s">
        <v>232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8" t="s">
        <v>181</v>
      </c>
      <c r="BK164" s="229">
        <f>ROUND(I164*H164,2)</f>
        <v>0</v>
      </c>
      <c r="BL164" s="18" t="s">
        <v>348</v>
      </c>
      <c r="BM164" s="18" t="s">
        <v>383</v>
      </c>
    </row>
    <row r="165" s="1" customFormat="1">
      <c r="B165" s="40"/>
      <c r="C165" s="41"/>
      <c r="D165" s="230" t="s">
        <v>240</v>
      </c>
      <c r="E165" s="41"/>
      <c r="F165" s="231" t="s">
        <v>384</v>
      </c>
      <c r="G165" s="41"/>
      <c r="H165" s="41"/>
      <c r="I165" s="145"/>
      <c r="J165" s="41"/>
      <c r="K165" s="41"/>
      <c r="L165" s="45"/>
      <c r="M165" s="232"/>
      <c r="N165" s="81"/>
      <c r="O165" s="81"/>
      <c r="P165" s="81"/>
      <c r="Q165" s="81"/>
      <c r="R165" s="81"/>
      <c r="S165" s="81"/>
      <c r="T165" s="82"/>
      <c r="AT165" s="18" t="s">
        <v>240</v>
      </c>
      <c r="AU165" s="18" t="s">
        <v>87</v>
      </c>
    </row>
    <row r="166" s="12" customFormat="1">
      <c r="B166" s="233"/>
      <c r="C166" s="234"/>
      <c r="D166" s="230" t="s">
        <v>242</v>
      </c>
      <c r="E166" s="235" t="s">
        <v>39</v>
      </c>
      <c r="F166" s="236" t="s">
        <v>467</v>
      </c>
      <c r="G166" s="234"/>
      <c r="H166" s="237">
        <v>0.17599999999999999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AT166" s="243" t="s">
        <v>242</v>
      </c>
      <c r="AU166" s="243" t="s">
        <v>87</v>
      </c>
      <c r="AV166" s="12" t="s">
        <v>89</v>
      </c>
      <c r="AW166" s="12" t="s">
        <v>41</v>
      </c>
      <c r="AX166" s="12" t="s">
        <v>80</v>
      </c>
      <c r="AY166" s="243" t="s">
        <v>232</v>
      </c>
    </row>
    <row r="167" s="13" customFormat="1">
      <c r="B167" s="254"/>
      <c r="C167" s="255"/>
      <c r="D167" s="230" t="s">
        <v>242</v>
      </c>
      <c r="E167" s="256" t="s">
        <v>39</v>
      </c>
      <c r="F167" s="257" t="s">
        <v>263</v>
      </c>
      <c r="G167" s="255"/>
      <c r="H167" s="258">
        <v>0.17599999999999999</v>
      </c>
      <c r="I167" s="259"/>
      <c r="J167" s="255"/>
      <c r="K167" s="255"/>
      <c r="L167" s="260"/>
      <c r="M167" s="286"/>
      <c r="N167" s="287"/>
      <c r="O167" s="287"/>
      <c r="P167" s="287"/>
      <c r="Q167" s="287"/>
      <c r="R167" s="287"/>
      <c r="S167" s="287"/>
      <c r="T167" s="288"/>
      <c r="AT167" s="264" t="s">
        <v>242</v>
      </c>
      <c r="AU167" s="264" t="s">
        <v>87</v>
      </c>
      <c r="AV167" s="13" t="s">
        <v>181</v>
      </c>
      <c r="AW167" s="13" t="s">
        <v>41</v>
      </c>
      <c r="AX167" s="13" t="s">
        <v>87</v>
      </c>
      <c r="AY167" s="264" t="s">
        <v>232</v>
      </c>
    </row>
    <row r="168" s="1" customFormat="1" ht="6.96" customHeight="1">
      <c r="B168" s="59"/>
      <c r="C168" s="60"/>
      <c r="D168" s="60"/>
      <c r="E168" s="60"/>
      <c r="F168" s="60"/>
      <c r="G168" s="60"/>
      <c r="H168" s="60"/>
      <c r="I168" s="169"/>
      <c r="J168" s="60"/>
      <c r="K168" s="60"/>
      <c r="L168" s="45"/>
    </row>
  </sheetData>
  <sheetProtection sheet="1" autoFilter="0" formatColumns="0" formatRows="0" objects="1" scenarios="1" spinCount="100000" saltValue="4B5P7qp/zA7ynUmDuEmkhZg/+4I6W0fSiPMRoiu/yhJx49h5jzhS9294o95TQaALSFxEu94NqC97kEdzZGrMcQ==" hashValue="CESLosFopFegMfmGdh6WfWQDYk+7kF0ApvU7bw+1I2cthdkfizLgznGoSdShvlNYDTks5Yux8OkVV80H6u2/tA==" algorithmName="SHA-512" password="CC35"/>
  <autoFilter ref="C88:K16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103</v>
      </c>
      <c r="AZ2" s="138" t="s">
        <v>468</v>
      </c>
      <c r="BA2" s="138" t="s">
        <v>469</v>
      </c>
      <c r="BB2" s="138" t="s">
        <v>195</v>
      </c>
      <c r="BC2" s="138" t="s">
        <v>89</v>
      </c>
      <c r="BD2" s="138" t="s">
        <v>89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89</v>
      </c>
      <c r="AZ3" s="138" t="s">
        <v>470</v>
      </c>
      <c r="BA3" s="138" t="s">
        <v>471</v>
      </c>
      <c r="BB3" s="138" t="s">
        <v>176</v>
      </c>
      <c r="BC3" s="138" t="s">
        <v>472</v>
      </c>
      <c r="BD3" s="138" t="s">
        <v>89</v>
      </c>
    </row>
    <row r="4" ht="24.96" customHeight="1">
      <c r="B4" s="21"/>
      <c r="D4" s="142" t="s">
        <v>182</v>
      </c>
      <c r="L4" s="21"/>
      <c r="M4" s="25" t="s">
        <v>10</v>
      </c>
      <c r="AT4" s="18" t="s">
        <v>41</v>
      </c>
      <c r="AZ4" s="138" t="s">
        <v>473</v>
      </c>
      <c r="BA4" s="138" t="s">
        <v>474</v>
      </c>
      <c r="BB4" s="138" t="s">
        <v>195</v>
      </c>
      <c r="BC4" s="138" t="s">
        <v>475</v>
      </c>
      <c r="BD4" s="138" t="s">
        <v>89</v>
      </c>
    </row>
    <row r="5" ht="6.96" customHeight="1">
      <c r="B5" s="21"/>
      <c r="L5" s="21"/>
      <c r="AZ5" s="138" t="s">
        <v>476</v>
      </c>
      <c r="BA5" s="138" t="s">
        <v>477</v>
      </c>
      <c r="BB5" s="138" t="s">
        <v>180</v>
      </c>
      <c r="BC5" s="138" t="s">
        <v>478</v>
      </c>
      <c r="BD5" s="138" t="s">
        <v>89</v>
      </c>
    </row>
    <row r="6" ht="12" customHeight="1">
      <c r="B6" s="21"/>
      <c r="D6" s="143" t="s">
        <v>16</v>
      </c>
      <c r="L6" s="21"/>
      <c r="AZ6" s="138" t="s">
        <v>479</v>
      </c>
      <c r="BA6" s="138" t="s">
        <v>480</v>
      </c>
      <c r="BB6" s="138" t="s">
        <v>191</v>
      </c>
      <c r="BC6" s="138" t="s">
        <v>481</v>
      </c>
      <c r="BD6" s="138" t="s">
        <v>89</v>
      </c>
    </row>
    <row r="7" ht="16.5" customHeight="1">
      <c r="B7" s="21"/>
      <c r="E7" s="144" t="str">
        <f>'Rekapitulace stavby'!K6</f>
        <v>Výměna kolejnic v obvodu ST Most</v>
      </c>
      <c r="F7" s="143"/>
      <c r="G7" s="143"/>
      <c r="H7" s="143"/>
      <c r="L7" s="21"/>
      <c r="AZ7" s="138" t="s">
        <v>482</v>
      </c>
      <c r="BA7" s="138" t="s">
        <v>483</v>
      </c>
      <c r="BB7" s="138" t="s">
        <v>195</v>
      </c>
      <c r="BC7" s="138" t="s">
        <v>484</v>
      </c>
      <c r="BD7" s="138" t="s">
        <v>89</v>
      </c>
    </row>
    <row r="8" ht="12" customHeight="1">
      <c r="B8" s="21"/>
      <c r="D8" s="143" t="s">
        <v>197</v>
      </c>
      <c r="L8" s="21"/>
      <c r="AZ8" s="138" t="s">
        <v>485</v>
      </c>
      <c r="BA8" s="138" t="s">
        <v>486</v>
      </c>
      <c r="BB8" s="138" t="s">
        <v>195</v>
      </c>
      <c r="BC8" s="138" t="s">
        <v>487</v>
      </c>
      <c r="BD8" s="138" t="s">
        <v>89</v>
      </c>
    </row>
    <row r="9" s="1" customFormat="1" ht="16.5" customHeight="1">
      <c r="B9" s="45"/>
      <c r="E9" s="144" t="s">
        <v>202</v>
      </c>
      <c r="F9" s="1"/>
      <c r="G9" s="1"/>
      <c r="H9" s="1"/>
      <c r="I9" s="145"/>
      <c r="L9" s="45"/>
      <c r="AZ9" s="138" t="s">
        <v>488</v>
      </c>
      <c r="BA9" s="138" t="s">
        <v>489</v>
      </c>
      <c r="BB9" s="138" t="s">
        <v>195</v>
      </c>
      <c r="BC9" s="138" t="s">
        <v>490</v>
      </c>
      <c r="BD9" s="138" t="s">
        <v>89</v>
      </c>
    </row>
    <row r="10" s="1" customFormat="1" ht="12" customHeight="1">
      <c r="B10" s="45"/>
      <c r="D10" s="143" t="s">
        <v>206</v>
      </c>
      <c r="I10" s="145"/>
      <c r="L10" s="45"/>
      <c r="AZ10" s="138" t="s">
        <v>491</v>
      </c>
      <c r="BA10" s="138" t="s">
        <v>492</v>
      </c>
      <c r="BB10" s="138" t="s">
        <v>200</v>
      </c>
      <c r="BC10" s="138" t="s">
        <v>493</v>
      </c>
      <c r="BD10" s="138" t="s">
        <v>89</v>
      </c>
    </row>
    <row r="11" s="1" customFormat="1" ht="36.96" customHeight="1">
      <c r="B11" s="45"/>
      <c r="E11" s="146" t="s">
        <v>494</v>
      </c>
      <c r="F11" s="1"/>
      <c r="G11" s="1"/>
      <c r="H11" s="1"/>
      <c r="I11" s="145"/>
      <c r="L11" s="45"/>
      <c r="AZ11" s="138" t="s">
        <v>495</v>
      </c>
      <c r="BA11" s="138" t="s">
        <v>496</v>
      </c>
      <c r="BB11" s="138" t="s">
        <v>280</v>
      </c>
      <c r="BC11" s="138" t="s">
        <v>87</v>
      </c>
      <c r="BD11" s="138" t="s">
        <v>89</v>
      </c>
    </row>
    <row r="12" s="1" customFormat="1">
      <c r="B12" s="45"/>
      <c r="I12" s="145"/>
      <c r="L12" s="45"/>
    </row>
    <row r="13" s="1" customFormat="1" ht="12" customHeight="1">
      <c r="B13" s="45"/>
      <c r="D13" s="143" t="s">
        <v>18</v>
      </c>
      <c r="F13" s="18" t="s">
        <v>19</v>
      </c>
      <c r="I13" s="147" t="s">
        <v>20</v>
      </c>
      <c r="J13" s="18" t="s">
        <v>39</v>
      </c>
      <c r="L13" s="45"/>
    </row>
    <row r="14" s="1" customFormat="1" ht="12" customHeight="1">
      <c r="B14" s="45"/>
      <c r="D14" s="143" t="s">
        <v>22</v>
      </c>
      <c r="F14" s="18" t="s">
        <v>23</v>
      </c>
      <c r="I14" s="147" t="s">
        <v>24</v>
      </c>
      <c r="J14" s="148" t="str">
        <f>'Rekapitulace stavby'!AN8</f>
        <v>13. 2. 2019</v>
      </c>
      <c r="L14" s="45"/>
    </row>
    <row r="15" s="1" customFormat="1" ht="10.8" customHeight="1">
      <c r="B15" s="45"/>
      <c r="I15" s="145"/>
      <c r="L15" s="45"/>
    </row>
    <row r="16" s="1" customFormat="1" ht="12" customHeight="1">
      <c r="B16" s="45"/>
      <c r="D16" s="143" t="s">
        <v>30</v>
      </c>
      <c r="I16" s="147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7" t="s">
        <v>34</v>
      </c>
      <c r="J17" s="18" t="s">
        <v>35</v>
      </c>
      <c r="L17" s="45"/>
    </row>
    <row r="18" s="1" customFormat="1" ht="6.96" customHeight="1">
      <c r="B18" s="45"/>
      <c r="I18" s="145"/>
      <c r="L18" s="45"/>
    </row>
    <row r="19" s="1" customFormat="1" ht="12" customHeight="1">
      <c r="B19" s="45"/>
      <c r="D19" s="143" t="s">
        <v>36</v>
      </c>
      <c r="I19" s="147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7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5"/>
      <c r="L21" s="45"/>
    </row>
    <row r="22" s="1" customFormat="1" ht="12" customHeight="1">
      <c r="B22" s="45"/>
      <c r="D22" s="143" t="s">
        <v>38</v>
      </c>
      <c r="I22" s="147" t="s">
        <v>31</v>
      </c>
      <c r="J22" s="18" t="s">
        <v>39</v>
      </c>
      <c r="L22" s="45"/>
    </row>
    <row r="23" s="1" customFormat="1" ht="18" customHeight="1">
      <c r="B23" s="45"/>
      <c r="E23" s="18" t="s">
        <v>40</v>
      </c>
      <c r="I23" s="147" t="s">
        <v>34</v>
      </c>
      <c r="J23" s="18" t="s">
        <v>39</v>
      </c>
      <c r="L23" s="45"/>
    </row>
    <row r="24" s="1" customFormat="1" ht="6.96" customHeight="1">
      <c r="B24" s="45"/>
      <c r="I24" s="145"/>
      <c r="L24" s="45"/>
    </row>
    <row r="25" s="1" customFormat="1" ht="12" customHeight="1">
      <c r="B25" s="45"/>
      <c r="D25" s="143" t="s">
        <v>42</v>
      </c>
      <c r="I25" s="147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7" t="s">
        <v>34</v>
      </c>
      <c r="J26" s="18" t="s">
        <v>39</v>
      </c>
      <c r="L26" s="45"/>
    </row>
    <row r="27" s="1" customFormat="1" ht="6.96" customHeight="1">
      <c r="B27" s="45"/>
      <c r="I27" s="145"/>
      <c r="L27" s="45"/>
    </row>
    <row r="28" s="1" customFormat="1" ht="12" customHeight="1">
      <c r="B28" s="45"/>
      <c r="D28" s="143" t="s">
        <v>44</v>
      </c>
      <c r="I28" s="145"/>
      <c r="L28" s="45"/>
    </row>
    <row r="29" s="7" customFormat="1" ht="45" customHeight="1">
      <c r="B29" s="149"/>
      <c r="E29" s="150" t="s">
        <v>45</v>
      </c>
      <c r="F29" s="150"/>
      <c r="G29" s="150"/>
      <c r="H29" s="150"/>
      <c r="I29" s="151"/>
      <c r="L29" s="149"/>
    </row>
    <row r="30" s="1" customFormat="1" ht="6.96" customHeight="1">
      <c r="B30" s="45"/>
      <c r="I30" s="145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2"/>
      <c r="J31" s="73"/>
      <c r="K31" s="73"/>
      <c r="L31" s="45"/>
    </row>
    <row r="32" s="1" customFormat="1" ht="25.44" customHeight="1">
      <c r="B32" s="45"/>
      <c r="D32" s="153" t="s">
        <v>46</v>
      </c>
      <c r="I32" s="145"/>
      <c r="J32" s="154">
        <f>ROUND(J89,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2"/>
      <c r="J33" s="73"/>
      <c r="K33" s="73"/>
      <c r="L33" s="45"/>
    </row>
    <row r="34" s="1" customFormat="1" ht="14.4" customHeight="1">
      <c r="B34" s="45"/>
      <c r="F34" s="155" t="s">
        <v>48</v>
      </c>
      <c r="I34" s="156" t="s">
        <v>47</v>
      </c>
      <c r="J34" s="155" t="s">
        <v>49</v>
      </c>
      <c r="L34" s="45"/>
    </row>
    <row r="35" hidden="1" s="1" customFormat="1" ht="14.4" customHeight="1">
      <c r="B35" s="45"/>
      <c r="D35" s="143" t="s">
        <v>50</v>
      </c>
      <c r="E35" s="143" t="s">
        <v>51</v>
      </c>
      <c r="F35" s="157">
        <f>ROUND((SUM(BE89:BE232)),  2)</f>
        <v>0</v>
      </c>
      <c r="I35" s="158">
        <v>0.20999999999999999</v>
      </c>
      <c r="J35" s="157">
        <f>ROUND(((SUM(BE89:BE232))*I35),  2)</f>
        <v>0</v>
      </c>
      <c r="L35" s="45"/>
    </row>
    <row r="36" hidden="1" s="1" customFormat="1" ht="14.4" customHeight="1">
      <c r="B36" s="45"/>
      <c r="E36" s="143" t="s">
        <v>52</v>
      </c>
      <c r="F36" s="157">
        <f>ROUND((SUM(BF89:BF232)),  2)</f>
        <v>0</v>
      </c>
      <c r="I36" s="158">
        <v>0.14999999999999999</v>
      </c>
      <c r="J36" s="157">
        <f>ROUND(((SUM(BF89:BF232))*I36),  2)</f>
        <v>0</v>
      </c>
      <c r="L36" s="45"/>
    </row>
    <row r="37" s="1" customFormat="1" ht="14.4" customHeight="1">
      <c r="B37" s="45"/>
      <c r="D37" s="143" t="s">
        <v>50</v>
      </c>
      <c r="E37" s="143" t="s">
        <v>53</v>
      </c>
      <c r="F37" s="157">
        <f>ROUND((SUM(BG89:BG232)),  2)</f>
        <v>0</v>
      </c>
      <c r="I37" s="158">
        <v>0.20999999999999999</v>
      </c>
      <c r="J37" s="157">
        <f>0</f>
        <v>0</v>
      </c>
      <c r="L37" s="45"/>
    </row>
    <row r="38" s="1" customFormat="1" ht="14.4" customHeight="1">
      <c r="B38" s="45"/>
      <c r="E38" s="143" t="s">
        <v>54</v>
      </c>
      <c r="F38" s="157">
        <f>ROUND((SUM(BH89:BH232)),  2)</f>
        <v>0</v>
      </c>
      <c r="I38" s="158">
        <v>0.14999999999999999</v>
      </c>
      <c r="J38" s="157">
        <f>0</f>
        <v>0</v>
      </c>
      <c r="L38" s="45"/>
    </row>
    <row r="39" hidden="1" s="1" customFormat="1" ht="14.4" customHeight="1">
      <c r="B39" s="45"/>
      <c r="E39" s="143" t="s">
        <v>55</v>
      </c>
      <c r="F39" s="157">
        <f>ROUND((SUM(BI89:BI232)),  2)</f>
        <v>0</v>
      </c>
      <c r="I39" s="158">
        <v>0</v>
      </c>
      <c r="J39" s="157">
        <f>0</f>
        <v>0</v>
      </c>
      <c r="L39" s="45"/>
    </row>
    <row r="40" s="1" customFormat="1" ht="6.96" customHeight="1">
      <c r="B40" s="45"/>
      <c r="I40" s="145"/>
      <c r="L40" s="45"/>
    </row>
    <row r="41" s="1" customFormat="1" ht="25.44" customHeight="1">
      <c r="B41" s="45"/>
      <c r="C41" s="159"/>
      <c r="D41" s="160" t="s">
        <v>56</v>
      </c>
      <c r="E41" s="161"/>
      <c r="F41" s="161"/>
      <c r="G41" s="162" t="s">
        <v>57</v>
      </c>
      <c r="H41" s="163" t="s">
        <v>58</v>
      </c>
      <c r="I41" s="164"/>
      <c r="J41" s="165">
        <f>SUM(J32:J39)</f>
        <v>0</v>
      </c>
      <c r="K41" s="166"/>
      <c r="L41" s="45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5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5"/>
    </row>
    <row r="47" s="1" customFormat="1" ht="24.96" customHeight="1">
      <c r="B47" s="40"/>
      <c r="C47" s="24" t="s">
        <v>208</v>
      </c>
      <c r="D47" s="41"/>
      <c r="E47" s="41"/>
      <c r="F47" s="41"/>
      <c r="G47" s="41"/>
      <c r="H47" s="41"/>
      <c r="I47" s="145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5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5"/>
      <c r="J49" s="41"/>
      <c r="K49" s="41"/>
      <c r="L49" s="45"/>
    </row>
    <row r="50" s="1" customFormat="1" ht="16.5" customHeight="1">
      <c r="B50" s="40"/>
      <c r="C50" s="41"/>
      <c r="D50" s="41"/>
      <c r="E50" s="173" t="str">
        <f>E7</f>
        <v>Výměna kolejnic v obvodu ST Most</v>
      </c>
      <c r="F50" s="33"/>
      <c r="G50" s="33"/>
      <c r="H50" s="33"/>
      <c r="I50" s="145"/>
      <c r="J50" s="41"/>
      <c r="K50" s="41"/>
      <c r="L50" s="45"/>
    </row>
    <row r="51" ht="12" customHeight="1">
      <c r="B51" s="22"/>
      <c r="C51" s="33" t="s">
        <v>197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3" t="s">
        <v>202</v>
      </c>
      <c r="F52" s="41"/>
      <c r="G52" s="41"/>
      <c r="H52" s="41"/>
      <c r="I52" s="145"/>
      <c r="J52" s="41"/>
      <c r="K52" s="41"/>
      <c r="L52" s="45"/>
    </row>
    <row r="53" s="1" customFormat="1" ht="12" customHeight="1">
      <c r="B53" s="40"/>
      <c r="C53" s="33" t="s">
        <v>206</v>
      </c>
      <c r="D53" s="41"/>
      <c r="E53" s="41"/>
      <c r="F53" s="41"/>
      <c r="G53" s="41"/>
      <c r="H53" s="41"/>
      <c r="I53" s="145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Č14 - 1.TK Č.Zlatníky-Most</v>
      </c>
      <c r="F54" s="41"/>
      <c r="G54" s="41"/>
      <c r="H54" s="41"/>
      <c r="I54" s="145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5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obvod správy tratí v Mostě</v>
      </c>
      <c r="G56" s="41"/>
      <c r="H56" s="41"/>
      <c r="I56" s="147" t="s">
        <v>24</v>
      </c>
      <c r="J56" s="69" t="str">
        <f>IF(J14="","",J14)</f>
        <v>13. 2. 2019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5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7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7" t="s">
        <v>42</v>
      </c>
      <c r="J59" s="38" t="str">
        <f>E26</f>
        <v>Ing. Horák Jiří, horak@szdc.cz, +420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5"/>
      <c r="J60" s="41"/>
      <c r="K60" s="41"/>
      <c r="L60" s="45"/>
    </row>
    <row r="61" s="1" customFormat="1" ht="29.28" customHeight="1">
      <c r="B61" s="40"/>
      <c r="C61" s="174" t="s">
        <v>209</v>
      </c>
      <c r="D61" s="175"/>
      <c r="E61" s="175"/>
      <c r="F61" s="175"/>
      <c r="G61" s="175"/>
      <c r="H61" s="175"/>
      <c r="I61" s="176"/>
      <c r="J61" s="177" t="s">
        <v>210</v>
      </c>
      <c r="K61" s="175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5"/>
      <c r="J62" s="41"/>
      <c r="K62" s="41"/>
      <c r="L62" s="45"/>
    </row>
    <row r="63" s="1" customFormat="1" ht="22.8" customHeight="1">
      <c r="B63" s="40"/>
      <c r="C63" s="178" t="s">
        <v>78</v>
      </c>
      <c r="D63" s="41"/>
      <c r="E63" s="41"/>
      <c r="F63" s="41"/>
      <c r="G63" s="41"/>
      <c r="H63" s="41"/>
      <c r="I63" s="145"/>
      <c r="J63" s="99">
        <f>J89</f>
        <v>0</v>
      </c>
      <c r="K63" s="41"/>
      <c r="L63" s="45"/>
      <c r="AU63" s="18" t="s">
        <v>211</v>
      </c>
    </row>
    <row r="64" s="8" customFormat="1" ht="24.96" customHeight="1">
      <c r="B64" s="179"/>
      <c r="C64" s="180"/>
      <c r="D64" s="181" t="s">
        <v>212</v>
      </c>
      <c r="E64" s="182"/>
      <c r="F64" s="182"/>
      <c r="G64" s="182"/>
      <c r="H64" s="182"/>
      <c r="I64" s="183"/>
      <c r="J64" s="184">
        <f>J90</f>
        <v>0</v>
      </c>
      <c r="K64" s="180"/>
      <c r="L64" s="185"/>
    </row>
    <row r="65" s="9" customFormat="1" ht="19.92" customHeight="1">
      <c r="B65" s="186"/>
      <c r="C65" s="123"/>
      <c r="D65" s="187" t="s">
        <v>213</v>
      </c>
      <c r="E65" s="188"/>
      <c r="F65" s="188"/>
      <c r="G65" s="188"/>
      <c r="H65" s="188"/>
      <c r="I65" s="189"/>
      <c r="J65" s="190">
        <f>J91</f>
        <v>0</v>
      </c>
      <c r="K65" s="123"/>
      <c r="L65" s="191"/>
    </row>
    <row r="66" s="8" customFormat="1" ht="24.96" customHeight="1">
      <c r="B66" s="179"/>
      <c r="C66" s="180"/>
      <c r="D66" s="181" t="s">
        <v>214</v>
      </c>
      <c r="E66" s="182"/>
      <c r="F66" s="182"/>
      <c r="G66" s="182"/>
      <c r="H66" s="182"/>
      <c r="I66" s="183"/>
      <c r="J66" s="184">
        <f>J199</f>
        <v>0</v>
      </c>
      <c r="K66" s="180"/>
      <c r="L66" s="185"/>
    </row>
    <row r="67" s="8" customFormat="1" ht="24.96" customHeight="1">
      <c r="B67" s="179"/>
      <c r="C67" s="180"/>
      <c r="D67" s="181" t="s">
        <v>216</v>
      </c>
      <c r="E67" s="182"/>
      <c r="F67" s="182"/>
      <c r="G67" s="182"/>
      <c r="H67" s="182"/>
      <c r="I67" s="183"/>
      <c r="J67" s="184">
        <f>J209</f>
        <v>0</v>
      </c>
      <c r="K67" s="180"/>
      <c r="L67" s="185"/>
    </row>
    <row r="68" s="1" customFormat="1" ht="21.84" customHeight="1">
      <c r="B68" s="40"/>
      <c r="C68" s="41"/>
      <c r="D68" s="41"/>
      <c r="E68" s="41"/>
      <c r="F68" s="41"/>
      <c r="G68" s="41"/>
      <c r="H68" s="41"/>
      <c r="I68" s="145"/>
      <c r="J68" s="41"/>
      <c r="K68" s="41"/>
      <c r="L68" s="45"/>
    </row>
    <row r="69" s="1" customFormat="1" ht="6.96" customHeight="1">
      <c r="B69" s="59"/>
      <c r="C69" s="60"/>
      <c r="D69" s="60"/>
      <c r="E69" s="60"/>
      <c r="F69" s="60"/>
      <c r="G69" s="60"/>
      <c r="H69" s="60"/>
      <c r="I69" s="169"/>
      <c r="J69" s="60"/>
      <c r="K69" s="60"/>
      <c r="L69" s="45"/>
    </row>
    <row r="73" s="1" customFormat="1" ht="6.96" customHeight="1">
      <c r="B73" s="61"/>
      <c r="C73" s="62"/>
      <c r="D73" s="62"/>
      <c r="E73" s="62"/>
      <c r="F73" s="62"/>
      <c r="G73" s="62"/>
      <c r="H73" s="62"/>
      <c r="I73" s="172"/>
      <c r="J73" s="62"/>
      <c r="K73" s="62"/>
      <c r="L73" s="45"/>
    </row>
    <row r="74" s="1" customFormat="1" ht="24.96" customHeight="1">
      <c r="B74" s="40"/>
      <c r="C74" s="24" t="s">
        <v>217</v>
      </c>
      <c r="D74" s="41"/>
      <c r="E74" s="41"/>
      <c r="F74" s="41"/>
      <c r="G74" s="41"/>
      <c r="H74" s="41"/>
      <c r="I74" s="145"/>
      <c r="J74" s="41"/>
      <c r="K74" s="41"/>
      <c r="L74" s="45"/>
    </row>
    <row r="75" s="1" customFormat="1" ht="6.96" customHeight="1">
      <c r="B75" s="40"/>
      <c r="C75" s="41"/>
      <c r="D75" s="41"/>
      <c r="E75" s="41"/>
      <c r="F75" s="41"/>
      <c r="G75" s="41"/>
      <c r="H75" s="41"/>
      <c r="I75" s="145"/>
      <c r="J75" s="41"/>
      <c r="K75" s="41"/>
      <c r="L75" s="45"/>
    </row>
    <row r="76" s="1" customFormat="1" ht="12" customHeight="1">
      <c r="B76" s="40"/>
      <c r="C76" s="33" t="s">
        <v>16</v>
      </c>
      <c r="D76" s="41"/>
      <c r="E76" s="41"/>
      <c r="F76" s="41"/>
      <c r="G76" s="41"/>
      <c r="H76" s="41"/>
      <c r="I76" s="145"/>
      <c r="J76" s="41"/>
      <c r="K76" s="41"/>
      <c r="L76" s="45"/>
    </row>
    <row r="77" s="1" customFormat="1" ht="16.5" customHeight="1">
      <c r="B77" s="40"/>
      <c r="C77" s="41"/>
      <c r="D77" s="41"/>
      <c r="E77" s="173" t="str">
        <f>E7</f>
        <v>Výměna kolejnic v obvodu ST Most</v>
      </c>
      <c r="F77" s="33"/>
      <c r="G77" s="33"/>
      <c r="H77" s="33"/>
      <c r="I77" s="145"/>
      <c r="J77" s="41"/>
      <c r="K77" s="41"/>
      <c r="L77" s="45"/>
    </row>
    <row r="78" ht="12" customHeight="1">
      <c r="B78" s="22"/>
      <c r="C78" s="33" t="s">
        <v>197</v>
      </c>
      <c r="D78" s="23"/>
      <c r="E78" s="23"/>
      <c r="F78" s="23"/>
      <c r="G78" s="23"/>
      <c r="H78" s="23"/>
      <c r="I78" s="137"/>
      <c r="J78" s="23"/>
      <c r="K78" s="23"/>
      <c r="L78" s="21"/>
    </row>
    <row r="79" s="1" customFormat="1" ht="16.5" customHeight="1">
      <c r="B79" s="40"/>
      <c r="C79" s="41"/>
      <c r="D79" s="41"/>
      <c r="E79" s="173" t="s">
        <v>202</v>
      </c>
      <c r="F79" s="41"/>
      <c r="G79" s="41"/>
      <c r="H79" s="41"/>
      <c r="I79" s="145"/>
      <c r="J79" s="41"/>
      <c r="K79" s="41"/>
      <c r="L79" s="45"/>
    </row>
    <row r="80" s="1" customFormat="1" ht="12" customHeight="1">
      <c r="B80" s="40"/>
      <c r="C80" s="33" t="s">
        <v>206</v>
      </c>
      <c r="D80" s="41"/>
      <c r="E80" s="41"/>
      <c r="F80" s="41"/>
      <c r="G80" s="41"/>
      <c r="H80" s="41"/>
      <c r="I80" s="145"/>
      <c r="J80" s="41"/>
      <c r="K80" s="41"/>
      <c r="L80" s="45"/>
    </row>
    <row r="81" s="1" customFormat="1" ht="16.5" customHeight="1">
      <c r="B81" s="40"/>
      <c r="C81" s="41"/>
      <c r="D81" s="41"/>
      <c r="E81" s="66" t="str">
        <f>E11</f>
        <v>Č14 - 1.TK Č.Zlatníky-Most</v>
      </c>
      <c r="F81" s="41"/>
      <c r="G81" s="41"/>
      <c r="H81" s="41"/>
      <c r="I81" s="145"/>
      <c r="J81" s="41"/>
      <c r="K81" s="41"/>
      <c r="L81" s="45"/>
    </row>
    <row r="82" s="1" customFormat="1" ht="6.96" customHeight="1">
      <c r="B82" s="40"/>
      <c r="C82" s="41"/>
      <c r="D82" s="41"/>
      <c r="E82" s="41"/>
      <c r="F82" s="41"/>
      <c r="G82" s="41"/>
      <c r="H82" s="41"/>
      <c r="I82" s="145"/>
      <c r="J82" s="41"/>
      <c r="K82" s="41"/>
      <c r="L82" s="45"/>
    </row>
    <row r="83" s="1" customFormat="1" ht="12" customHeight="1">
      <c r="B83" s="40"/>
      <c r="C83" s="33" t="s">
        <v>22</v>
      </c>
      <c r="D83" s="41"/>
      <c r="E83" s="41"/>
      <c r="F83" s="28" t="str">
        <f>F14</f>
        <v>obvod správy tratí v Mostě</v>
      </c>
      <c r="G83" s="41"/>
      <c r="H83" s="41"/>
      <c r="I83" s="147" t="s">
        <v>24</v>
      </c>
      <c r="J83" s="69" t="str">
        <f>IF(J14="","",J14)</f>
        <v>13. 2. 2019</v>
      </c>
      <c r="K83" s="41"/>
      <c r="L83" s="45"/>
    </row>
    <row r="84" s="1" customFormat="1" ht="6.96" customHeight="1">
      <c r="B84" s="40"/>
      <c r="C84" s="41"/>
      <c r="D84" s="41"/>
      <c r="E84" s="41"/>
      <c r="F84" s="41"/>
      <c r="G84" s="41"/>
      <c r="H84" s="41"/>
      <c r="I84" s="145"/>
      <c r="J84" s="41"/>
      <c r="K84" s="41"/>
      <c r="L84" s="45"/>
    </row>
    <row r="85" s="1" customFormat="1" ht="13.65" customHeight="1">
      <c r="B85" s="40"/>
      <c r="C85" s="33" t="s">
        <v>30</v>
      </c>
      <c r="D85" s="41"/>
      <c r="E85" s="41"/>
      <c r="F85" s="28" t="str">
        <f>E17</f>
        <v>SŽDC s.o., OŘ UNL, ST Most</v>
      </c>
      <c r="G85" s="41"/>
      <c r="H85" s="41"/>
      <c r="I85" s="147" t="s">
        <v>38</v>
      </c>
      <c r="J85" s="38" t="str">
        <f>E23</f>
        <v xml:space="preserve"> </v>
      </c>
      <c r="K85" s="41"/>
      <c r="L85" s="45"/>
    </row>
    <row r="86" s="1" customFormat="1" ht="38.55" customHeight="1">
      <c r="B86" s="40"/>
      <c r="C86" s="33" t="s">
        <v>36</v>
      </c>
      <c r="D86" s="41"/>
      <c r="E86" s="41"/>
      <c r="F86" s="28" t="str">
        <f>IF(E20="","",E20)</f>
        <v>Vyplň údaj</v>
      </c>
      <c r="G86" s="41"/>
      <c r="H86" s="41"/>
      <c r="I86" s="147" t="s">
        <v>42</v>
      </c>
      <c r="J86" s="38" t="str">
        <f>E26</f>
        <v>Ing. Horák Jiří, horak@szdc.cz, +420 602155923</v>
      </c>
      <c r="K86" s="41"/>
      <c r="L86" s="45"/>
    </row>
    <row r="87" s="1" customFormat="1" ht="10.32" customHeight="1">
      <c r="B87" s="40"/>
      <c r="C87" s="41"/>
      <c r="D87" s="41"/>
      <c r="E87" s="41"/>
      <c r="F87" s="41"/>
      <c r="G87" s="41"/>
      <c r="H87" s="41"/>
      <c r="I87" s="145"/>
      <c r="J87" s="41"/>
      <c r="K87" s="41"/>
      <c r="L87" s="45"/>
    </row>
    <row r="88" s="10" customFormat="1" ht="29.28" customHeight="1">
      <c r="B88" s="192"/>
      <c r="C88" s="193" t="s">
        <v>218</v>
      </c>
      <c r="D88" s="194" t="s">
        <v>65</v>
      </c>
      <c r="E88" s="194" t="s">
        <v>61</v>
      </c>
      <c r="F88" s="194" t="s">
        <v>62</v>
      </c>
      <c r="G88" s="194" t="s">
        <v>219</v>
      </c>
      <c r="H88" s="194" t="s">
        <v>220</v>
      </c>
      <c r="I88" s="195" t="s">
        <v>221</v>
      </c>
      <c r="J88" s="194" t="s">
        <v>210</v>
      </c>
      <c r="K88" s="196" t="s">
        <v>222</v>
      </c>
      <c r="L88" s="197"/>
      <c r="M88" s="89" t="s">
        <v>39</v>
      </c>
      <c r="N88" s="90" t="s">
        <v>50</v>
      </c>
      <c r="O88" s="90" t="s">
        <v>223</v>
      </c>
      <c r="P88" s="90" t="s">
        <v>224</v>
      </c>
      <c r="Q88" s="90" t="s">
        <v>225</v>
      </c>
      <c r="R88" s="90" t="s">
        <v>226</v>
      </c>
      <c r="S88" s="90" t="s">
        <v>227</v>
      </c>
      <c r="T88" s="91" t="s">
        <v>228</v>
      </c>
    </row>
    <row r="89" s="1" customFormat="1" ht="22.8" customHeight="1">
      <c r="B89" s="40"/>
      <c r="C89" s="96" t="s">
        <v>229</v>
      </c>
      <c r="D89" s="41"/>
      <c r="E89" s="41"/>
      <c r="F89" s="41"/>
      <c r="G89" s="41"/>
      <c r="H89" s="41"/>
      <c r="I89" s="145"/>
      <c r="J89" s="198">
        <f>BK89</f>
        <v>0</v>
      </c>
      <c r="K89" s="41"/>
      <c r="L89" s="45"/>
      <c r="M89" s="92"/>
      <c r="N89" s="93"/>
      <c r="O89" s="93"/>
      <c r="P89" s="199">
        <f>P90+P199+P209</f>
        <v>0</v>
      </c>
      <c r="Q89" s="93"/>
      <c r="R89" s="199">
        <f>R90+R199+R209</f>
        <v>211.70174</v>
      </c>
      <c r="S89" s="93"/>
      <c r="T89" s="200">
        <f>T90+T199+T209</f>
        <v>0</v>
      </c>
      <c r="AT89" s="18" t="s">
        <v>79</v>
      </c>
      <c r="AU89" s="18" t="s">
        <v>211</v>
      </c>
      <c r="BK89" s="201">
        <f>BK90+BK199+BK209</f>
        <v>0</v>
      </c>
    </row>
    <row r="90" s="11" customFormat="1" ht="25.92" customHeight="1">
      <c r="B90" s="202"/>
      <c r="C90" s="203"/>
      <c r="D90" s="204" t="s">
        <v>79</v>
      </c>
      <c r="E90" s="205" t="s">
        <v>230</v>
      </c>
      <c r="F90" s="205" t="s">
        <v>231</v>
      </c>
      <c r="G90" s="203"/>
      <c r="H90" s="203"/>
      <c r="I90" s="206"/>
      <c r="J90" s="207">
        <f>BK90</f>
        <v>0</v>
      </c>
      <c r="K90" s="203"/>
      <c r="L90" s="208"/>
      <c r="M90" s="209"/>
      <c r="N90" s="210"/>
      <c r="O90" s="210"/>
      <c r="P90" s="211">
        <f>P91</f>
        <v>0</v>
      </c>
      <c r="Q90" s="210"/>
      <c r="R90" s="211">
        <f>R91</f>
        <v>211.70174</v>
      </c>
      <c r="S90" s="210"/>
      <c r="T90" s="212">
        <f>T91</f>
        <v>0</v>
      </c>
      <c r="AR90" s="213" t="s">
        <v>87</v>
      </c>
      <c r="AT90" s="214" t="s">
        <v>79</v>
      </c>
      <c r="AU90" s="214" t="s">
        <v>80</v>
      </c>
      <c r="AY90" s="213" t="s">
        <v>232</v>
      </c>
      <c r="BK90" s="215">
        <f>BK91</f>
        <v>0</v>
      </c>
    </row>
    <row r="91" s="11" customFormat="1" ht="22.8" customHeight="1">
      <c r="B91" s="202"/>
      <c r="C91" s="203"/>
      <c r="D91" s="204" t="s">
        <v>79</v>
      </c>
      <c r="E91" s="216" t="s">
        <v>233</v>
      </c>
      <c r="F91" s="216" t="s">
        <v>234</v>
      </c>
      <c r="G91" s="203"/>
      <c r="H91" s="203"/>
      <c r="I91" s="206"/>
      <c r="J91" s="217">
        <f>BK91</f>
        <v>0</v>
      </c>
      <c r="K91" s="203"/>
      <c r="L91" s="208"/>
      <c r="M91" s="209"/>
      <c r="N91" s="210"/>
      <c r="O91" s="210"/>
      <c r="P91" s="211">
        <f>SUM(P92:P198)</f>
        <v>0</v>
      </c>
      <c r="Q91" s="210"/>
      <c r="R91" s="211">
        <f>SUM(R92:R198)</f>
        <v>211.70174</v>
      </c>
      <c r="S91" s="210"/>
      <c r="T91" s="212">
        <f>SUM(T92:T198)</f>
        <v>0</v>
      </c>
      <c r="AR91" s="213" t="s">
        <v>87</v>
      </c>
      <c r="AT91" s="214" t="s">
        <v>79</v>
      </c>
      <c r="AU91" s="214" t="s">
        <v>87</v>
      </c>
      <c r="AY91" s="213" t="s">
        <v>232</v>
      </c>
      <c r="BK91" s="215">
        <f>SUM(BK92:BK198)</f>
        <v>0</v>
      </c>
    </row>
    <row r="92" s="1" customFormat="1" ht="33.75" customHeight="1">
      <c r="B92" s="40"/>
      <c r="C92" s="218" t="s">
        <v>87</v>
      </c>
      <c r="D92" s="218" t="s">
        <v>235</v>
      </c>
      <c r="E92" s="219" t="s">
        <v>236</v>
      </c>
      <c r="F92" s="220" t="s">
        <v>237</v>
      </c>
      <c r="G92" s="221" t="s">
        <v>200</v>
      </c>
      <c r="H92" s="222">
        <v>133.333</v>
      </c>
      <c r="I92" s="223"/>
      <c r="J92" s="224">
        <f>ROUND(I92*H92,2)</f>
        <v>0</v>
      </c>
      <c r="K92" s="220" t="s">
        <v>238</v>
      </c>
      <c r="L92" s="45"/>
      <c r="M92" s="225" t="s">
        <v>39</v>
      </c>
      <c r="N92" s="226" t="s">
        <v>53</v>
      </c>
      <c r="O92" s="81"/>
      <c r="P92" s="227">
        <f>O92*H92</f>
        <v>0</v>
      </c>
      <c r="Q92" s="227">
        <v>0</v>
      </c>
      <c r="R92" s="227">
        <f>Q92*H92</f>
        <v>0</v>
      </c>
      <c r="S92" s="227">
        <v>0</v>
      </c>
      <c r="T92" s="228">
        <f>S92*H92</f>
        <v>0</v>
      </c>
      <c r="AR92" s="18" t="s">
        <v>181</v>
      </c>
      <c r="AT92" s="18" t="s">
        <v>235</v>
      </c>
      <c r="AU92" s="18" t="s">
        <v>89</v>
      </c>
      <c r="AY92" s="18" t="s">
        <v>232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18" t="s">
        <v>181</v>
      </c>
      <c r="BK92" s="229">
        <f>ROUND(I92*H92,2)</f>
        <v>0</v>
      </c>
      <c r="BL92" s="18" t="s">
        <v>181</v>
      </c>
      <c r="BM92" s="18" t="s">
        <v>497</v>
      </c>
    </row>
    <row r="93" s="1" customFormat="1">
      <c r="B93" s="40"/>
      <c r="C93" s="41"/>
      <c r="D93" s="230" t="s">
        <v>240</v>
      </c>
      <c r="E93" s="41"/>
      <c r="F93" s="231" t="s">
        <v>241</v>
      </c>
      <c r="G93" s="41"/>
      <c r="H93" s="41"/>
      <c r="I93" s="145"/>
      <c r="J93" s="41"/>
      <c r="K93" s="41"/>
      <c r="L93" s="45"/>
      <c r="M93" s="232"/>
      <c r="N93" s="81"/>
      <c r="O93" s="81"/>
      <c r="P93" s="81"/>
      <c r="Q93" s="81"/>
      <c r="R93" s="81"/>
      <c r="S93" s="81"/>
      <c r="T93" s="82"/>
      <c r="AT93" s="18" t="s">
        <v>240</v>
      </c>
      <c r="AU93" s="18" t="s">
        <v>89</v>
      </c>
    </row>
    <row r="94" s="12" customFormat="1">
      <c r="B94" s="233"/>
      <c r="C94" s="234"/>
      <c r="D94" s="230" t="s">
        <v>242</v>
      </c>
      <c r="E94" s="235" t="s">
        <v>39</v>
      </c>
      <c r="F94" s="236" t="s">
        <v>498</v>
      </c>
      <c r="G94" s="234"/>
      <c r="H94" s="237">
        <v>133.333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AT94" s="243" t="s">
        <v>242</v>
      </c>
      <c r="AU94" s="243" t="s">
        <v>89</v>
      </c>
      <c r="AV94" s="12" t="s">
        <v>89</v>
      </c>
      <c r="AW94" s="12" t="s">
        <v>41</v>
      </c>
      <c r="AX94" s="12" t="s">
        <v>80</v>
      </c>
      <c r="AY94" s="243" t="s">
        <v>232</v>
      </c>
    </row>
    <row r="95" s="13" customFormat="1">
      <c r="B95" s="254"/>
      <c r="C95" s="255"/>
      <c r="D95" s="230" t="s">
        <v>242</v>
      </c>
      <c r="E95" s="256" t="s">
        <v>39</v>
      </c>
      <c r="F95" s="257" t="s">
        <v>263</v>
      </c>
      <c r="G95" s="255"/>
      <c r="H95" s="258">
        <v>133.333</v>
      </c>
      <c r="I95" s="259"/>
      <c r="J95" s="255"/>
      <c r="K95" s="255"/>
      <c r="L95" s="260"/>
      <c r="M95" s="261"/>
      <c r="N95" s="262"/>
      <c r="O95" s="262"/>
      <c r="P95" s="262"/>
      <c r="Q95" s="262"/>
      <c r="R95" s="262"/>
      <c r="S95" s="262"/>
      <c r="T95" s="263"/>
      <c r="AT95" s="264" t="s">
        <v>242</v>
      </c>
      <c r="AU95" s="264" t="s">
        <v>89</v>
      </c>
      <c r="AV95" s="13" t="s">
        <v>181</v>
      </c>
      <c r="AW95" s="13" t="s">
        <v>41</v>
      </c>
      <c r="AX95" s="13" t="s">
        <v>87</v>
      </c>
      <c r="AY95" s="264" t="s">
        <v>232</v>
      </c>
    </row>
    <row r="96" s="1" customFormat="1" ht="22.5" customHeight="1">
      <c r="B96" s="40"/>
      <c r="C96" s="218" t="s">
        <v>89</v>
      </c>
      <c r="D96" s="218" t="s">
        <v>235</v>
      </c>
      <c r="E96" s="219" t="s">
        <v>244</v>
      </c>
      <c r="F96" s="220" t="s">
        <v>245</v>
      </c>
      <c r="G96" s="221" t="s">
        <v>176</v>
      </c>
      <c r="H96" s="222">
        <v>1.95</v>
      </c>
      <c r="I96" s="223"/>
      <c r="J96" s="224">
        <f>ROUND(I96*H96,2)</f>
        <v>0</v>
      </c>
      <c r="K96" s="220" t="s">
        <v>238</v>
      </c>
      <c r="L96" s="45"/>
      <c r="M96" s="225" t="s">
        <v>39</v>
      </c>
      <c r="N96" s="226" t="s">
        <v>53</v>
      </c>
      <c r="O96" s="81"/>
      <c r="P96" s="227">
        <f>O96*H96</f>
        <v>0</v>
      </c>
      <c r="Q96" s="227">
        <v>0</v>
      </c>
      <c r="R96" s="227">
        <f>Q96*H96</f>
        <v>0</v>
      </c>
      <c r="S96" s="227">
        <v>0</v>
      </c>
      <c r="T96" s="228">
        <f>S96*H96</f>
        <v>0</v>
      </c>
      <c r="AR96" s="18" t="s">
        <v>181</v>
      </c>
      <c r="AT96" s="18" t="s">
        <v>235</v>
      </c>
      <c r="AU96" s="18" t="s">
        <v>89</v>
      </c>
      <c r="AY96" s="18" t="s">
        <v>232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18" t="s">
        <v>181</v>
      </c>
      <c r="BK96" s="229">
        <f>ROUND(I96*H96,2)</f>
        <v>0</v>
      </c>
      <c r="BL96" s="18" t="s">
        <v>181</v>
      </c>
      <c r="BM96" s="18" t="s">
        <v>499</v>
      </c>
    </row>
    <row r="97" s="1" customFormat="1">
      <c r="B97" s="40"/>
      <c r="C97" s="41"/>
      <c r="D97" s="230" t="s">
        <v>240</v>
      </c>
      <c r="E97" s="41"/>
      <c r="F97" s="231" t="s">
        <v>247</v>
      </c>
      <c r="G97" s="41"/>
      <c r="H97" s="41"/>
      <c r="I97" s="145"/>
      <c r="J97" s="41"/>
      <c r="K97" s="41"/>
      <c r="L97" s="45"/>
      <c r="M97" s="232"/>
      <c r="N97" s="81"/>
      <c r="O97" s="81"/>
      <c r="P97" s="81"/>
      <c r="Q97" s="81"/>
      <c r="R97" s="81"/>
      <c r="S97" s="81"/>
      <c r="T97" s="82"/>
      <c r="AT97" s="18" t="s">
        <v>240</v>
      </c>
      <c r="AU97" s="18" t="s">
        <v>89</v>
      </c>
    </row>
    <row r="98" s="12" customFormat="1">
      <c r="B98" s="233"/>
      <c r="C98" s="234"/>
      <c r="D98" s="230" t="s">
        <v>242</v>
      </c>
      <c r="E98" s="235" t="s">
        <v>39</v>
      </c>
      <c r="F98" s="236" t="s">
        <v>500</v>
      </c>
      <c r="G98" s="234"/>
      <c r="H98" s="237">
        <v>1.95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AT98" s="243" t="s">
        <v>242</v>
      </c>
      <c r="AU98" s="243" t="s">
        <v>89</v>
      </c>
      <c r="AV98" s="12" t="s">
        <v>89</v>
      </c>
      <c r="AW98" s="12" t="s">
        <v>41</v>
      </c>
      <c r="AX98" s="12" t="s">
        <v>87</v>
      </c>
      <c r="AY98" s="243" t="s">
        <v>232</v>
      </c>
    </row>
    <row r="99" s="1" customFormat="1" ht="22.5" customHeight="1">
      <c r="B99" s="40"/>
      <c r="C99" s="244" t="s">
        <v>249</v>
      </c>
      <c r="D99" s="244" t="s">
        <v>250</v>
      </c>
      <c r="E99" s="245" t="s">
        <v>251</v>
      </c>
      <c r="F99" s="246" t="s">
        <v>252</v>
      </c>
      <c r="G99" s="247" t="s">
        <v>191</v>
      </c>
      <c r="H99" s="248">
        <v>200</v>
      </c>
      <c r="I99" s="249"/>
      <c r="J99" s="250">
        <f>ROUND(I99*H99,2)</f>
        <v>0</v>
      </c>
      <c r="K99" s="246" t="s">
        <v>238</v>
      </c>
      <c r="L99" s="251"/>
      <c r="M99" s="252" t="s">
        <v>39</v>
      </c>
      <c r="N99" s="253" t="s">
        <v>53</v>
      </c>
      <c r="O99" s="81"/>
      <c r="P99" s="227">
        <f>O99*H99</f>
        <v>0</v>
      </c>
      <c r="Q99" s="227">
        <v>1</v>
      </c>
      <c r="R99" s="227">
        <f>Q99*H99</f>
        <v>200</v>
      </c>
      <c r="S99" s="227">
        <v>0</v>
      </c>
      <c r="T99" s="228">
        <f>S99*H99</f>
        <v>0</v>
      </c>
      <c r="AR99" s="18" t="s">
        <v>253</v>
      </c>
      <c r="AT99" s="18" t="s">
        <v>250</v>
      </c>
      <c r="AU99" s="18" t="s">
        <v>89</v>
      </c>
      <c r="AY99" s="18" t="s">
        <v>232</v>
      </c>
      <c r="BE99" s="229">
        <f>IF(N99="základní",J99,0)</f>
        <v>0</v>
      </c>
      <c r="BF99" s="229">
        <f>IF(N99="snížená",J99,0)</f>
        <v>0</v>
      </c>
      <c r="BG99" s="229">
        <f>IF(N99="zákl. přenesená",J99,0)</f>
        <v>0</v>
      </c>
      <c r="BH99" s="229">
        <f>IF(N99="sníž. přenesená",J99,0)</f>
        <v>0</v>
      </c>
      <c r="BI99" s="229">
        <f>IF(N99="nulová",J99,0)</f>
        <v>0</v>
      </c>
      <c r="BJ99" s="18" t="s">
        <v>181</v>
      </c>
      <c r="BK99" s="229">
        <f>ROUND(I99*H99,2)</f>
        <v>0</v>
      </c>
      <c r="BL99" s="18" t="s">
        <v>181</v>
      </c>
      <c r="BM99" s="18" t="s">
        <v>501</v>
      </c>
    </row>
    <row r="100" s="1" customFormat="1">
      <c r="B100" s="40"/>
      <c r="C100" s="41"/>
      <c r="D100" s="230" t="s">
        <v>255</v>
      </c>
      <c r="E100" s="41"/>
      <c r="F100" s="231" t="s">
        <v>256</v>
      </c>
      <c r="G100" s="41"/>
      <c r="H100" s="41"/>
      <c r="I100" s="145"/>
      <c r="J100" s="41"/>
      <c r="K100" s="41"/>
      <c r="L100" s="45"/>
      <c r="M100" s="232"/>
      <c r="N100" s="81"/>
      <c r="O100" s="81"/>
      <c r="P100" s="81"/>
      <c r="Q100" s="81"/>
      <c r="R100" s="81"/>
      <c r="S100" s="81"/>
      <c r="T100" s="82"/>
      <c r="AT100" s="18" t="s">
        <v>255</v>
      </c>
      <c r="AU100" s="18" t="s">
        <v>89</v>
      </c>
    </row>
    <row r="101" s="12" customFormat="1">
      <c r="B101" s="233"/>
      <c r="C101" s="234"/>
      <c r="D101" s="230" t="s">
        <v>242</v>
      </c>
      <c r="E101" s="235" t="s">
        <v>39</v>
      </c>
      <c r="F101" s="236" t="s">
        <v>493</v>
      </c>
      <c r="G101" s="234"/>
      <c r="H101" s="237">
        <v>200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AT101" s="243" t="s">
        <v>242</v>
      </c>
      <c r="AU101" s="243" t="s">
        <v>89</v>
      </c>
      <c r="AV101" s="12" t="s">
        <v>89</v>
      </c>
      <c r="AW101" s="12" t="s">
        <v>41</v>
      </c>
      <c r="AX101" s="12" t="s">
        <v>80</v>
      </c>
      <c r="AY101" s="243" t="s">
        <v>232</v>
      </c>
    </row>
    <row r="102" s="13" customFormat="1">
      <c r="B102" s="254"/>
      <c r="C102" s="255"/>
      <c r="D102" s="230" t="s">
        <v>242</v>
      </c>
      <c r="E102" s="256" t="s">
        <v>491</v>
      </c>
      <c r="F102" s="257" t="s">
        <v>263</v>
      </c>
      <c r="G102" s="255"/>
      <c r="H102" s="258">
        <v>200</v>
      </c>
      <c r="I102" s="259"/>
      <c r="J102" s="255"/>
      <c r="K102" s="255"/>
      <c r="L102" s="260"/>
      <c r="M102" s="261"/>
      <c r="N102" s="262"/>
      <c r="O102" s="262"/>
      <c r="P102" s="262"/>
      <c r="Q102" s="262"/>
      <c r="R102" s="262"/>
      <c r="S102" s="262"/>
      <c r="T102" s="263"/>
      <c r="AT102" s="264" t="s">
        <v>242</v>
      </c>
      <c r="AU102" s="264" t="s">
        <v>89</v>
      </c>
      <c r="AV102" s="13" t="s">
        <v>181</v>
      </c>
      <c r="AW102" s="13" t="s">
        <v>41</v>
      </c>
      <c r="AX102" s="13" t="s">
        <v>87</v>
      </c>
      <c r="AY102" s="264" t="s">
        <v>232</v>
      </c>
    </row>
    <row r="103" s="1" customFormat="1" ht="33.75" customHeight="1">
      <c r="B103" s="40"/>
      <c r="C103" s="218" t="s">
        <v>181</v>
      </c>
      <c r="D103" s="218" t="s">
        <v>235</v>
      </c>
      <c r="E103" s="219" t="s">
        <v>502</v>
      </c>
      <c r="F103" s="220" t="s">
        <v>503</v>
      </c>
      <c r="G103" s="221" t="s">
        <v>180</v>
      </c>
      <c r="H103" s="222">
        <v>3.6000000000000001</v>
      </c>
      <c r="I103" s="223"/>
      <c r="J103" s="224">
        <f>ROUND(I103*H103,2)</f>
        <v>0</v>
      </c>
      <c r="K103" s="220" t="s">
        <v>238</v>
      </c>
      <c r="L103" s="45"/>
      <c r="M103" s="225" t="s">
        <v>39</v>
      </c>
      <c r="N103" s="226" t="s">
        <v>53</v>
      </c>
      <c r="O103" s="81"/>
      <c r="P103" s="227">
        <f>O103*H103</f>
        <v>0</v>
      </c>
      <c r="Q103" s="227">
        <v>0</v>
      </c>
      <c r="R103" s="227">
        <f>Q103*H103</f>
        <v>0</v>
      </c>
      <c r="S103" s="227">
        <v>0</v>
      </c>
      <c r="T103" s="228">
        <f>S103*H103</f>
        <v>0</v>
      </c>
      <c r="AR103" s="18" t="s">
        <v>181</v>
      </c>
      <c r="AT103" s="18" t="s">
        <v>235</v>
      </c>
      <c r="AU103" s="18" t="s">
        <v>89</v>
      </c>
      <c r="AY103" s="18" t="s">
        <v>232</v>
      </c>
      <c r="BE103" s="229">
        <f>IF(N103="základní",J103,0)</f>
        <v>0</v>
      </c>
      <c r="BF103" s="229">
        <f>IF(N103="snížená",J103,0)</f>
        <v>0</v>
      </c>
      <c r="BG103" s="229">
        <f>IF(N103="zákl. přenesená",J103,0)</f>
        <v>0</v>
      </c>
      <c r="BH103" s="229">
        <f>IF(N103="sníž. přenesená",J103,0)</f>
        <v>0</v>
      </c>
      <c r="BI103" s="229">
        <f>IF(N103="nulová",J103,0)</f>
        <v>0</v>
      </c>
      <c r="BJ103" s="18" t="s">
        <v>181</v>
      </c>
      <c r="BK103" s="229">
        <f>ROUND(I103*H103,2)</f>
        <v>0</v>
      </c>
      <c r="BL103" s="18" t="s">
        <v>181</v>
      </c>
      <c r="BM103" s="18" t="s">
        <v>504</v>
      </c>
    </row>
    <row r="104" s="1" customFormat="1">
      <c r="B104" s="40"/>
      <c r="C104" s="41"/>
      <c r="D104" s="230" t="s">
        <v>240</v>
      </c>
      <c r="E104" s="41"/>
      <c r="F104" s="231" t="s">
        <v>505</v>
      </c>
      <c r="G104" s="41"/>
      <c r="H104" s="41"/>
      <c r="I104" s="145"/>
      <c r="J104" s="41"/>
      <c r="K104" s="41"/>
      <c r="L104" s="45"/>
      <c r="M104" s="232"/>
      <c r="N104" s="81"/>
      <c r="O104" s="81"/>
      <c r="P104" s="81"/>
      <c r="Q104" s="81"/>
      <c r="R104" s="81"/>
      <c r="S104" s="81"/>
      <c r="T104" s="82"/>
      <c r="AT104" s="18" t="s">
        <v>240</v>
      </c>
      <c r="AU104" s="18" t="s">
        <v>89</v>
      </c>
    </row>
    <row r="105" s="12" customFormat="1">
      <c r="B105" s="233"/>
      <c r="C105" s="234"/>
      <c r="D105" s="230" t="s">
        <v>242</v>
      </c>
      <c r="E105" s="235" t="s">
        <v>39</v>
      </c>
      <c r="F105" s="236" t="s">
        <v>506</v>
      </c>
      <c r="G105" s="234"/>
      <c r="H105" s="237">
        <v>3.6000000000000001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AT105" s="243" t="s">
        <v>242</v>
      </c>
      <c r="AU105" s="243" t="s">
        <v>89</v>
      </c>
      <c r="AV105" s="12" t="s">
        <v>89</v>
      </c>
      <c r="AW105" s="12" t="s">
        <v>41</v>
      </c>
      <c r="AX105" s="12" t="s">
        <v>80</v>
      </c>
      <c r="AY105" s="243" t="s">
        <v>232</v>
      </c>
    </row>
    <row r="106" s="13" customFormat="1">
      <c r="B106" s="254"/>
      <c r="C106" s="255"/>
      <c r="D106" s="230" t="s">
        <v>242</v>
      </c>
      <c r="E106" s="256" t="s">
        <v>39</v>
      </c>
      <c r="F106" s="257" t="s">
        <v>263</v>
      </c>
      <c r="G106" s="255"/>
      <c r="H106" s="258">
        <v>3.6000000000000001</v>
      </c>
      <c r="I106" s="259"/>
      <c r="J106" s="255"/>
      <c r="K106" s="255"/>
      <c r="L106" s="260"/>
      <c r="M106" s="261"/>
      <c r="N106" s="262"/>
      <c r="O106" s="262"/>
      <c r="P106" s="262"/>
      <c r="Q106" s="262"/>
      <c r="R106" s="262"/>
      <c r="S106" s="262"/>
      <c r="T106" s="263"/>
      <c r="AT106" s="264" t="s">
        <v>242</v>
      </c>
      <c r="AU106" s="264" t="s">
        <v>89</v>
      </c>
      <c r="AV106" s="13" t="s">
        <v>181</v>
      </c>
      <c r="AW106" s="13" t="s">
        <v>41</v>
      </c>
      <c r="AX106" s="13" t="s">
        <v>87</v>
      </c>
      <c r="AY106" s="264" t="s">
        <v>232</v>
      </c>
    </row>
    <row r="107" s="1" customFormat="1" ht="45" customHeight="1">
      <c r="B107" s="40"/>
      <c r="C107" s="218" t="s">
        <v>233</v>
      </c>
      <c r="D107" s="218" t="s">
        <v>235</v>
      </c>
      <c r="E107" s="219" t="s">
        <v>507</v>
      </c>
      <c r="F107" s="220" t="s">
        <v>508</v>
      </c>
      <c r="G107" s="221" t="s">
        <v>180</v>
      </c>
      <c r="H107" s="222">
        <v>370</v>
      </c>
      <c r="I107" s="223"/>
      <c r="J107" s="224">
        <f>ROUND(I107*H107,2)</f>
        <v>0</v>
      </c>
      <c r="K107" s="220" t="s">
        <v>238</v>
      </c>
      <c r="L107" s="45"/>
      <c r="M107" s="225" t="s">
        <v>39</v>
      </c>
      <c r="N107" s="226" t="s">
        <v>53</v>
      </c>
      <c r="O107" s="81"/>
      <c r="P107" s="227">
        <f>O107*H107</f>
        <v>0</v>
      </c>
      <c r="Q107" s="227">
        <v>0</v>
      </c>
      <c r="R107" s="227">
        <f>Q107*H107</f>
        <v>0</v>
      </c>
      <c r="S107" s="227">
        <v>0</v>
      </c>
      <c r="T107" s="228">
        <f>S107*H107</f>
        <v>0</v>
      </c>
      <c r="AR107" s="18" t="s">
        <v>181</v>
      </c>
      <c r="AT107" s="18" t="s">
        <v>235</v>
      </c>
      <c r="AU107" s="18" t="s">
        <v>89</v>
      </c>
      <c r="AY107" s="18" t="s">
        <v>232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18" t="s">
        <v>181</v>
      </c>
      <c r="BK107" s="229">
        <f>ROUND(I107*H107,2)</f>
        <v>0</v>
      </c>
      <c r="BL107" s="18" t="s">
        <v>181</v>
      </c>
      <c r="BM107" s="18" t="s">
        <v>509</v>
      </c>
    </row>
    <row r="108" s="1" customFormat="1">
      <c r="B108" s="40"/>
      <c r="C108" s="41"/>
      <c r="D108" s="230" t="s">
        <v>240</v>
      </c>
      <c r="E108" s="41"/>
      <c r="F108" s="231" t="s">
        <v>267</v>
      </c>
      <c r="G108" s="41"/>
      <c r="H108" s="41"/>
      <c r="I108" s="145"/>
      <c r="J108" s="41"/>
      <c r="K108" s="41"/>
      <c r="L108" s="45"/>
      <c r="M108" s="232"/>
      <c r="N108" s="81"/>
      <c r="O108" s="81"/>
      <c r="P108" s="81"/>
      <c r="Q108" s="81"/>
      <c r="R108" s="81"/>
      <c r="S108" s="81"/>
      <c r="T108" s="82"/>
      <c r="AT108" s="18" t="s">
        <v>240</v>
      </c>
      <c r="AU108" s="18" t="s">
        <v>89</v>
      </c>
    </row>
    <row r="109" s="12" customFormat="1">
      <c r="B109" s="233"/>
      <c r="C109" s="234"/>
      <c r="D109" s="230" t="s">
        <v>242</v>
      </c>
      <c r="E109" s="235" t="s">
        <v>39</v>
      </c>
      <c r="F109" s="236" t="s">
        <v>510</v>
      </c>
      <c r="G109" s="234"/>
      <c r="H109" s="237">
        <v>185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AT109" s="243" t="s">
        <v>242</v>
      </c>
      <c r="AU109" s="243" t="s">
        <v>89</v>
      </c>
      <c r="AV109" s="12" t="s">
        <v>89</v>
      </c>
      <c r="AW109" s="12" t="s">
        <v>41</v>
      </c>
      <c r="AX109" s="12" t="s">
        <v>80</v>
      </c>
      <c r="AY109" s="243" t="s">
        <v>232</v>
      </c>
    </row>
    <row r="110" s="12" customFormat="1">
      <c r="B110" s="233"/>
      <c r="C110" s="234"/>
      <c r="D110" s="230" t="s">
        <v>242</v>
      </c>
      <c r="E110" s="235" t="s">
        <v>39</v>
      </c>
      <c r="F110" s="236" t="s">
        <v>511</v>
      </c>
      <c r="G110" s="234"/>
      <c r="H110" s="237">
        <v>185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AT110" s="243" t="s">
        <v>242</v>
      </c>
      <c r="AU110" s="243" t="s">
        <v>89</v>
      </c>
      <c r="AV110" s="12" t="s">
        <v>89</v>
      </c>
      <c r="AW110" s="12" t="s">
        <v>41</v>
      </c>
      <c r="AX110" s="12" t="s">
        <v>80</v>
      </c>
      <c r="AY110" s="243" t="s">
        <v>232</v>
      </c>
    </row>
    <row r="111" s="13" customFormat="1">
      <c r="B111" s="254"/>
      <c r="C111" s="255"/>
      <c r="D111" s="230" t="s">
        <v>242</v>
      </c>
      <c r="E111" s="256" t="s">
        <v>476</v>
      </c>
      <c r="F111" s="257" t="s">
        <v>263</v>
      </c>
      <c r="G111" s="255"/>
      <c r="H111" s="258">
        <v>370</v>
      </c>
      <c r="I111" s="259"/>
      <c r="J111" s="255"/>
      <c r="K111" s="255"/>
      <c r="L111" s="260"/>
      <c r="M111" s="261"/>
      <c r="N111" s="262"/>
      <c r="O111" s="262"/>
      <c r="P111" s="262"/>
      <c r="Q111" s="262"/>
      <c r="R111" s="262"/>
      <c r="S111" s="262"/>
      <c r="T111" s="263"/>
      <c r="AT111" s="264" t="s">
        <v>242</v>
      </c>
      <c r="AU111" s="264" t="s">
        <v>89</v>
      </c>
      <c r="AV111" s="13" t="s">
        <v>181</v>
      </c>
      <c r="AW111" s="13" t="s">
        <v>41</v>
      </c>
      <c r="AX111" s="13" t="s">
        <v>87</v>
      </c>
      <c r="AY111" s="264" t="s">
        <v>232</v>
      </c>
    </row>
    <row r="112" s="1" customFormat="1" ht="45" customHeight="1">
      <c r="B112" s="40"/>
      <c r="C112" s="218" t="s">
        <v>269</v>
      </c>
      <c r="D112" s="218" t="s">
        <v>235</v>
      </c>
      <c r="E112" s="219" t="s">
        <v>512</v>
      </c>
      <c r="F112" s="220" t="s">
        <v>513</v>
      </c>
      <c r="G112" s="221" t="s">
        <v>180</v>
      </c>
      <c r="H112" s="222">
        <v>355</v>
      </c>
      <c r="I112" s="223"/>
      <c r="J112" s="224">
        <f>ROUND(I112*H112,2)</f>
        <v>0</v>
      </c>
      <c r="K112" s="220" t="s">
        <v>238</v>
      </c>
      <c r="L112" s="45"/>
      <c r="M112" s="225" t="s">
        <v>39</v>
      </c>
      <c r="N112" s="226" t="s">
        <v>53</v>
      </c>
      <c r="O112" s="81"/>
      <c r="P112" s="227">
        <f>O112*H112</f>
        <v>0</v>
      </c>
      <c r="Q112" s="227">
        <v>0</v>
      </c>
      <c r="R112" s="227">
        <f>Q112*H112</f>
        <v>0</v>
      </c>
      <c r="S112" s="227">
        <v>0</v>
      </c>
      <c r="T112" s="228">
        <f>S112*H112</f>
        <v>0</v>
      </c>
      <c r="AR112" s="18" t="s">
        <v>181</v>
      </c>
      <c r="AT112" s="18" t="s">
        <v>235</v>
      </c>
      <c r="AU112" s="18" t="s">
        <v>89</v>
      </c>
      <c r="AY112" s="18" t="s">
        <v>232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18" t="s">
        <v>181</v>
      </c>
      <c r="BK112" s="229">
        <f>ROUND(I112*H112,2)</f>
        <v>0</v>
      </c>
      <c r="BL112" s="18" t="s">
        <v>181</v>
      </c>
      <c r="BM112" s="18" t="s">
        <v>514</v>
      </c>
    </row>
    <row r="113" s="1" customFormat="1">
      <c r="B113" s="40"/>
      <c r="C113" s="41"/>
      <c r="D113" s="230" t="s">
        <v>240</v>
      </c>
      <c r="E113" s="41"/>
      <c r="F113" s="231" t="s">
        <v>267</v>
      </c>
      <c r="G113" s="41"/>
      <c r="H113" s="41"/>
      <c r="I113" s="145"/>
      <c r="J113" s="41"/>
      <c r="K113" s="41"/>
      <c r="L113" s="45"/>
      <c r="M113" s="232"/>
      <c r="N113" s="81"/>
      <c r="O113" s="81"/>
      <c r="P113" s="81"/>
      <c r="Q113" s="81"/>
      <c r="R113" s="81"/>
      <c r="S113" s="81"/>
      <c r="T113" s="82"/>
      <c r="AT113" s="18" t="s">
        <v>240</v>
      </c>
      <c r="AU113" s="18" t="s">
        <v>89</v>
      </c>
    </row>
    <row r="114" s="12" customFormat="1">
      <c r="B114" s="233"/>
      <c r="C114" s="234"/>
      <c r="D114" s="230" t="s">
        <v>242</v>
      </c>
      <c r="E114" s="235" t="s">
        <v>39</v>
      </c>
      <c r="F114" s="236" t="s">
        <v>515</v>
      </c>
      <c r="G114" s="234"/>
      <c r="H114" s="237">
        <v>355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AT114" s="243" t="s">
        <v>242</v>
      </c>
      <c r="AU114" s="243" t="s">
        <v>89</v>
      </c>
      <c r="AV114" s="12" t="s">
        <v>89</v>
      </c>
      <c r="AW114" s="12" t="s">
        <v>41</v>
      </c>
      <c r="AX114" s="12" t="s">
        <v>80</v>
      </c>
      <c r="AY114" s="243" t="s">
        <v>232</v>
      </c>
    </row>
    <row r="115" s="13" customFormat="1">
      <c r="B115" s="254"/>
      <c r="C115" s="255"/>
      <c r="D115" s="230" t="s">
        <v>242</v>
      </c>
      <c r="E115" s="256" t="s">
        <v>473</v>
      </c>
      <c r="F115" s="257" t="s">
        <v>263</v>
      </c>
      <c r="G115" s="255"/>
      <c r="H115" s="258">
        <v>355</v>
      </c>
      <c r="I115" s="259"/>
      <c r="J115" s="255"/>
      <c r="K115" s="255"/>
      <c r="L115" s="260"/>
      <c r="M115" s="261"/>
      <c r="N115" s="262"/>
      <c r="O115" s="262"/>
      <c r="P115" s="262"/>
      <c r="Q115" s="262"/>
      <c r="R115" s="262"/>
      <c r="S115" s="262"/>
      <c r="T115" s="263"/>
      <c r="AT115" s="264" t="s">
        <v>242</v>
      </c>
      <c r="AU115" s="264" t="s">
        <v>89</v>
      </c>
      <c r="AV115" s="13" t="s">
        <v>181</v>
      </c>
      <c r="AW115" s="13" t="s">
        <v>41</v>
      </c>
      <c r="AX115" s="13" t="s">
        <v>87</v>
      </c>
      <c r="AY115" s="264" t="s">
        <v>232</v>
      </c>
    </row>
    <row r="116" s="1" customFormat="1" ht="22.5" customHeight="1">
      <c r="B116" s="40"/>
      <c r="C116" s="244" t="s">
        <v>277</v>
      </c>
      <c r="D116" s="244" t="s">
        <v>250</v>
      </c>
      <c r="E116" s="245" t="s">
        <v>516</v>
      </c>
      <c r="F116" s="246" t="s">
        <v>517</v>
      </c>
      <c r="G116" s="247" t="s">
        <v>280</v>
      </c>
      <c r="H116" s="248">
        <v>1</v>
      </c>
      <c r="I116" s="249"/>
      <c r="J116" s="250">
        <f>ROUND(I116*H116,2)</f>
        <v>0</v>
      </c>
      <c r="K116" s="246" t="s">
        <v>238</v>
      </c>
      <c r="L116" s="251"/>
      <c r="M116" s="252" t="s">
        <v>39</v>
      </c>
      <c r="N116" s="253" t="s">
        <v>53</v>
      </c>
      <c r="O116" s="81"/>
      <c r="P116" s="227">
        <f>O116*H116</f>
        <v>0</v>
      </c>
      <c r="Q116" s="227">
        <v>0.22444</v>
      </c>
      <c r="R116" s="227">
        <f>Q116*H116</f>
        <v>0.22444</v>
      </c>
      <c r="S116" s="227">
        <v>0</v>
      </c>
      <c r="T116" s="228">
        <f>S116*H116</f>
        <v>0</v>
      </c>
      <c r="AR116" s="18" t="s">
        <v>253</v>
      </c>
      <c r="AT116" s="18" t="s">
        <v>250</v>
      </c>
      <c r="AU116" s="18" t="s">
        <v>89</v>
      </c>
      <c r="AY116" s="18" t="s">
        <v>232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18" t="s">
        <v>181</v>
      </c>
      <c r="BK116" s="229">
        <f>ROUND(I116*H116,2)</f>
        <v>0</v>
      </c>
      <c r="BL116" s="18" t="s">
        <v>181</v>
      </c>
      <c r="BM116" s="18" t="s">
        <v>518</v>
      </c>
    </row>
    <row r="117" s="12" customFormat="1">
      <c r="B117" s="233"/>
      <c r="C117" s="234"/>
      <c r="D117" s="230" t="s">
        <v>242</v>
      </c>
      <c r="E117" s="235" t="s">
        <v>39</v>
      </c>
      <c r="F117" s="236" t="s">
        <v>519</v>
      </c>
      <c r="G117" s="234"/>
      <c r="H117" s="237">
        <v>1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AT117" s="243" t="s">
        <v>242</v>
      </c>
      <c r="AU117" s="243" t="s">
        <v>89</v>
      </c>
      <c r="AV117" s="12" t="s">
        <v>89</v>
      </c>
      <c r="AW117" s="12" t="s">
        <v>41</v>
      </c>
      <c r="AX117" s="12" t="s">
        <v>80</v>
      </c>
      <c r="AY117" s="243" t="s">
        <v>232</v>
      </c>
    </row>
    <row r="118" s="13" customFormat="1">
      <c r="B118" s="254"/>
      <c r="C118" s="255"/>
      <c r="D118" s="230" t="s">
        <v>242</v>
      </c>
      <c r="E118" s="256" t="s">
        <v>495</v>
      </c>
      <c r="F118" s="257" t="s">
        <v>263</v>
      </c>
      <c r="G118" s="255"/>
      <c r="H118" s="258">
        <v>1</v>
      </c>
      <c r="I118" s="259"/>
      <c r="J118" s="255"/>
      <c r="K118" s="255"/>
      <c r="L118" s="260"/>
      <c r="M118" s="261"/>
      <c r="N118" s="262"/>
      <c r="O118" s="262"/>
      <c r="P118" s="262"/>
      <c r="Q118" s="262"/>
      <c r="R118" s="262"/>
      <c r="S118" s="262"/>
      <c r="T118" s="263"/>
      <c r="AT118" s="264" t="s">
        <v>242</v>
      </c>
      <c r="AU118" s="264" t="s">
        <v>89</v>
      </c>
      <c r="AV118" s="13" t="s">
        <v>181</v>
      </c>
      <c r="AW118" s="13" t="s">
        <v>41</v>
      </c>
      <c r="AX118" s="13" t="s">
        <v>87</v>
      </c>
      <c r="AY118" s="264" t="s">
        <v>232</v>
      </c>
    </row>
    <row r="119" s="1" customFormat="1" ht="22.5" customHeight="1">
      <c r="B119" s="40"/>
      <c r="C119" s="244" t="s">
        <v>253</v>
      </c>
      <c r="D119" s="244" t="s">
        <v>250</v>
      </c>
      <c r="E119" s="245" t="s">
        <v>520</v>
      </c>
      <c r="F119" s="246" t="s">
        <v>521</v>
      </c>
      <c r="G119" s="247" t="s">
        <v>180</v>
      </c>
      <c r="H119" s="248">
        <v>13</v>
      </c>
      <c r="I119" s="249"/>
      <c r="J119" s="250">
        <f>ROUND(I119*H119,2)</f>
        <v>0</v>
      </c>
      <c r="K119" s="246" t="s">
        <v>238</v>
      </c>
      <c r="L119" s="251"/>
      <c r="M119" s="252" t="s">
        <v>39</v>
      </c>
      <c r="N119" s="253" t="s">
        <v>53</v>
      </c>
      <c r="O119" s="81"/>
      <c r="P119" s="227">
        <f>O119*H119</f>
        <v>0</v>
      </c>
      <c r="Q119" s="227">
        <v>0.054850000000000003</v>
      </c>
      <c r="R119" s="227">
        <f>Q119*H119</f>
        <v>0.71305000000000007</v>
      </c>
      <c r="S119" s="227">
        <v>0</v>
      </c>
      <c r="T119" s="228">
        <f>S119*H119</f>
        <v>0</v>
      </c>
      <c r="AR119" s="18" t="s">
        <v>253</v>
      </c>
      <c r="AT119" s="18" t="s">
        <v>250</v>
      </c>
      <c r="AU119" s="18" t="s">
        <v>89</v>
      </c>
      <c r="AY119" s="18" t="s">
        <v>232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8" t="s">
        <v>181</v>
      </c>
      <c r="BK119" s="229">
        <f>ROUND(I119*H119,2)</f>
        <v>0</v>
      </c>
      <c r="BL119" s="18" t="s">
        <v>181</v>
      </c>
      <c r="BM119" s="18" t="s">
        <v>522</v>
      </c>
    </row>
    <row r="120" s="15" customFormat="1">
      <c r="B120" s="276"/>
      <c r="C120" s="277"/>
      <c r="D120" s="230" t="s">
        <v>242</v>
      </c>
      <c r="E120" s="278" t="s">
        <v>39</v>
      </c>
      <c r="F120" s="279" t="s">
        <v>523</v>
      </c>
      <c r="G120" s="277"/>
      <c r="H120" s="278" t="s">
        <v>39</v>
      </c>
      <c r="I120" s="280"/>
      <c r="J120" s="277"/>
      <c r="K120" s="277"/>
      <c r="L120" s="281"/>
      <c r="M120" s="282"/>
      <c r="N120" s="283"/>
      <c r="O120" s="283"/>
      <c r="P120" s="283"/>
      <c r="Q120" s="283"/>
      <c r="R120" s="283"/>
      <c r="S120" s="283"/>
      <c r="T120" s="284"/>
      <c r="AT120" s="285" t="s">
        <v>242</v>
      </c>
      <c r="AU120" s="285" t="s">
        <v>89</v>
      </c>
      <c r="AV120" s="15" t="s">
        <v>87</v>
      </c>
      <c r="AW120" s="15" t="s">
        <v>41</v>
      </c>
      <c r="AX120" s="15" t="s">
        <v>80</v>
      </c>
      <c r="AY120" s="285" t="s">
        <v>232</v>
      </c>
    </row>
    <row r="121" s="12" customFormat="1">
      <c r="B121" s="233"/>
      <c r="C121" s="234"/>
      <c r="D121" s="230" t="s">
        <v>242</v>
      </c>
      <c r="E121" s="235" t="s">
        <v>39</v>
      </c>
      <c r="F121" s="236" t="s">
        <v>524</v>
      </c>
      <c r="G121" s="234"/>
      <c r="H121" s="237">
        <v>5.5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AT121" s="243" t="s">
        <v>242</v>
      </c>
      <c r="AU121" s="243" t="s">
        <v>89</v>
      </c>
      <c r="AV121" s="12" t="s">
        <v>89</v>
      </c>
      <c r="AW121" s="12" t="s">
        <v>41</v>
      </c>
      <c r="AX121" s="12" t="s">
        <v>80</v>
      </c>
      <c r="AY121" s="243" t="s">
        <v>232</v>
      </c>
    </row>
    <row r="122" s="12" customFormat="1">
      <c r="B122" s="233"/>
      <c r="C122" s="234"/>
      <c r="D122" s="230" t="s">
        <v>242</v>
      </c>
      <c r="E122" s="235" t="s">
        <v>39</v>
      </c>
      <c r="F122" s="236" t="s">
        <v>525</v>
      </c>
      <c r="G122" s="234"/>
      <c r="H122" s="237">
        <v>7.5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AT122" s="243" t="s">
        <v>242</v>
      </c>
      <c r="AU122" s="243" t="s">
        <v>89</v>
      </c>
      <c r="AV122" s="12" t="s">
        <v>89</v>
      </c>
      <c r="AW122" s="12" t="s">
        <v>41</v>
      </c>
      <c r="AX122" s="12" t="s">
        <v>80</v>
      </c>
      <c r="AY122" s="243" t="s">
        <v>232</v>
      </c>
    </row>
    <row r="123" s="13" customFormat="1">
      <c r="B123" s="254"/>
      <c r="C123" s="255"/>
      <c r="D123" s="230" t="s">
        <v>242</v>
      </c>
      <c r="E123" s="256" t="s">
        <v>39</v>
      </c>
      <c r="F123" s="257" t="s">
        <v>263</v>
      </c>
      <c r="G123" s="255"/>
      <c r="H123" s="258">
        <v>13</v>
      </c>
      <c r="I123" s="259"/>
      <c r="J123" s="255"/>
      <c r="K123" s="255"/>
      <c r="L123" s="260"/>
      <c r="M123" s="261"/>
      <c r="N123" s="262"/>
      <c r="O123" s="262"/>
      <c r="P123" s="262"/>
      <c r="Q123" s="262"/>
      <c r="R123" s="262"/>
      <c r="S123" s="262"/>
      <c r="T123" s="263"/>
      <c r="AT123" s="264" t="s">
        <v>242</v>
      </c>
      <c r="AU123" s="264" t="s">
        <v>89</v>
      </c>
      <c r="AV123" s="13" t="s">
        <v>181</v>
      </c>
      <c r="AW123" s="13" t="s">
        <v>41</v>
      </c>
      <c r="AX123" s="13" t="s">
        <v>87</v>
      </c>
      <c r="AY123" s="264" t="s">
        <v>232</v>
      </c>
    </row>
    <row r="124" s="1" customFormat="1" ht="22.5" customHeight="1">
      <c r="B124" s="40"/>
      <c r="C124" s="244" t="s">
        <v>289</v>
      </c>
      <c r="D124" s="244" t="s">
        <v>250</v>
      </c>
      <c r="E124" s="245" t="s">
        <v>526</v>
      </c>
      <c r="F124" s="246" t="s">
        <v>527</v>
      </c>
      <c r="G124" s="247" t="s">
        <v>180</v>
      </c>
      <c r="H124" s="248">
        <v>13</v>
      </c>
      <c r="I124" s="249"/>
      <c r="J124" s="250">
        <f>ROUND(I124*H124,2)</f>
        <v>0</v>
      </c>
      <c r="K124" s="246" t="s">
        <v>238</v>
      </c>
      <c r="L124" s="251"/>
      <c r="M124" s="252" t="s">
        <v>39</v>
      </c>
      <c r="N124" s="253" t="s">
        <v>53</v>
      </c>
      <c r="O124" s="81"/>
      <c r="P124" s="227">
        <f>O124*H124</f>
        <v>0</v>
      </c>
      <c r="Q124" s="227">
        <v>0.054850000000000003</v>
      </c>
      <c r="R124" s="227">
        <f>Q124*H124</f>
        <v>0.71305000000000007</v>
      </c>
      <c r="S124" s="227">
        <v>0</v>
      </c>
      <c r="T124" s="228">
        <f>S124*H124</f>
        <v>0</v>
      </c>
      <c r="AR124" s="18" t="s">
        <v>253</v>
      </c>
      <c r="AT124" s="18" t="s">
        <v>250</v>
      </c>
      <c r="AU124" s="18" t="s">
        <v>89</v>
      </c>
      <c r="AY124" s="18" t="s">
        <v>232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8" t="s">
        <v>181</v>
      </c>
      <c r="BK124" s="229">
        <f>ROUND(I124*H124,2)</f>
        <v>0</v>
      </c>
      <c r="BL124" s="18" t="s">
        <v>181</v>
      </c>
      <c r="BM124" s="18" t="s">
        <v>528</v>
      </c>
    </row>
    <row r="125" s="15" customFormat="1">
      <c r="B125" s="276"/>
      <c r="C125" s="277"/>
      <c r="D125" s="230" t="s">
        <v>242</v>
      </c>
      <c r="E125" s="278" t="s">
        <v>39</v>
      </c>
      <c r="F125" s="279" t="s">
        <v>523</v>
      </c>
      <c r="G125" s="277"/>
      <c r="H125" s="278" t="s">
        <v>39</v>
      </c>
      <c r="I125" s="280"/>
      <c r="J125" s="277"/>
      <c r="K125" s="277"/>
      <c r="L125" s="281"/>
      <c r="M125" s="282"/>
      <c r="N125" s="283"/>
      <c r="O125" s="283"/>
      <c r="P125" s="283"/>
      <c r="Q125" s="283"/>
      <c r="R125" s="283"/>
      <c r="S125" s="283"/>
      <c r="T125" s="284"/>
      <c r="AT125" s="285" t="s">
        <v>242</v>
      </c>
      <c r="AU125" s="285" t="s">
        <v>89</v>
      </c>
      <c r="AV125" s="15" t="s">
        <v>87</v>
      </c>
      <c r="AW125" s="15" t="s">
        <v>41</v>
      </c>
      <c r="AX125" s="15" t="s">
        <v>80</v>
      </c>
      <c r="AY125" s="285" t="s">
        <v>232</v>
      </c>
    </row>
    <row r="126" s="12" customFormat="1">
      <c r="B126" s="233"/>
      <c r="C126" s="234"/>
      <c r="D126" s="230" t="s">
        <v>242</v>
      </c>
      <c r="E126" s="235" t="s">
        <v>39</v>
      </c>
      <c r="F126" s="236" t="s">
        <v>524</v>
      </c>
      <c r="G126" s="234"/>
      <c r="H126" s="237">
        <v>5.5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AT126" s="243" t="s">
        <v>242</v>
      </c>
      <c r="AU126" s="243" t="s">
        <v>89</v>
      </c>
      <c r="AV126" s="12" t="s">
        <v>89</v>
      </c>
      <c r="AW126" s="12" t="s">
        <v>41</v>
      </c>
      <c r="AX126" s="12" t="s">
        <v>80</v>
      </c>
      <c r="AY126" s="243" t="s">
        <v>232</v>
      </c>
    </row>
    <row r="127" s="12" customFormat="1">
      <c r="B127" s="233"/>
      <c r="C127" s="234"/>
      <c r="D127" s="230" t="s">
        <v>242</v>
      </c>
      <c r="E127" s="235" t="s">
        <v>39</v>
      </c>
      <c r="F127" s="236" t="s">
        <v>529</v>
      </c>
      <c r="G127" s="234"/>
      <c r="H127" s="237">
        <v>7.5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AT127" s="243" t="s">
        <v>242</v>
      </c>
      <c r="AU127" s="243" t="s">
        <v>89</v>
      </c>
      <c r="AV127" s="12" t="s">
        <v>89</v>
      </c>
      <c r="AW127" s="12" t="s">
        <v>41</v>
      </c>
      <c r="AX127" s="12" t="s">
        <v>80</v>
      </c>
      <c r="AY127" s="243" t="s">
        <v>232</v>
      </c>
    </row>
    <row r="128" s="13" customFormat="1">
      <c r="B128" s="254"/>
      <c r="C128" s="255"/>
      <c r="D128" s="230" t="s">
        <v>242</v>
      </c>
      <c r="E128" s="256" t="s">
        <v>39</v>
      </c>
      <c r="F128" s="257" t="s">
        <v>263</v>
      </c>
      <c r="G128" s="255"/>
      <c r="H128" s="258">
        <v>13</v>
      </c>
      <c r="I128" s="259"/>
      <c r="J128" s="255"/>
      <c r="K128" s="255"/>
      <c r="L128" s="260"/>
      <c r="M128" s="261"/>
      <c r="N128" s="262"/>
      <c r="O128" s="262"/>
      <c r="P128" s="262"/>
      <c r="Q128" s="262"/>
      <c r="R128" s="262"/>
      <c r="S128" s="262"/>
      <c r="T128" s="263"/>
      <c r="AT128" s="264" t="s">
        <v>242</v>
      </c>
      <c r="AU128" s="264" t="s">
        <v>89</v>
      </c>
      <c r="AV128" s="13" t="s">
        <v>181</v>
      </c>
      <c r="AW128" s="13" t="s">
        <v>41</v>
      </c>
      <c r="AX128" s="13" t="s">
        <v>87</v>
      </c>
      <c r="AY128" s="264" t="s">
        <v>232</v>
      </c>
    </row>
    <row r="129" s="1" customFormat="1" ht="22.5" customHeight="1">
      <c r="B129" s="40"/>
      <c r="C129" s="244" t="s">
        <v>295</v>
      </c>
      <c r="D129" s="244" t="s">
        <v>250</v>
      </c>
      <c r="E129" s="245" t="s">
        <v>278</v>
      </c>
      <c r="F129" s="246" t="s">
        <v>279</v>
      </c>
      <c r="G129" s="247" t="s">
        <v>280</v>
      </c>
      <c r="H129" s="248">
        <v>2560</v>
      </c>
      <c r="I129" s="249"/>
      <c r="J129" s="250">
        <f>ROUND(I129*H129,2)</f>
        <v>0</v>
      </c>
      <c r="K129" s="246" t="s">
        <v>238</v>
      </c>
      <c r="L129" s="251"/>
      <c r="M129" s="252" t="s">
        <v>39</v>
      </c>
      <c r="N129" s="253" t="s">
        <v>53</v>
      </c>
      <c r="O129" s="81"/>
      <c r="P129" s="227">
        <f>O129*H129</f>
        <v>0</v>
      </c>
      <c r="Q129" s="227">
        <v>0.00018000000000000001</v>
      </c>
      <c r="R129" s="227">
        <f>Q129*H129</f>
        <v>0.46080000000000004</v>
      </c>
      <c r="S129" s="227">
        <v>0</v>
      </c>
      <c r="T129" s="228">
        <f>S129*H129</f>
        <v>0</v>
      </c>
      <c r="AR129" s="18" t="s">
        <v>253</v>
      </c>
      <c r="AT129" s="18" t="s">
        <v>250</v>
      </c>
      <c r="AU129" s="18" t="s">
        <v>89</v>
      </c>
      <c r="AY129" s="18" t="s">
        <v>232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8" t="s">
        <v>181</v>
      </c>
      <c r="BK129" s="229">
        <f>ROUND(I129*H129,2)</f>
        <v>0</v>
      </c>
      <c r="BL129" s="18" t="s">
        <v>181</v>
      </c>
      <c r="BM129" s="18" t="s">
        <v>530</v>
      </c>
    </row>
    <row r="130" s="12" customFormat="1">
      <c r="B130" s="233"/>
      <c r="C130" s="234"/>
      <c r="D130" s="230" t="s">
        <v>242</v>
      </c>
      <c r="E130" s="235" t="s">
        <v>39</v>
      </c>
      <c r="F130" s="236" t="s">
        <v>490</v>
      </c>
      <c r="G130" s="234"/>
      <c r="H130" s="237">
        <v>2560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AT130" s="243" t="s">
        <v>242</v>
      </c>
      <c r="AU130" s="243" t="s">
        <v>89</v>
      </c>
      <c r="AV130" s="12" t="s">
        <v>89</v>
      </c>
      <c r="AW130" s="12" t="s">
        <v>41</v>
      </c>
      <c r="AX130" s="12" t="s">
        <v>80</v>
      </c>
      <c r="AY130" s="243" t="s">
        <v>232</v>
      </c>
    </row>
    <row r="131" s="13" customFormat="1">
      <c r="B131" s="254"/>
      <c r="C131" s="255"/>
      <c r="D131" s="230" t="s">
        <v>242</v>
      </c>
      <c r="E131" s="256" t="s">
        <v>488</v>
      </c>
      <c r="F131" s="257" t="s">
        <v>263</v>
      </c>
      <c r="G131" s="255"/>
      <c r="H131" s="258">
        <v>2560</v>
      </c>
      <c r="I131" s="259"/>
      <c r="J131" s="255"/>
      <c r="K131" s="255"/>
      <c r="L131" s="260"/>
      <c r="M131" s="261"/>
      <c r="N131" s="262"/>
      <c r="O131" s="262"/>
      <c r="P131" s="262"/>
      <c r="Q131" s="262"/>
      <c r="R131" s="262"/>
      <c r="S131" s="262"/>
      <c r="T131" s="263"/>
      <c r="AT131" s="264" t="s">
        <v>242</v>
      </c>
      <c r="AU131" s="264" t="s">
        <v>89</v>
      </c>
      <c r="AV131" s="13" t="s">
        <v>181</v>
      </c>
      <c r="AW131" s="13" t="s">
        <v>41</v>
      </c>
      <c r="AX131" s="13" t="s">
        <v>87</v>
      </c>
      <c r="AY131" s="264" t="s">
        <v>232</v>
      </c>
    </row>
    <row r="132" s="1" customFormat="1" ht="22.5" customHeight="1">
      <c r="B132" s="40"/>
      <c r="C132" s="244" t="s">
        <v>303</v>
      </c>
      <c r="D132" s="244" t="s">
        <v>250</v>
      </c>
      <c r="E132" s="245" t="s">
        <v>531</v>
      </c>
      <c r="F132" s="246" t="s">
        <v>532</v>
      </c>
      <c r="G132" s="247" t="s">
        <v>280</v>
      </c>
      <c r="H132" s="248">
        <v>1248</v>
      </c>
      <c r="I132" s="249"/>
      <c r="J132" s="250">
        <f>ROUND(I132*H132,2)</f>
        <v>0</v>
      </c>
      <c r="K132" s="246" t="s">
        <v>238</v>
      </c>
      <c r="L132" s="251"/>
      <c r="M132" s="252" t="s">
        <v>39</v>
      </c>
      <c r="N132" s="253" t="s">
        <v>53</v>
      </c>
      <c r="O132" s="81"/>
      <c r="P132" s="227">
        <f>O132*H132</f>
        <v>0</v>
      </c>
      <c r="Q132" s="227">
        <v>0.00021000000000000001</v>
      </c>
      <c r="R132" s="227">
        <f>Q132*H132</f>
        <v>0.26208000000000004</v>
      </c>
      <c r="S132" s="227">
        <v>0</v>
      </c>
      <c r="T132" s="228">
        <f>S132*H132</f>
        <v>0</v>
      </c>
      <c r="AR132" s="18" t="s">
        <v>253</v>
      </c>
      <c r="AT132" s="18" t="s">
        <v>250</v>
      </c>
      <c r="AU132" s="18" t="s">
        <v>89</v>
      </c>
      <c r="AY132" s="18" t="s">
        <v>232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8" t="s">
        <v>181</v>
      </c>
      <c r="BK132" s="229">
        <f>ROUND(I132*H132,2)</f>
        <v>0</v>
      </c>
      <c r="BL132" s="18" t="s">
        <v>181</v>
      </c>
      <c r="BM132" s="18" t="s">
        <v>533</v>
      </c>
    </row>
    <row r="133" s="15" customFormat="1">
      <c r="B133" s="276"/>
      <c r="C133" s="277"/>
      <c r="D133" s="230" t="s">
        <v>242</v>
      </c>
      <c r="E133" s="278" t="s">
        <v>39</v>
      </c>
      <c r="F133" s="279" t="s">
        <v>534</v>
      </c>
      <c r="G133" s="277"/>
      <c r="H133" s="278" t="s">
        <v>39</v>
      </c>
      <c r="I133" s="280"/>
      <c r="J133" s="277"/>
      <c r="K133" s="277"/>
      <c r="L133" s="281"/>
      <c r="M133" s="282"/>
      <c r="N133" s="283"/>
      <c r="O133" s="283"/>
      <c r="P133" s="283"/>
      <c r="Q133" s="283"/>
      <c r="R133" s="283"/>
      <c r="S133" s="283"/>
      <c r="T133" s="284"/>
      <c r="AT133" s="285" t="s">
        <v>242</v>
      </c>
      <c r="AU133" s="285" t="s">
        <v>89</v>
      </c>
      <c r="AV133" s="15" t="s">
        <v>87</v>
      </c>
      <c r="AW133" s="15" t="s">
        <v>41</v>
      </c>
      <c r="AX133" s="15" t="s">
        <v>80</v>
      </c>
      <c r="AY133" s="285" t="s">
        <v>232</v>
      </c>
    </row>
    <row r="134" s="12" customFormat="1">
      <c r="B134" s="233"/>
      <c r="C134" s="234"/>
      <c r="D134" s="230" t="s">
        <v>242</v>
      </c>
      <c r="E134" s="235" t="s">
        <v>39</v>
      </c>
      <c r="F134" s="236" t="s">
        <v>535</v>
      </c>
      <c r="G134" s="234"/>
      <c r="H134" s="237">
        <v>1248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AT134" s="243" t="s">
        <v>242</v>
      </c>
      <c r="AU134" s="243" t="s">
        <v>89</v>
      </c>
      <c r="AV134" s="12" t="s">
        <v>89</v>
      </c>
      <c r="AW134" s="12" t="s">
        <v>41</v>
      </c>
      <c r="AX134" s="12" t="s">
        <v>80</v>
      </c>
      <c r="AY134" s="243" t="s">
        <v>232</v>
      </c>
    </row>
    <row r="135" s="13" customFormat="1">
      <c r="B135" s="254"/>
      <c r="C135" s="255"/>
      <c r="D135" s="230" t="s">
        <v>242</v>
      </c>
      <c r="E135" s="256" t="s">
        <v>485</v>
      </c>
      <c r="F135" s="257" t="s">
        <v>263</v>
      </c>
      <c r="G135" s="255"/>
      <c r="H135" s="258">
        <v>1248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AT135" s="264" t="s">
        <v>242</v>
      </c>
      <c r="AU135" s="264" t="s">
        <v>89</v>
      </c>
      <c r="AV135" s="13" t="s">
        <v>181</v>
      </c>
      <c r="AW135" s="13" t="s">
        <v>41</v>
      </c>
      <c r="AX135" s="13" t="s">
        <v>87</v>
      </c>
      <c r="AY135" s="264" t="s">
        <v>232</v>
      </c>
    </row>
    <row r="136" s="1" customFormat="1" ht="22.5" customHeight="1">
      <c r="B136" s="40"/>
      <c r="C136" s="244" t="s">
        <v>308</v>
      </c>
      <c r="D136" s="244" t="s">
        <v>250</v>
      </c>
      <c r="E136" s="245" t="s">
        <v>285</v>
      </c>
      <c r="F136" s="246" t="s">
        <v>286</v>
      </c>
      <c r="G136" s="247" t="s">
        <v>280</v>
      </c>
      <c r="H136" s="248">
        <v>7288</v>
      </c>
      <c r="I136" s="249"/>
      <c r="J136" s="250">
        <f>ROUND(I136*H136,2)</f>
        <v>0</v>
      </c>
      <c r="K136" s="246" t="s">
        <v>238</v>
      </c>
      <c r="L136" s="251"/>
      <c r="M136" s="252" t="s">
        <v>39</v>
      </c>
      <c r="N136" s="253" t="s">
        <v>53</v>
      </c>
      <c r="O136" s="81"/>
      <c r="P136" s="227">
        <f>O136*H136</f>
        <v>0</v>
      </c>
      <c r="Q136" s="227">
        <v>0.00123</v>
      </c>
      <c r="R136" s="227">
        <f>Q136*H136</f>
        <v>8.9642400000000002</v>
      </c>
      <c r="S136" s="227">
        <v>0</v>
      </c>
      <c r="T136" s="228">
        <f>S136*H136</f>
        <v>0</v>
      </c>
      <c r="AR136" s="18" t="s">
        <v>253</v>
      </c>
      <c r="AT136" s="18" t="s">
        <v>250</v>
      </c>
      <c r="AU136" s="18" t="s">
        <v>89</v>
      </c>
      <c r="AY136" s="18" t="s">
        <v>232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8" t="s">
        <v>181</v>
      </c>
      <c r="BK136" s="229">
        <f>ROUND(I136*H136,2)</f>
        <v>0</v>
      </c>
      <c r="BL136" s="18" t="s">
        <v>181</v>
      </c>
      <c r="BM136" s="18" t="s">
        <v>536</v>
      </c>
    </row>
    <row r="137" s="12" customFormat="1">
      <c r="B137" s="233"/>
      <c r="C137" s="234"/>
      <c r="D137" s="230" t="s">
        <v>242</v>
      </c>
      <c r="E137" s="235" t="s">
        <v>39</v>
      </c>
      <c r="F137" s="236" t="s">
        <v>537</v>
      </c>
      <c r="G137" s="234"/>
      <c r="H137" s="237">
        <v>7288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242</v>
      </c>
      <c r="AU137" s="243" t="s">
        <v>89</v>
      </c>
      <c r="AV137" s="12" t="s">
        <v>89</v>
      </c>
      <c r="AW137" s="12" t="s">
        <v>41</v>
      </c>
      <c r="AX137" s="12" t="s">
        <v>80</v>
      </c>
      <c r="AY137" s="243" t="s">
        <v>232</v>
      </c>
    </row>
    <row r="138" s="13" customFormat="1">
      <c r="B138" s="254"/>
      <c r="C138" s="255"/>
      <c r="D138" s="230" t="s">
        <v>242</v>
      </c>
      <c r="E138" s="256" t="s">
        <v>39</v>
      </c>
      <c r="F138" s="257" t="s">
        <v>263</v>
      </c>
      <c r="G138" s="255"/>
      <c r="H138" s="258">
        <v>7288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AT138" s="264" t="s">
        <v>242</v>
      </c>
      <c r="AU138" s="264" t="s">
        <v>89</v>
      </c>
      <c r="AV138" s="13" t="s">
        <v>181</v>
      </c>
      <c r="AW138" s="13" t="s">
        <v>41</v>
      </c>
      <c r="AX138" s="13" t="s">
        <v>87</v>
      </c>
      <c r="AY138" s="264" t="s">
        <v>232</v>
      </c>
    </row>
    <row r="139" s="1" customFormat="1" ht="22.5" customHeight="1">
      <c r="B139" s="40"/>
      <c r="C139" s="244" t="s">
        <v>314</v>
      </c>
      <c r="D139" s="244" t="s">
        <v>250</v>
      </c>
      <c r="E139" s="245" t="s">
        <v>538</v>
      </c>
      <c r="F139" s="246" t="s">
        <v>539</v>
      </c>
      <c r="G139" s="247" t="s">
        <v>280</v>
      </c>
      <c r="H139" s="248">
        <v>328</v>
      </c>
      <c r="I139" s="249"/>
      <c r="J139" s="250">
        <f>ROUND(I139*H139,2)</f>
        <v>0</v>
      </c>
      <c r="K139" s="246" t="s">
        <v>238</v>
      </c>
      <c r="L139" s="251"/>
      <c r="M139" s="252" t="s">
        <v>39</v>
      </c>
      <c r="N139" s="253" t="s">
        <v>53</v>
      </c>
      <c r="O139" s="81"/>
      <c r="P139" s="227">
        <f>O139*H139</f>
        <v>0</v>
      </c>
      <c r="Q139" s="227">
        <v>0.0011100000000000001</v>
      </c>
      <c r="R139" s="227">
        <f>Q139*H139</f>
        <v>0.36408000000000001</v>
      </c>
      <c r="S139" s="227">
        <v>0</v>
      </c>
      <c r="T139" s="228">
        <f>S139*H139</f>
        <v>0</v>
      </c>
      <c r="AR139" s="18" t="s">
        <v>253</v>
      </c>
      <c r="AT139" s="18" t="s">
        <v>250</v>
      </c>
      <c r="AU139" s="18" t="s">
        <v>89</v>
      </c>
      <c r="AY139" s="18" t="s">
        <v>232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8" t="s">
        <v>181</v>
      </c>
      <c r="BK139" s="229">
        <f>ROUND(I139*H139,2)</f>
        <v>0</v>
      </c>
      <c r="BL139" s="18" t="s">
        <v>181</v>
      </c>
      <c r="BM139" s="18" t="s">
        <v>540</v>
      </c>
    </row>
    <row r="140" s="15" customFormat="1">
      <c r="B140" s="276"/>
      <c r="C140" s="277"/>
      <c r="D140" s="230" t="s">
        <v>242</v>
      </c>
      <c r="E140" s="278" t="s">
        <v>39</v>
      </c>
      <c r="F140" s="279" t="s">
        <v>541</v>
      </c>
      <c r="G140" s="277"/>
      <c r="H140" s="278" t="s">
        <v>39</v>
      </c>
      <c r="I140" s="280"/>
      <c r="J140" s="277"/>
      <c r="K140" s="277"/>
      <c r="L140" s="281"/>
      <c r="M140" s="282"/>
      <c r="N140" s="283"/>
      <c r="O140" s="283"/>
      <c r="P140" s="283"/>
      <c r="Q140" s="283"/>
      <c r="R140" s="283"/>
      <c r="S140" s="283"/>
      <c r="T140" s="284"/>
      <c r="AT140" s="285" t="s">
        <v>242</v>
      </c>
      <c r="AU140" s="285" t="s">
        <v>89</v>
      </c>
      <c r="AV140" s="15" t="s">
        <v>87</v>
      </c>
      <c r="AW140" s="15" t="s">
        <v>41</v>
      </c>
      <c r="AX140" s="15" t="s">
        <v>80</v>
      </c>
      <c r="AY140" s="285" t="s">
        <v>232</v>
      </c>
    </row>
    <row r="141" s="15" customFormat="1">
      <c r="B141" s="276"/>
      <c r="C141" s="277"/>
      <c r="D141" s="230" t="s">
        <v>242</v>
      </c>
      <c r="E141" s="278" t="s">
        <v>39</v>
      </c>
      <c r="F141" s="279" t="s">
        <v>542</v>
      </c>
      <c r="G141" s="277"/>
      <c r="H141" s="278" t="s">
        <v>39</v>
      </c>
      <c r="I141" s="280"/>
      <c r="J141" s="277"/>
      <c r="K141" s="277"/>
      <c r="L141" s="281"/>
      <c r="M141" s="282"/>
      <c r="N141" s="283"/>
      <c r="O141" s="283"/>
      <c r="P141" s="283"/>
      <c r="Q141" s="283"/>
      <c r="R141" s="283"/>
      <c r="S141" s="283"/>
      <c r="T141" s="284"/>
      <c r="AT141" s="285" t="s">
        <v>242</v>
      </c>
      <c r="AU141" s="285" t="s">
        <v>89</v>
      </c>
      <c r="AV141" s="15" t="s">
        <v>87</v>
      </c>
      <c r="AW141" s="15" t="s">
        <v>41</v>
      </c>
      <c r="AX141" s="15" t="s">
        <v>80</v>
      </c>
      <c r="AY141" s="285" t="s">
        <v>232</v>
      </c>
    </row>
    <row r="142" s="12" customFormat="1">
      <c r="B142" s="233"/>
      <c r="C142" s="234"/>
      <c r="D142" s="230" t="s">
        <v>242</v>
      </c>
      <c r="E142" s="235" t="s">
        <v>39</v>
      </c>
      <c r="F142" s="236" t="s">
        <v>543</v>
      </c>
      <c r="G142" s="234"/>
      <c r="H142" s="237">
        <v>328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AT142" s="243" t="s">
        <v>242</v>
      </c>
      <c r="AU142" s="243" t="s">
        <v>89</v>
      </c>
      <c r="AV142" s="12" t="s">
        <v>89</v>
      </c>
      <c r="AW142" s="12" t="s">
        <v>41</v>
      </c>
      <c r="AX142" s="12" t="s">
        <v>80</v>
      </c>
      <c r="AY142" s="243" t="s">
        <v>232</v>
      </c>
    </row>
    <row r="143" s="13" customFormat="1">
      <c r="B143" s="254"/>
      <c r="C143" s="255"/>
      <c r="D143" s="230" t="s">
        <v>242</v>
      </c>
      <c r="E143" s="256" t="s">
        <v>482</v>
      </c>
      <c r="F143" s="257" t="s">
        <v>263</v>
      </c>
      <c r="G143" s="255"/>
      <c r="H143" s="258">
        <v>328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AT143" s="264" t="s">
        <v>242</v>
      </c>
      <c r="AU143" s="264" t="s">
        <v>89</v>
      </c>
      <c r="AV143" s="13" t="s">
        <v>181</v>
      </c>
      <c r="AW143" s="13" t="s">
        <v>41</v>
      </c>
      <c r="AX143" s="13" t="s">
        <v>87</v>
      </c>
      <c r="AY143" s="264" t="s">
        <v>232</v>
      </c>
    </row>
    <row r="144" s="1" customFormat="1" ht="22.5" customHeight="1">
      <c r="B144" s="40"/>
      <c r="C144" s="218" t="s">
        <v>323</v>
      </c>
      <c r="D144" s="218" t="s">
        <v>235</v>
      </c>
      <c r="E144" s="219" t="s">
        <v>544</v>
      </c>
      <c r="F144" s="220" t="s">
        <v>545</v>
      </c>
      <c r="G144" s="221" t="s">
        <v>280</v>
      </c>
      <c r="H144" s="222">
        <v>61.667000000000002</v>
      </c>
      <c r="I144" s="223"/>
      <c r="J144" s="224">
        <f>ROUND(I144*H144,2)</f>
        <v>0</v>
      </c>
      <c r="K144" s="220" t="s">
        <v>238</v>
      </c>
      <c r="L144" s="45"/>
      <c r="M144" s="225" t="s">
        <v>39</v>
      </c>
      <c r="N144" s="226" t="s">
        <v>53</v>
      </c>
      <c r="O144" s="8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AR144" s="18" t="s">
        <v>181</v>
      </c>
      <c r="AT144" s="18" t="s">
        <v>235</v>
      </c>
      <c r="AU144" s="18" t="s">
        <v>89</v>
      </c>
      <c r="AY144" s="18" t="s">
        <v>232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8" t="s">
        <v>181</v>
      </c>
      <c r="BK144" s="229">
        <f>ROUND(I144*H144,2)</f>
        <v>0</v>
      </c>
      <c r="BL144" s="18" t="s">
        <v>181</v>
      </c>
      <c r="BM144" s="18" t="s">
        <v>546</v>
      </c>
    </row>
    <row r="145" s="1" customFormat="1">
      <c r="B145" s="40"/>
      <c r="C145" s="41"/>
      <c r="D145" s="230" t="s">
        <v>240</v>
      </c>
      <c r="E145" s="41"/>
      <c r="F145" s="231" t="s">
        <v>293</v>
      </c>
      <c r="G145" s="41"/>
      <c r="H145" s="41"/>
      <c r="I145" s="145"/>
      <c r="J145" s="41"/>
      <c r="K145" s="41"/>
      <c r="L145" s="45"/>
      <c r="M145" s="232"/>
      <c r="N145" s="81"/>
      <c r="O145" s="81"/>
      <c r="P145" s="81"/>
      <c r="Q145" s="81"/>
      <c r="R145" s="81"/>
      <c r="S145" s="81"/>
      <c r="T145" s="82"/>
      <c r="AT145" s="18" t="s">
        <v>240</v>
      </c>
      <c r="AU145" s="18" t="s">
        <v>89</v>
      </c>
    </row>
    <row r="146" s="12" customFormat="1">
      <c r="B146" s="233"/>
      <c r="C146" s="234"/>
      <c r="D146" s="230" t="s">
        <v>242</v>
      </c>
      <c r="E146" s="235" t="s">
        <v>39</v>
      </c>
      <c r="F146" s="236" t="s">
        <v>547</v>
      </c>
      <c r="G146" s="234"/>
      <c r="H146" s="237">
        <v>61.667000000000002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AT146" s="243" t="s">
        <v>242</v>
      </c>
      <c r="AU146" s="243" t="s">
        <v>89</v>
      </c>
      <c r="AV146" s="12" t="s">
        <v>89</v>
      </c>
      <c r="AW146" s="12" t="s">
        <v>41</v>
      </c>
      <c r="AX146" s="12" t="s">
        <v>80</v>
      </c>
      <c r="AY146" s="243" t="s">
        <v>232</v>
      </c>
    </row>
    <row r="147" s="13" customFormat="1">
      <c r="B147" s="254"/>
      <c r="C147" s="255"/>
      <c r="D147" s="230" t="s">
        <v>242</v>
      </c>
      <c r="E147" s="256" t="s">
        <v>39</v>
      </c>
      <c r="F147" s="257" t="s">
        <v>263</v>
      </c>
      <c r="G147" s="255"/>
      <c r="H147" s="258">
        <v>61.667000000000002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AT147" s="264" t="s">
        <v>242</v>
      </c>
      <c r="AU147" s="264" t="s">
        <v>89</v>
      </c>
      <c r="AV147" s="13" t="s">
        <v>181</v>
      </c>
      <c r="AW147" s="13" t="s">
        <v>41</v>
      </c>
      <c r="AX147" s="13" t="s">
        <v>87</v>
      </c>
      <c r="AY147" s="264" t="s">
        <v>232</v>
      </c>
    </row>
    <row r="148" s="1" customFormat="1" ht="22.5" customHeight="1">
      <c r="B148" s="40"/>
      <c r="C148" s="218" t="s">
        <v>8</v>
      </c>
      <c r="D148" s="218" t="s">
        <v>235</v>
      </c>
      <c r="E148" s="219" t="s">
        <v>290</v>
      </c>
      <c r="F148" s="220" t="s">
        <v>291</v>
      </c>
      <c r="G148" s="221" t="s">
        <v>280</v>
      </c>
      <c r="H148" s="222">
        <v>59</v>
      </c>
      <c r="I148" s="223"/>
      <c r="J148" s="224">
        <f>ROUND(I148*H148,2)</f>
        <v>0</v>
      </c>
      <c r="K148" s="220" t="s">
        <v>238</v>
      </c>
      <c r="L148" s="45"/>
      <c r="M148" s="225" t="s">
        <v>39</v>
      </c>
      <c r="N148" s="226" t="s">
        <v>53</v>
      </c>
      <c r="O148" s="8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AR148" s="18" t="s">
        <v>181</v>
      </c>
      <c r="AT148" s="18" t="s">
        <v>235</v>
      </c>
      <c r="AU148" s="18" t="s">
        <v>89</v>
      </c>
      <c r="AY148" s="18" t="s">
        <v>232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8" t="s">
        <v>181</v>
      </c>
      <c r="BK148" s="229">
        <f>ROUND(I148*H148,2)</f>
        <v>0</v>
      </c>
      <c r="BL148" s="18" t="s">
        <v>181</v>
      </c>
      <c r="BM148" s="18" t="s">
        <v>548</v>
      </c>
    </row>
    <row r="149" s="1" customFormat="1">
      <c r="B149" s="40"/>
      <c r="C149" s="41"/>
      <c r="D149" s="230" t="s">
        <v>240</v>
      </c>
      <c r="E149" s="41"/>
      <c r="F149" s="231" t="s">
        <v>293</v>
      </c>
      <c r="G149" s="41"/>
      <c r="H149" s="41"/>
      <c r="I149" s="145"/>
      <c r="J149" s="41"/>
      <c r="K149" s="41"/>
      <c r="L149" s="45"/>
      <c r="M149" s="232"/>
      <c r="N149" s="81"/>
      <c r="O149" s="81"/>
      <c r="P149" s="81"/>
      <c r="Q149" s="81"/>
      <c r="R149" s="81"/>
      <c r="S149" s="81"/>
      <c r="T149" s="82"/>
      <c r="AT149" s="18" t="s">
        <v>240</v>
      </c>
      <c r="AU149" s="18" t="s">
        <v>89</v>
      </c>
    </row>
    <row r="150" s="12" customFormat="1">
      <c r="B150" s="233"/>
      <c r="C150" s="234"/>
      <c r="D150" s="230" t="s">
        <v>242</v>
      </c>
      <c r="E150" s="235" t="s">
        <v>39</v>
      </c>
      <c r="F150" s="236" t="s">
        <v>549</v>
      </c>
      <c r="G150" s="234"/>
      <c r="H150" s="237">
        <v>59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AT150" s="243" t="s">
        <v>242</v>
      </c>
      <c r="AU150" s="243" t="s">
        <v>89</v>
      </c>
      <c r="AV150" s="12" t="s">
        <v>89</v>
      </c>
      <c r="AW150" s="12" t="s">
        <v>41</v>
      </c>
      <c r="AX150" s="12" t="s">
        <v>80</v>
      </c>
      <c r="AY150" s="243" t="s">
        <v>232</v>
      </c>
    </row>
    <row r="151" s="13" customFormat="1">
      <c r="B151" s="254"/>
      <c r="C151" s="255"/>
      <c r="D151" s="230" t="s">
        <v>242</v>
      </c>
      <c r="E151" s="256" t="s">
        <v>39</v>
      </c>
      <c r="F151" s="257" t="s">
        <v>263</v>
      </c>
      <c r="G151" s="255"/>
      <c r="H151" s="258">
        <v>59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AT151" s="264" t="s">
        <v>242</v>
      </c>
      <c r="AU151" s="264" t="s">
        <v>89</v>
      </c>
      <c r="AV151" s="13" t="s">
        <v>181</v>
      </c>
      <c r="AW151" s="13" t="s">
        <v>41</v>
      </c>
      <c r="AX151" s="13" t="s">
        <v>87</v>
      </c>
      <c r="AY151" s="264" t="s">
        <v>232</v>
      </c>
    </row>
    <row r="152" s="1" customFormat="1" ht="45" customHeight="1">
      <c r="B152" s="40"/>
      <c r="C152" s="218" t="s">
        <v>334</v>
      </c>
      <c r="D152" s="218" t="s">
        <v>235</v>
      </c>
      <c r="E152" s="219" t="s">
        <v>296</v>
      </c>
      <c r="F152" s="220" t="s">
        <v>297</v>
      </c>
      <c r="G152" s="221" t="s">
        <v>176</v>
      </c>
      <c r="H152" s="222">
        <v>0.97499999999999998</v>
      </c>
      <c r="I152" s="223"/>
      <c r="J152" s="224">
        <f>ROUND(I152*H152,2)</f>
        <v>0</v>
      </c>
      <c r="K152" s="220" t="s">
        <v>238</v>
      </c>
      <c r="L152" s="45"/>
      <c r="M152" s="225" t="s">
        <v>39</v>
      </c>
      <c r="N152" s="226" t="s">
        <v>53</v>
      </c>
      <c r="O152" s="8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AR152" s="18" t="s">
        <v>181</v>
      </c>
      <c r="AT152" s="18" t="s">
        <v>235</v>
      </c>
      <c r="AU152" s="18" t="s">
        <v>89</v>
      </c>
      <c r="AY152" s="18" t="s">
        <v>232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8" t="s">
        <v>181</v>
      </c>
      <c r="BK152" s="229">
        <f>ROUND(I152*H152,2)</f>
        <v>0</v>
      </c>
      <c r="BL152" s="18" t="s">
        <v>181</v>
      </c>
      <c r="BM152" s="18" t="s">
        <v>550</v>
      </c>
    </row>
    <row r="153" s="1" customFormat="1">
      <c r="B153" s="40"/>
      <c r="C153" s="41"/>
      <c r="D153" s="230" t="s">
        <v>240</v>
      </c>
      <c r="E153" s="41"/>
      <c r="F153" s="231" t="s">
        <v>299</v>
      </c>
      <c r="G153" s="41"/>
      <c r="H153" s="41"/>
      <c r="I153" s="145"/>
      <c r="J153" s="41"/>
      <c r="K153" s="41"/>
      <c r="L153" s="45"/>
      <c r="M153" s="232"/>
      <c r="N153" s="81"/>
      <c r="O153" s="81"/>
      <c r="P153" s="81"/>
      <c r="Q153" s="81"/>
      <c r="R153" s="81"/>
      <c r="S153" s="81"/>
      <c r="T153" s="82"/>
      <c r="AT153" s="18" t="s">
        <v>240</v>
      </c>
      <c r="AU153" s="18" t="s">
        <v>89</v>
      </c>
    </row>
    <row r="154" s="12" customFormat="1">
      <c r="B154" s="233"/>
      <c r="C154" s="234"/>
      <c r="D154" s="230" t="s">
        <v>242</v>
      </c>
      <c r="E154" s="235" t="s">
        <v>39</v>
      </c>
      <c r="F154" s="236" t="s">
        <v>551</v>
      </c>
      <c r="G154" s="234"/>
      <c r="H154" s="237">
        <v>0.97499999999999998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AT154" s="243" t="s">
        <v>242</v>
      </c>
      <c r="AU154" s="243" t="s">
        <v>89</v>
      </c>
      <c r="AV154" s="12" t="s">
        <v>89</v>
      </c>
      <c r="AW154" s="12" t="s">
        <v>41</v>
      </c>
      <c r="AX154" s="12" t="s">
        <v>80</v>
      </c>
      <c r="AY154" s="243" t="s">
        <v>232</v>
      </c>
    </row>
    <row r="155" s="13" customFormat="1">
      <c r="B155" s="254"/>
      <c r="C155" s="255"/>
      <c r="D155" s="230" t="s">
        <v>242</v>
      </c>
      <c r="E155" s="256" t="s">
        <v>470</v>
      </c>
      <c r="F155" s="257" t="s">
        <v>263</v>
      </c>
      <c r="G155" s="255"/>
      <c r="H155" s="258">
        <v>0.97499999999999998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AT155" s="264" t="s">
        <v>242</v>
      </c>
      <c r="AU155" s="264" t="s">
        <v>89</v>
      </c>
      <c r="AV155" s="13" t="s">
        <v>181</v>
      </c>
      <c r="AW155" s="13" t="s">
        <v>41</v>
      </c>
      <c r="AX155" s="13" t="s">
        <v>87</v>
      </c>
      <c r="AY155" s="264" t="s">
        <v>232</v>
      </c>
    </row>
    <row r="156" s="1" customFormat="1" ht="22.5" customHeight="1">
      <c r="B156" s="40"/>
      <c r="C156" s="218" t="s">
        <v>345</v>
      </c>
      <c r="D156" s="218" t="s">
        <v>235</v>
      </c>
      <c r="E156" s="219" t="s">
        <v>304</v>
      </c>
      <c r="F156" s="220" t="s">
        <v>305</v>
      </c>
      <c r="G156" s="221" t="s">
        <v>176</v>
      </c>
      <c r="H156" s="222">
        <v>0.97499999999999998</v>
      </c>
      <c r="I156" s="223"/>
      <c r="J156" s="224">
        <f>ROUND(I156*H156,2)</f>
        <v>0</v>
      </c>
      <c r="K156" s="220" t="s">
        <v>238</v>
      </c>
      <c r="L156" s="45"/>
      <c r="M156" s="225" t="s">
        <v>39</v>
      </c>
      <c r="N156" s="226" t="s">
        <v>53</v>
      </c>
      <c r="O156" s="8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AR156" s="18" t="s">
        <v>181</v>
      </c>
      <c r="AT156" s="18" t="s">
        <v>235</v>
      </c>
      <c r="AU156" s="18" t="s">
        <v>89</v>
      </c>
      <c r="AY156" s="18" t="s">
        <v>232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8" t="s">
        <v>181</v>
      </c>
      <c r="BK156" s="229">
        <f>ROUND(I156*H156,2)</f>
        <v>0</v>
      </c>
      <c r="BL156" s="18" t="s">
        <v>181</v>
      </c>
      <c r="BM156" s="18" t="s">
        <v>552</v>
      </c>
    </row>
    <row r="157" s="1" customFormat="1">
      <c r="B157" s="40"/>
      <c r="C157" s="41"/>
      <c r="D157" s="230" t="s">
        <v>240</v>
      </c>
      <c r="E157" s="41"/>
      <c r="F157" s="231" t="s">
        <v>307</v>
      </c>
      <c r="G157" s="41"/>
      <c r="H157" s="41"/>
      <c r="I157" s="145"/>
      <c r="J157" s="41"/>
      <c r="K157" s="41"/>
      <c r="L157" s="45"/>
      <c r="M157" s="232"/>
      <c r="N157" s="81"/>
      <c r="O157" s="81"/>
      <c r="P157" s="81"/>
      <c r="Q157" s="81"/>
      <c r="R157" s="81"/>
      <c r="S157" s="81"/>
      <c r="T157" s="82"/>
      <c r="AT157" s="18" t="s">
        <v>240</v>
      </c>
      <c r="AU157" s="18" t="s">
        <v>89</v>
      </c>
    </row>
    <row r="158" s="12" customFormat="1">
      <c r="B158" s="233"/>
      <c r="C158" s="234"/>
      <c r="D158" s="230" t="s">
        <v>242</v>
      </c>
      <c r="E158" s="235" t="s">
        <v>39</v>
      </c>
      <c r="F158" s="236" t="s">
        <v>470</v>
      </c>
      <c r="G158" s="234"/>
      <c r="H158" s="237">
        <v>0.97499999999999998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AT158" s="243" t="s">
        <v>242</v>
      </c>
      <c r="AU158" s="243" t="s">
        <v>89</v>
      </c>
      <c r="AV158" s="12" t="s">
        <v>89</v>
      </c>
      <c r="AW158" s="12" t="s">
        <v>41</v>
      </c>
      <c r="AX158" s="12" t="s">
        <v>80</v>
      </c>
      <c r="AY158" s="243" t="s">
        <v>232</v>
      </c>
    </row>
    <row r="159" s="13" customFormat="1">
      <c r="B159" s="254"/>
      <c r="C159" s="255"/>
      <c r="D159" s="230" t="s">
        <v>242</v>
      </c>
      <c r="E159" s="256" t="s">
        <v>39</v>
      </c>
      <c r="F159" s="257" t="s">
        <v>263</v>
      </c>
      <c r="G159" s="255"/>
      <c r="H159" s="258">
        <v>0.97499999999999998</v>
      </c>
      <c r="I159" s="259"/>
      <c r="J159" s="255"/>
      <c r="K159" s="255"/>
      <c r="L159" s="260"/>
      <c r="M159" s="261"/>
      <c r="N159" s="262"/>
      <c r="O159" s="262"/>
      <c r="P159" s="262"/>
      <c r="Q159" s="262"/>
      <c r="R159" s="262"/>
      <c r="S159" s="262"/>
      <c r="T159" s="263"/>
      <c r="AT159" s="264" t="s">
        <v>242</v>
      </c>
      <c r="AU159" s="264" t="s">
        <v>89</v>
      </c>
      <c r="AV159" s="13" t="s">
        <v>181</v>
      </c>
      <c r="AW159" s="13" t="s">
        <v>41</v>
      </c>
      <c r="AX159" s="13" t="s">
        <v>87</v>
      </c>
      <c r="AY159" s="264" t="s">
        <v>232</v>
      </c>
    </row>
    <row r="160" s="1" customFormat="1" ht="56.25" customHeight="1">
      <c r="B160" s="40"/>
      <c r="C160" s="218" t="s">
        <v>351</v>
      </c>
      <c r="D160" s="218" t="s">
        <v>235</v>
      </c>
      <c r="E160" s="219" t="s">
        <v>553</v>
      </c>
      <c r="F160" s="220" t="s">
        <v>554</v>
      </c>
      <c r="G160" s="221" t="s">
        <v>180</v>
      </c>
      <c r="H160" s="222">
        <v>370</v>
      </c>
      <c r="I160" s="223"/>
      <c r="J160" s="224">
        <f>ROUND(I160*H160,2)</f>
        <v>0</v>
      </c>
      <c r="K160" s="220" t="s">
        <v>238</v>
      </c>
      <c r="L160" s="45"/>
      <c r="M160" s="225" t="s">
        <v>39</v>
      </c>
      <c r="N160" s="226" t="s">
        <v>53</v>
      </c>
      <c r="O160" s="8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AR160" s="18" t="s">
        <v>181</v>
      </c>
      <c r="AT160" s="18" t="s">
        <v>235</v>
      </c>
      <c r="AU160" s="18" t="s">
        <v>89</v>
      </c>
      <c r="AY160" s="18" t="s">
        <v>232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8" t="s">
        <v>181</v>
      </c>
      <c r="BK160" s="229">
        <f>ROUND(I160*H160,2)</f>
        <v>0</v>
      </c>
      <c r="BL160" s="18" t="s">
        <v>181</v>
      </c>
      <c r="BM160" s="18" t="s">
        <v>555</v>
      </c>
    </row>
    <row r="161" s="1" customFormat="1">
      <c r="B161" s="40"/>
      <c r="C161" s="41"/>
      <c r="D161" s="230" t="s">
        <v>240</v>
      </c>
      <c r="E161" s="41"/>
      <c r="F161" s="231" t="s">
        <v>312</v>
      </c>
      <c r="G161" s="41"/>
      <c r="H161" s="41"/>
      <c r="I161" s="145"/>
      <c r="J161" s="41"/>
      <c r="K161" s="41"/>
      <c r="L161" s="45"/>
      <c r="M161" s="232"/>
      <c r="N161" s="81"/>
      <c r="O161" s="81"/>
      <c r="P161" s="81"/>
      <c r="Q161" s="81"/>
      <c r="R161" s="81"/>
      <c r="S161" s="81"/>
      <c r="T161" s="82"/>
      <c r="AT161" s="18" t="s">
        <v>240</v>
      </c>
      <c r="AU161" s="18" t="s">
        <v>89</v>
      </c>
    </row>
    <row r="162" s="12" customFormat="1">
      <c r="B162" s="233"/>
      <c r="C162" s="234"/>
      <c r="D162" s="230" t="s">
        <v>242</v>
      </c>
      <c r="E162" s="235" t="s">
        <v>39</v>
      </c>
      <c r="F162" s="236" t="s">
        <v>476</v>
      </c>
      <c r="G162" s="234"/>
      <c r="H162" s="237">
        <v>370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AT162" s="243" t="s">
        <v>242</v>
      </c>
      <c r="AU162" s="243" t="s">
        <v>89</v>
      </c>
      <c r="AV162" s="12" t="s">
        <v>89</v>
      </c>
      <c r="AW162" s="12" t="s">
        <v>41</v>
      </c>
      <c r="AX162" s="12" t="s">
        <v>80</v>
      </c>
      <c r="AY162" s="243" t="s">
        <v>232</v>
      </c>
    </row>
    <row r="163" s="13" customFormat="1">
      <c r="B163" s="254"/>
      <c r="C163" s="255"/>
      <c r="D163" s="230" t="s">
        <v>242</v>
      </c>
      <c r="E163" s="256" t="s">
        <v>39</v>
      </c>
      <c r="F163" s="257" t="s">
        <v>263</v>
      </c>
      <c r="G163" s="255"/>
      <c r="H163" s="258">
        <v>370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AT163" s="264" t="s">
        <v>242</v>
      </c>
      <c r="AU163" s="264" t="s">
        <v>89</v>
      </c>
      <c r="AV163" s="13" t="s">
        <v>181</v>
      </c>
      <c r="AW163" s="13" t="s">
        <v>41</v>
      </c>
      <c r="AX163" s="13" t="s">
        <v>87</v>
      </c>
      <c r="AY163" s="264" t="s">
        <v>232</v>
      </c>
    </row>
    <row r="164" s="1" customFormat="1" ht="56.25" customHeight="1">
      <c r="B164" s="40"/>
      <c r="C164" s="218" t="s">
        <v>355</v>
      </c>
      <c r="D164" s="218" t="s">
        <v>235</v>
      </c>
      <c r="E164" s="219" t="s">
        <v>309</v>
      </c>
      <c r="F164" s="220" t="s">
        <v>310</v>
      </c>
      <c r="G164" s="221" t="s">
        <v>180</v>
      </c>
      <c r="H164" s="222">
        <v>355</v>
      </c>
      <c r="I164" s="223"/>
      <c r="J164" s="224">
        <f>ROUND(I164*H164,2)</f>
        <v>0</v>
      </c>
      <c r="K164" s="220" t="s">
        <v>238</v>
      </c>
      <c r="L164" s="45"/>
      <c r="M164" s="225" t="s">
        <v>39</v>
      </c>
      <c r="N164" s="226" t="s">
        <v>53</v>
      </c>
      <c r="O164" s="8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AR164" s="18" t="s">
        <v>181</v>
      </c>
      <c r="AT164" s="18" t="s">
        <v>235</v>
      </c>
      <c r="AU164" s="18" t="s">
        <v>89</v>
      </c>
      <c r="AY164" s="18" t="s">
        <v>232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8" t="s">
        <v>181</v>
      </c>
      <c r="BK164" s="229">
        <f>ROUND(I164*H164,2)</f>
        <v>0</v>
      </c>
      <c r="BL164" s="18" t="s">
        <v>181</v>
      </c>
      <c r="BM164" s="18" t="s">
        <v>556</v>
      </c>
    </row>
    <row r="165" s="1" customFormat="1">
      <c r="B165" s="40"/>
      <c r="C165" s="41"/>
      <c r="D165" s="230" t="s">
        <v>240</v>
      </c>
      <c r="E165" s="41"/>
      <c r="F165" s="231" t="s">
        <v>312</v>
      </c>
      <c r="G165" s="41"/>
      <c r="H165" s="41"/>
      <c r="I165" s="145"/>
      <c r="J165" s="41"/>
      <c r="K165" s="41"/>
      <c r="L165" s="45"/>
      <c r="M165" s="232"/>
      <c r="N165" s="81"/>
      <c r="O165" s="81"/>
      <c r="P165" s="81"/>
      <c r="Q165" s="81"/>
      <c r="R165" s="81"/>
      <c r="S165" s="81"/>
      <c r="T165" s="82"/>
      <c r="AT165" s="18" t="s">
        <v>240</v>
      </c>
      <c r="AU165" s="18" t="s">
        <v>89</v>
      </c>
    </row>
    <row r="166" s="12" customFormat="1">
      <c r="B166" s="233"/>
      <c r="C166" s="234"/>
      <c r="D166" s="230" t="s">
        <v>242</v>
      </c>
      <c r="E166" s="235" t="s">
        <v>39</v>
      </c>
      <c r="F166" s="236" t="s">
        <v>473</v>
      </c>
      <c r="G166" s="234"/>
      <c r="H166" s="237">
        <v>355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AT166" s="243" t="s">
        <v>242</v>
      </c>
      <c r="AU166" s="243" t="s">
        <v>89</v>
      </c>
      <c r="AV166" s="12" t="s">
        <v>89</v>
      </c>
      <c r="AW166" s="12" t="s">
        <v>41</v>
      </c>
      <c r="AX166" s="12" t="s">
        <v>80</v>
      </c>
      <c r="AY166" s="243" t="s">
        <v>232</v>
      </c>
    </row>
    <row r="167" s="13" customFormat="1">
      <c r="B167" s="254"/>
      <c r="C167" s="255"/>
      <c r="D167" s="230" t="s">
        <v>242</v>
      </c>
      <c r="E167" s="256" t="s">
        <v>39</v>
      </c>
      <c r="F167" s="257" t="s">
        <v>263</v>
      </c>
      <c r="G167" s="255"/>
      <c r="H167" s="258">
        <v>355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AT167" s="264" t="s">
        <v>242</v>
      </c>
      <c r="AU167" s="264" t="s">
        <v>89</v>
      </c>
      <c r="AV167" s="13" t="s">
        <v>181</v>
      </c>
      <c r="AW167" s="13" t="s">
        <v>41</v>
      </c>
      <c r="AX167" s="13" t="s">
        <v>87</v>
      </c>
      <c r="AY167" s="264" t="s">
        <v>232</v>
      </c>
    </row>
    <row r="168" s="1" customFormat="1" ht="45" customHeight="1">
      <c r="B168" s="40"/>
      <c r="C168" s="218" t="s">
        <v>362</v>
      </c>
      <c r="D168" s="218" t="s">
        <v>235</v>
      </c>
      <c r="E168" s="219" t="s">
        <v>557</v>
      </c>
      <c r="F168" s="220" t="s">
        <v>558</v>
      </c>
      <c r="G168" s="221" t="s">
        <v>317</v>
      </c>
      <c r="H168" s="222">
        <v>2</v>
      </c>
      <c r="I168" s="223"/>
      <c r="J168" s="224">
        <f>ROUND(I168*H168,2)</f>
        <v>0</v>
      </c>
      <c r="K168" s="220" t="s">
        <v>238</v>
      </c>
      <c r="L168" s="45"/>
      <c r="M168" s="225" t="s">
        <v>39</v>
      </c>
      <c r="N168" s="226" t="s">
        <v>53</v>
      </c>
      <c r="O168" s="8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AR168" s="18" t="s">
        <v>181</v>
      </c>
      <c r="AT168" s="18" t="s">
        <v>235</v>
      </c>
      <c r="AU168" s="18" t="s">
        <v>89</v>
      </c>
      <c r="AY168" s="18" t="s">
        <v>232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8" t="s">
        <v>181</v>
      </c>
      <c r="BK168" s="229">
        <f>ROUND(I168*H168,2)</f>
        <v>0</v>
      </c>
      <c r="BL168" s="18" t="s">
        <v>181</v>
      </c>
      <c r="BM168" s="18" t="s">
        <v>559</v>
      </c>
    </row>
    <row r="169" s="1" customFormat="1">
      <c r="B169" s="40"/>
      <c r="C169" s="41"/>
      <c r="D169" s="230" t="s">
        <v>240</v>
      </c>
      <c r="E169" s="41"/>
      <c r="F169" s="231" t="s">
        <v>319</v>
      </c>
      <c r="G169" s="41"/>
      <c r="H169" s="41"/>
      <c r="I169" s="145"/>
      <c r="J169" s="41"/>
      <c r="K169" s="41"/>
      <c r="L169" s="45"/>
      <c r="M169" s="232"/>
      <c r="N169" s="81"/>
      <c r="O169" s="81"/>
      <c r="P169" s="81"/>
      <c r="Q169" s="81"/>
      <c r="R169" s="81"/>
      <c r="S169" s="81"/>
      <c r="T169" s="82"/>
      <c r="AT169" s="18" t="s">
        <v>240</v>
      </c>
      <c r="AU169" s="18" t="s">
        <v>89</v>
      </c>
    </row>
    <row r="170" s="12" customFormat="1">
      <c r="B170" s="233"/>
      <c r="C170" s="234"/>
      <c r="D170" s="230" t="s">
        <v>242</v>
      </c>
      <c r="E170" s="235" t="s">
        <v>39</v>
      </c>
      <c r="F170" s="236" t="s">
        <v>560</v>
      </c>
      <c r="G170" s="234"/>
      <c r="H170" s="237">
        <v>2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AT170" s="243" t="s">
        <v>242</v>
      </c>
      <c r="AU170" s="243" t="s">
        <v>89</v>
      </c>
      <c r="AV170" s="12" t="s">
        <v>89</v>
      </c>
      <c r="AW170" s="12" t="s">
        <v>41</v>
      </c>
      <c r="AX170" s="12" t="s">
        <v>80</v>
      </c>
      <c r="AY170" s="243" t="s">
        <v>232</v>
      </c>
    </row>
    <row r="171" s="13" customFormat="1">
      <c r="B171" s="254"/>
      <c r="C171" s="255"/>
      <c r="D171" s="230" t="s">
        <v>242</v>
      </c>
      <c r="E171" s="256" t="s">
        <v>561</v>
      </c>
      <c r="F171" s="257" t="s">
        <v>263</v>
      </c>
      <c r="G171" s="255"/>
      <c r="H171" s="258">
        <v>2</v>
      </c>
      <c r="I171" s="259"/>
      <c r="J171" s="255"/>
      <c r="K171" s="255"/>
      <c r="L171" s="260"/>
      <c r="M171" s="261"/>
      <c r="N171" s="262"/>
      <c r="O171" s="262"/>
      <c r="P171" s="262"/>
      <c r="Q171" s="262"/>
      <c r="R171" s="262"/>
      <c r="S171" s="262"/>
      <c r="T171" s="263"/>
      <c r="AT171" s="264" t="s">
        <v>242</v>
      </c>
      <c r="AU171" s="264" t="s">
        <v>89</v>
      </c>
      <c r="AV171" s="13" t="s">
        <v>181</v>
      </c>
      <c r="AW171" s="13" t="s">
        <v>41</v>
      </c>
      <c r="AX171" s="13" t="s">
        <v>87</v>
      </c>
      <c r="AY171" s="264" t="s">
        <v>232</v>
      </c>
    </row>
    <row r="172" s="1" customFormat="1" ht="45" customHeight="1">
      <c r="B172" s="40"/>
      <c r="C172" s="218" t="s">
        <v>7</v>
      </c>
      <c r="D172" s="218" t="s">
        <v>235</v>
      </c>
      <c r="E172" s="219" t="s">
        <v>324</v>
      </c>
      <c r="F172" s="220" t="s">
        <v>325</v>
      </c>
      <c r="G172" s="221" t="s">
        <v>317</v>
      </c>
      <c r="H172" s="222">
        <v>10</v>
      </c>
      <c r="I172" s="223"/>
      <c r="J172" s="224">
        <f>ROUND(I172*H172,2)</f>
        <v>0</v>
      </c>
      <c r="K172" s="220" t="s">
        <v>238</v>
      </c>
      <c r="L172" s="45"/>
      <c r="M172" s="225" t="s">
        <v>39</v>
      </c>
      <c r="N172" s="226" t="s">
        <v>53</v>
      </c>
      <c r="O172" s="8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AR172" s="18" t="s">
        <v>181</v>
      </c>
      <c r="AT172" s="18" t="s">
        <v>235</v>
      </c>
      <c r="AU172" s="18" t="s">
        <v>89</v>
      </c>
      <c r="AY172" s="18" t="s">
        <v>232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8" t="s">
        <v>181</v>
      </c>
      <c r="BK172" s="229">
        <f>ROUND(I172*H172,2)</f>
        <v>0</v>
      </c>
      <c r="BL172" s="18" t="s">
        <v>181</v>
      </c>
      <c r="BM172" s="18" t="s">
        <v>562</v>
      </c>
    </row>
    <row r="173" s="1" customFormat="1">
      <c r="B173" s="40"/>
      <c r="C173" s="41"/>
      <c r="D173" s="230" t="s">
        <v>240</v>
      </c>
      <c r="E173" s="41"/>
      <c r="F173" s="231" t="s">
        <v>319</v>
      </c>
      <c r="G173" s="41"/>
      <c r="H173" s="41"/>
      <c r="I173" s="145"/>
      <c r="J173" s="41"/>
      <c r="K173" s="41"/>
      <c r="L173" s="45"/>
      <c r="M173" s="232"/>
      <c r="N173" s="81"/>
      <c r="O173" s="81"/>
      <c r="P173" s="81"/>
      <c r="Q173" s="81"/>
      <c r="R173" s="81"/>
      <c r="S173" s="81"/>
      <c r="T173" s="82"/>
      <c r="AT173" s="18" t="s">
        <v>240</v>
      </c>
      <c r="AU173" s="18" t="s">
        <v>89</v>
      </c>
    </row>
    <row r="174" s="12" customFormat="1">
      <c r="B174" s="233"/>
      <c r="C174" s="234"/>
      <c r="D174" s="230" t="s">
        <v>242</v>
      </c>
      <c r="E174" s="235" t="s">
        <v>39</v>
      </c>
      <c r="F174" s="236" t="s">
        <v>269</v>
      </c>
      <c r="G174" s="234"/>
      <c r="H174" s="237">
        <v>6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AT174" s="243" t="s">
        <v>242</v>
      </c>
      <c r="AU174" s="243" t="s">
        <v>89</v>
      </c>
      <c r="AV174" s="12" t="s">
        <v>89</v>
      </c>
      <c r="AW174" s="12" t="s">
        <v>41</v>
      </c>
      <c r="AX174" s="12" t="s">
        <v>80</v>
      </c>
      <c r="AY174" s="243" t="s">
        <v>232</v>
      </c>
    </row>
    <row r="175" s="12" customFormat="1">
      <c r="B175" s="233"/>
      <c r="C175" s="234"/>
      <c r="D175" s="230" t="s">
        <v>242</v>
      </c>
      <c r="E175" s="235" t="s">
        <v>39</v>
      </c>
      <c r="F175" s="236" t="s">
        <v>563</v>
      </c>
      <c r="G175" s="234"/>
      <c r="H175" s="237">
        <v>2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AT175" s="243" t="s">
        <v>242</v>
      </c>
      <c r="AU175" s="243" t="s">
        <v>89</v>
      </c>
      <c r="AV175" s="12" t="s">
        <v>89</v>
      </c>
      <c r="AW175" s="12" t="s">
        <v>41</v>
      </c>
      <c r="AX175" s="12" t="s">
        <v>80</v>
      </c>
      <c r="AY175" s="243" t="s">
        <v>232</v>
      </c>
    </row>
    <row r="176" s="12" customFormat="1">
      <c r="B176" s="233"/>
      <c r="C176" s="234"/>
      <c r="D176" s="230" t="s">
        <v>242</v>
      </c>
      <c r="E176" s="235" t="s">
        <v>39</v>
      </c>
      <c r="F176" s="236" t="s">
        <v>564</v>
      </c>
      <c r="G176" s="234"/>
      <c r="H176" s="237">
        <v>2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AT176" s="243" t="s">
        <v>242</v>
      </c>
      <c r="AU176" s="243" t="s">
        <v>89</v>
      </c>
      <c r="AV176" s="12" t="s">
        <v>89</v>
      </c>
      <c r="AW176" s="12" t="s">
        <v>41</v>
      </c>
      <c r="AX176" s="12" t="s">
        <v>80</v>
      </c>
      <c r="AY176" s="243" t="s">
        <v>232</v>
      </c>
    </row>
    <row r="177" s="13" customFormat="1">
      <c r="B177" s="254"/>
      <c r="C177" s="255"/>
      <c r="D177" s="230" t="s">
        <v>242</v>
      </c>
      <c r="E177" s="256" t="s">
        <v>565</v>
      </c>
      <c r="F177" s="257" t="s">
        <v>263</v>
      </c>
      <c r="G177" s="255"/>
      <c r="H177" s="258">
        <v>10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AT177" s="264" t="s">
        <v>242</v>
      </c>
      <c r="AU177" s="264" t="s">
        <v>89</v>
      </c>
      <c r="AV177" s="13" t="s">
        <v>181</v>
      </c>
      <c r="AW177" s="13" t="s">
        <v>41</v>
      </c>
      <c r="AX177" s="13" t="s">
        <v>87</v>
      </c>
      <c r="AY177" s="264" t="s">
        <v>232</v>
      </c>
    </row>
    <row r="178" s="1" customFormat="1" ht="45" customHeight="1">
      <c r="B178" s="40"/>
      <c r="C178" s="218" t="s">
        <v>373</v>
      </c>
      <c r="D178" s="218" t="s">
        <v>235</v>
      </c>
      <c r="E178" s="219" t="s">
        <v>566</v>
      </c>
      <c r="F178" s="220" t="s">
        <v>567</v>
      </c>
      <c r="G178" s="221" t="s">
        <v>317</v>
      </c>
      <c r="H178" s="222">
        <v>2</v>
      </c>
      <c r="I178" s="223"/>
      <c r="J178" s="224">
        <f>ROUND(I178*H178,2)</f>
        <v>0</v>
      </c>
      <c r="K178" s="220" t="s">
        <v>238</v>
      </c>
      <c r="L178" s="45"/>
      <c r="M178" s="225" t="s">
        <v>39</v>
      </c>
      <c r="N178" s="226" t="s">
        <v>53</v>
      </c>
      <c r="O178" s="8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AR178" s="18" t="s">
        <v>181</v>
      </c>
      <c r="AT178" s="18" t="s">
        <v>235</v>
      </c>
      <c r="AU178" s="18" t="s">
        <v>89</v>
      </c>
      <c r="AY178" s="18" t="s">
        <v>232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8" t="s">
        <v>181</v>
      </c>
      <c r="BK178" s="229">
        <f>ROUND(I178*H178,2)</f>
        <v>0</v>
      </c>
      <c r="BL178" s="18" t="s">
        <v>181</v>
      </c>
      <c r="BM178" s="18" t="s">
        <v>568</v>
      </c>
    </row>
    <row r="179" s="1" customFormat="1">
      <c r="B179" s="40"/>
      <c r="C179" s="41"/>
      <c r="D179" s="230" t="s">
        <v>240</v>
      </c>
      <c r="E179" s="41"/>
      <c r="F179" s="231" t="s">
        <v>319</v>
      </c>
      <c r="G179" s="41"/>
      <c r="H179" s="41"/>
      <c r="I179" s="145"/>
      <c r="J179" s="41"/>
      <c r="K179" s="41"/>
      <c r="L179" s="45"/>
      <c r="M179" s="232"/>
      <c r="N179" s="81"/>
      <c r="O179" s="81"/>
      <c r="P179" s="81"/>
      <c r="Q179" s="81"/>
      <c r="R179" s="81"/>
      <c r="S179" s="81"/>
      <c r="T179" s="82"/>
      <c r="AT179" s="18" t="s">
        <v>240</v>
      </c>
      <c r="AU179" s="18" t="s">
        <v>89</v>
      </c>
    </row>
    <row r="180" s="12" customFormat="1">
      <c r="B180" s="233"/>
      <c r="C180" s="234"/>
      <c r="D180" s="230" t="s">
        <v>242</v>
      </c>
      <c r="E180" s="235" t="s">
        <v>468</v>
      </c>
      <c r="F180" s="236" t="s">
        <v>569</v>
      </c>
      <c r="G180" s="234"/>
      <c r="H180" s="237">
        <v>2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AT180" s="243" t="s">
        <v>242</v>
      </c>
      <c r="AU180" s="243" t="s">
        <v>89</v>
      </c>
      <c r="AV180" s="12" t="s">
        <v>89</v>
      </c>
      <c r="AW180" s="12" t="s">
        <v>41</v>
      </c>
      <c r="AX180" s="12" t="s">
        <v>87</v>
      </c>
      <c r="AY180" s="243" t="s">
        <v>232</v>
      </c>
    </row>
    <row r="181" s="1" customFormat="1" ht="33.75" customHeight="1">
      <c r="B181" s="40"/>
      <c r="C181" s="218" t="s">
        <v>380</v>
      </c>
      <c r="D181" s="218" t="s">
        <v>235</v>
      </c>
      <c r="E181" s="219" t="s">
        <v>570</v>
      </c>
      <c r="F181" s="220" t="s">
        <v>571</v>
      </c>
      <c r="G181" s="221" t="s">
        <v>317</v>
      </c>
      <c r="H181" s="222">
        <v>2</v>
      </c>
      <c r="I181" s="223"/>
      <c r="J181" s="224">
        <f>ROUND(I181*H181,2)</f>
        <v>0</v>
      </c>
      <c r="K181" s="220" t="s">
        <v>238</v>
      </c>
      <c r="L181" s="45"/>
      <c r="M181" s="225" t="s">
        <v>39</v>
      </c>
      <c r="N181" s="226" t="s">
        <v>53</v>
      </c>
      <c r="O181" s="8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AR181" s="18" t="s">
        <v>181</v>
      </c>
      <c r="AT181" s="18" t="s">
        <v>235</v>
      </c>
      <c r="AU181" s="18" t="s">
        <v>89</v>
      </c>
      <c r="AY181" s="18" t="s">
        <v>232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8" t="s">
        <v>181</v>
      </c>
      <c r="BK181" s="229">
        <f>ROUND(I181*H181,2)</f>
        <v>0</v>
      </c>
      <c r="BL181" s="18" t="s">
        <v>181</v>
      </c>
      <c r="BM181" s="18" t="s">
        <v>572</v>
      </c>
    </row>
    <row r="182" s="1" customFormat="1">
      <c r="B182" s="40"/>
      <c r="C182" s="41"/>
      <c r="D182" s="230" t="s">
        <v>240</v>
      </c>
      <c r="E182" s="41"/>
      <c r="F182" s="231" t="s">
        <v>332</v>
      </c>
      <c r="G182" s="41"/>
      <c r="H182" s="41"/>
      <c r="I182" s="145"/>
      <c r="J182" s="41"/>
      <c r="K182" s="41"/>
      <c r="L182" s="45"/>
      <c r="M182" s="232"/>
      <c r="N182" s="81"/>
      <c r="O182" s="81"/>
      <c r="P182" s="81"/>
      <c r="Q182" s="81"/>
      <c r="R182" s="81"/>
      <c r="S182" s="81"/>
      <c r="T182" s="82"/>
      <c r="AT182" s="18" t="s">
        <v>240</v>
      </c>
      <c r="AU182" s="18" t="s">
        <v>89</v>
      </c>
    </row>
    <row r="183" s="12" customFormat="1">
      <c r="B183" s="233"/>
      <c r="C183" s="234"/>
      <c r="D183" s="230" t="s">
        <v>242</v>
      </c>
      <c r="E183" s="235" t="s">
        <v>39</v>
      </c>
      <c r="F183" s="236" t="s">
        <v>573</v>
      </c>
      <c r="G183" s="234"/>
      <c r="H183" s="237">
        <v>2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AT183" s="243" t="s">
        <v>242</v>
      </c>
      <c r="AU183" s="243" t="s">
        <v>89</v>
      </c>
      <c r="AV183" s="12" t="s">
        <v>89</v>
      </c>
      <c r="AW183" s="12" t="s">
        <v>41</v>
      </c>
      <c r="AX183" s="12" t="s">
        <v>87</v>
      </c>
      <c r="AY183" s="243" t="s">
        <v>232</v>
      </c>
    </row>
    <row r="184" s="1" customFormat="1" ht="33.75" customHeight="1">
      <c r="B184" s="40"/>
      <c r="C184" s="218" t="s">
        <v>574</v>
      </c>
      <c r="D184" s="218" t="s">
        <v>235</v>
      </c>
      <c r="E184" s="219" t="s">
        <v>329</v>
      </c>
      <c r="F184" s="220" t="s">
        <v>330</v>
      </c>
      <c r="G184" s="221" t="s">
        <v>317</v>
      </c>
      <c r="H184" s="222">
        <v>2</v>
      </c>
      <c r="I184" s="223"/>
      <c r="J184" s="224">
        <f>ROUND(I184*H184,2)</f>
        <v>0</v>
      </c>
      <c r="K184" s="220" t="s">
        <v>238</v>
      </c>
      <c r="L184" s="45"/>
      <c r="M184" s="225" t="s">
        <v>39</v>
      </c>
      <c r="N184" s="226" t="s">
        <v>53</v>
      </c>
      <c r="O184" s="8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AR184" s="18" t="s">
        <v>181</v>
      </c>
      <c r="AT184" s="18" t="s">
        <v>235</v>
      </c>
      <c r="AU184" s="18" t="s">
        <v>89</v>
      </c>
      <c r="AY184" s="18" t="s">
        <v>232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8" t="s">
        <v>181</v>
      </c>
      <c r="BK184" s="229">
        <f>ROUND(I184*H184,2)</f>
        <v>0</v>
      </c>
      <c r="BL184" s="18" t="s">
        <v>181</v>
      </c>
      <c r="BM184" s="18" t="s">
        <v>575</v>
      </c>
    </row>
    <row r="185" s="1" customFormat="1">
      <c r="B185" s="40"/>
      <c r="C185" s="41"/>
      <c r="D185" s="230" t="s">
        <v>240</v>
      </c>
      <c r="E185" s="41"/>
      <c r="F185" s="231" t="s">
        <v>332</v>
      </c>
      <c r="G185" s="41"/>
      <c r="H185" s="41"/>
      <c r="I185" s="145"/>
      <c r="J185" s="41"/>
      <c r="K185" s="41"/>
      <c r="L185" s="45"/>
      <c r="M185" s="232"/>
      <c r="N185" s="81"/>
      <c r="O185" s="81"/>
      <c r="P185" s="81"/>
      <c r="Q185" s="81"/>
      <c r="R185" s="81"/>
      <c r="S185" s="81"/>
      <c r="T185" s="82"/>
      <c r="AT185" s="18" t="s">
        <v>240</v>
      </c>
      <c r="AU185" s="18" t="s">
        <v>89</v>
      </c>
    </row>
    <row r="186" s="12" customFormat="1">
      <c r="B186" s="233"/>
      <c r="C186" s="234"/>
      <c r="D186" s="230" t="s">
        <v>242</v>
      </c>
      <c r="E186" s="235" t="s">
        <v>39</v>
      </c>
      <c r="F186" s="236" t="s">
        <v>89</v>
      </c>
      <c r="G186" s="234"/>
      <c r="H186" s="237">
        <v>2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AT186" s="243" t="s">
        <v>242</v>
      </c>
      <c r="AU186" s="243" t="s">
        <v>89</v>
      </c>
      <c r="AV186" s="12" t="s">
        <v>89</v>
      </c>
      <c r="AW186" s="12" t="s">
        <v>41</v>
      </c>
      <c r="AX186" s="12" t="s">
        <v>87</v>
      </c>
      <c r="AY186" s="243" t="s">
        <v>232</v>
      </c>
    </row>
    <row r="187" s="1" customFormat="1" ht="45" customHeight="1">
      <c r="B187" s="40"/>
      <c r="C187" s="218" t="s">
        <v>576</v>
      </c>
      <c r="D187" s="218" t="s">
        <v>235</v>
      </c>
      <c r="E187" s="219" t="s">
        <v>577</v>
      </c>
      <c r="F187" s="220" t="s">
        <v>578</v>
      </c>
      <c r="G187" s="221" t="s">
        <v>180</v>
      </c>
      <c r="H187" s="222">
        <v>1215</v>
      </c>
      <c r="I187" s="223"/>
      <c r="J187" s="224">
        <f>ROUND(I187*H187,2)</f>
        <v>0</v>
      </c>
      <c r="K187" s="220" t="s">
        <v>238</v>
      </c>
      <c r="L187" s="45"/>
      <c r="M187" s="225" t="s">
        <v>39</v>
      </c>
      <c r="N187" s="226" t="s">
        <v>53</v>
      </c>
      <c r="O187" s="8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AR187" s="18" t="s">
        <v>181</v>
      </c>
      <c r="AT187" s="18" t="s">
        <v>235</v>
      </c>
      <c r="AU187" s="18" t="s">
        <v>89</v>
      </c>
      <c r="AY187" s="18" t="s">
        <v>232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8" t="s">
        <v>181</v>
      </c>
      <c r="BK187" s="229">
        <f>ROUND(I187*H187,2)</f>
        <v>0</v>
      </c>
      <c r="BL187" s="18" t="s">
        <v>181</v>
      </c>
      <c r="BM187" s="18" t="s">
        <v>579</v>
      </c>
    </row>
    <row r="188" s="1" customFormat="1">
      <c r="B188" s="40"/>
      <c r="C188" s="41"/>
      <c r="D188" s="230" t="s">
        <v>240</v>
      </c>
      <c r="E188" s="41"/>
      <c r="F188" s="231" t="s">
        <v>338</v>
      </c>
      <c r="G188" s="41"/>
      <c r="H188" s="41"/>
      <c r="I188" s="145"/>
      <c r="J188" s="41"/>
      <c r="K188" s="41"/>
      <c r="L188" s="45"/>
      <c r="M188" s="232"/>
      <c r="N188" s="81"/>
      <c r="O188" s="81"/>
      <c r="P188" s="81"/>
      <c r="Q188" s="81"/>
      <c r="R188" s="81"/>
      <c r="S188" s="81"/>
      <c r="T188" s="82"/>
      <c r="AT188" s="18" t="s">
        <v>240</v>
      </c>
      <c r="AU188" s="18" t="s">
        <v>89</v>
      </c>
    </row>
    <row r="189" s="12" customFormat="1">
      <c r="B189" s="233"/>
      <c r="C189" s="234"/>
      <c r="D189" s="230" t="s">
        <v>242</v>
      </c>
      <c r="E189" s="235" t="s">
        <v>39</v>
      </c>
      <c r="F189" s="236" t="s">
        <v>580</v>
      </c>
      <c r="G189" s="234"/>
      <c r="H189" s="237">
        <v>970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AT189" s="243" t="s">
        <v>242</v>
      </c>
      <c r="AU189" s="243" t="s">
        <v>89</v>
      </c>
      <c r="AV189" s="12" t="s">
        <v>89</v>
      </c>
      <c r="AW189" s="12" t="s">
        <v>41</v>
      </c>
      <c r="AX189" s="12" t="s">
        <v>80</v>
      </c>
      <c r="AY189" s="243" t="s">
        <v>232</v>
      </c>
    </row>
    <row r="190" s="12" customFormat="1">
      <c r="B190" s="233"/>
      <c r="C190" s="234"/>
      <c r="D190" s="230" t="s">
        <v>242</v>
      </c>
      <c r="E190" s="235" t="s">
        <v>39</v>
      </c>
      <c r="F190" s="236" t="s">
        <v>581</v>
      </c>
      <c r="G190" s="234"/>
      <c r="H190" s="237">
        <v>245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AT190" s="243" t="s">
        <v>242</v>
      </c>
      <c r="AU190" s="243" t="s">
        <v>89</v>
      </c>
      <c r="AV190" s="12" t="s">
        <v>89</v>
      </c>
      <c r="AW190" s="12" t="s">
        <v>41</v>
      </c>
      <c r="AX190" s="12" t="s">
        <v>80</v>
      </c>
      <c r="AY190" s="243" t="s">
        <v>232</v>
      </c>
    </row>
    <row r="191" s="13" customFormat="1">
      <c r="B191" s="254"/>
      <c r="C191" s="255"/>
      <c r="D191" s="230" t="s">
        <v>242</v>
      </c>
      <c r="E191" s="256" t="s">
        <v>582</v>
      </c>
      <c r="F191" s="257" t="s">
        <v>263</v>
      </c>
      <c r="G191" s="255"/>
      <c r="H191" s="258">
        <v>1215</v>
      </c>
      <c r="I191" s="259"/>
      <c r="J191" s="255"/>
      <c r="K191" s="255"/>
      <c r="L191" s="260"/>
      <c r="M191" s="261"/>
      <c r="N191" s="262"/>
      <c r="O191" s="262"/>
      <c r="P191" s="262"/>
      <c r="Q191" s="262"/>
      <c r="R191" s="262"/>
      <c r="S191" s="262"/>
      <c r="T191" s="263"/>
      <c r="AT191" s="264" t="s">
        <v>242</v>
      </c>
      <c r="AU191" s="264" t="s">
        <v>89</v>
      </c>
      <c r="AV191" s="13" t="s">
        <v>181</v>
      </c>
      <c r="AW191" s="13" t="s">
        <v>41</v>
      </c>
      <c r="AX191" s="13" t="s">
        <v>87</v>
      </c>
      <c r="AY191" s="264" t="s">
        <v>232</v>
      </c>
    </row>
    <row r="192" s="1" customFormat="1" ht="22.5" customHeight="1">
      <c r="B192" s="40"/>
      <c r="C192" s="218" t="s">
        <v>583</v>
      </c>
      <c r="D192" s="218" t="s">
        <v>235</v>
      </c>
      <c r="E192" s="219" t="s">
        <v>584</v>
      </c>
      <c r="F192" s="220" t="s">
        <v>585</v>
      </c>
      <c r="G192" s="221" t="s">
        <v>280</v>
      </c>
      <c r="H192" s="222">
        <v>27</v>
      </c>
      <c r="I192" s="223"/>
      <c r="J192" s="224">
        <f>ROUND(I192*H192,2)</f>
        <v>0</v>
      </c>
      <c r="K192" s="220" t="s">
        <v>238</v>
      </c>
      <c r="L192" s="45"/>
      <c r="M192" s="225" t="s">
        <v>39</v>
      </c>
      <c r="N192" s="226" t="s">
        <v>53</v>
      </c>
      <c r="O192" s="8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AR192" s="18" t="s">
        <v>181</v>
      </c>
      <c r="AT192" s="18" t="s">
        <v>235</v>
      </c>
      <c r="AU192" s="18" t="s">
        <v>89</v>
      </c>
      <c r="AY192" s="18" t="s">
        <v>232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8" t="s">
        <v>181</v>
      </c>
      <c r="BK192" s="229">
        <f>ROUND(I192*H192,2)</f>
        <v>0</v>
      </c>
      <c r="BL192" s="18" t="s">
        <v>181</v>
      </c>
      <c r="BM192" s="18" t="s">
        <v>586</v>
      </c>
    </row>
    <row r="193" s="1" customFormat="1">
      <c r="B193" s="40"/>
      <c r="C193" s="41"/>
      <c r="D193" s="230" t="s">
        <v>240</v>
      </c>
      <c r="E193" s="41"/>
      <c r="F193" s="231" t="s">
        <v>587</v>
      </c>
      <c r="G193" s="41"/>
      <c r="H193" s="41"/>
      <c r="I193" s="145"/>
      <c r="J193" s="41"/>
      <c r="K193" s="41"/>
      <c r="L193" s="45"/>
      <c r="M193" s="232"/>
      <c r="N193" s="81"/>
      <c r="O193" s="81"/>
      <c r="P193" s="81"/>
      <c r="Q193" s="81"/>
      <c r="R193" s="81"/>
      <c r="S193" s="81"/>
      <c r="T193" s="82"/>
      <c r="AT193" s="18" t="s">
        <v>240</v>
      </c>
      <c r="AU193" s="18" t="s">
        <v>89</v>
      </c>
    </row>
    <row r="194" s="15" customFormat="1">
      <c r="B194" s="276"/>
      <c r="C194" s="277"/>
      <c r="D194" s="230" t="s">
        <v>242</v>
      </c>
      <c r="E194" s="278" t="s">
        <v>39</v>
      </c>
      <c r="F194" s="279" t="s">
        <v>588</v>
      </c>
      <c r="G194" s="277"/>
      <c r="H194" s="278" t="s">
        <v>39</v>
      </c>
      <c r="I194" s="280"/>
      <c r="J194" s="277"/>
      <c r="K194" s="277"/>
      <c r="L194" s="281"/>
      <c r="M194" s="282"/>
      <c r="N194" s="283"/>
      <c r="O194" s="283"/>
      <c r="P194" s="283"/>
      <c r="Q194" s="283"/>
      <c r="R194" s="283"/>
      <c r="S194" s="283"/>
      <c r="T194" s="284"/>
      <c r="AT194" s="285" t="s">
        <v>242</v>
      </c>
      <c r="AU194" s="285" t="s">
        <v>89</v>
      </c>
      <c r="AV194" s="15" t="s">
        <v>87</v>
      </c>
      <c r="AW194" s="15" t="s">
        <v>41</v>
      </c>
      <c r="AX194" s="15" t="s">
        <v>80</v>
      </c>
      <c r="AY194" s="285" t="s">
        <v>232</v>
      </c>
    </row>
    <row r="195" s="15" customFormat="1">
      <c r="B195" s="276"/>
      <c r="C195" s="277"/>
      <c r="D195" s="230" t="s">
        <v>242</v>
      </c>
      <c r="E195" s="278" t="s">
        <v>39</v>
      </c>
      <c r="F195" s="279" t="s">
        <v>589</v>
      </c>
      <c r="G195" s="277"/>
      <c r="H195" s="278" t="s">
        <v>39</v>
      </c>
      <c r="I195" s="280"/>
      <c r="J195" s="277"/>
      <c r="K195" s="277"/>
      <c r="L195" s="281"/>
      <c r="M195" s="282"/>
      <c r="N195" s="283"/>
      <c r="O195" s="283"/>
      <c r="P195" s="283"/>
      <c r="Q195" s="283"/>
      <c r="R195" s="283"/>
      <c r="S195" s="283"/>
      <c r="T195" s="284"/>
      <c r="AT195" s="285" t="s">
        <v>242</v>
      </c>
      <c r="AU195" s="285" t="s">
        <v>89</v>
      </c>
      <c r="AV195" s="15" t="s">
        <v>87</v>
      </c>
      <c r="AW195" s="15" t="s">
        <v>41</v>
      </c>
      <c r="AX195" s="15" t="s">
        <v>80</v>
      </c>
      <c r="AY195" s="285" t="s">
        <v>232</v>
      </c>
    </row>
    <row r="196" s="12" customFormat="1">
      <c r="B196" s="233"/>
      <c r="C196" s="234"/>
      <c r="D196" s="230" t="s">
        <v>242</v>
      </c>
      <c r="E196" s="235" t="s">
        <v>39</v>
      </c>
      <c r="F196" s="236" t="s">
        <v>590</v>
      </c>
      <c r="G196" s="234"/>
      <c r="H196" s="237">
        <v>27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AT196" s="243" t="s">
        <v>242</v>
      </c>
      <c r="AU196" s="243" t="s">
        <v>89</v>
      </c>
      <c r="AV196" s="12" t="s">
        <v>89</v>
      </c>
      <c r="AW196" s="12" t="s">
        <v>41</v>
      </c>
      <c r="AX196" s="12" t="s">
        <v>80</v>
      </c>
      <c r="AY196" s="243" t="s">
        <v>232</v>
      </c>
    </row>
    <row r="197" s="15" customFormat="1">
      <c r="B197" s="276"/>
      <c r="C197" s="277"/>
      <c r="D197" s="230" t="s">
        <v>242</v>
      </c>
      <c r="E197" s="278" t="s">
        <v>39</v>
      </c>
      <c r="F197" s="279" t="s">
        <v>591</v>
      </c>
      <c r="G197" s="277"/>
      <c r="H197" s="278" t="s">
        <v>39</v>
      </c>
      <c r="I197" s="280"/>
      <c r="J197" s="277"/>
      <c r="K197" s="277"/>
      <c r="L197" s="281"/>
      <c r="M197" s="282"/>
      <c r="N197" s="283"/>
      <c r="O197" s="283"/>
      <c r="P197" s="283"/>
      <c r="Q197" s="283"/>
      <c r="R197" s="283"/>
      <c r="S197" s="283"/>
      <c r="T197" s="284"/>
      <c r="AT197" s="285" t="s">
        <v>242</v>
      </c>
      <c r="AU197" s="285" t="s">
        <v>89</v>
      </c>
      <c r="AV197" s="15" t="s">
        <v>87</v>
      </c>
      <c r="AW197" s="15" t="s">
        <v>41</v>
      </c>
      <c r="AX197" s="15" t="s">
        <v>80</v>
      </c>
      <c r="AY197" s="285" t="s">
        <v>232</v>
      </c>
    </row>
    <row r="198" s="13" customFormat="1">
      <c r="B198" s="254"/>
      <c r="C198" s="255"/>
      <c r="D198" s="230" t="s">
        <v>242</v>
      </c>
      <c r="E198" s="256" t="s">
        <v>592</v>
      </c>
      <c r="F198" s="257" t="s">
        <v>263</v>
      </c>
      <c r="G198" s="255"/>
      <c r="H198" s="258">
        <v>27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AT198" s="264" t="s">
        <v>242</v>
      </c>
      <c r="AU198" s="264" t="s">
        <v>89</v>
      </c>
      <c r="AV198" s="13" t="s">
        <v>181</v>
      </c>
      <c r="AW198" s="13" t="s">
        <v>41</v>
      </c>
      <c r="AX198" s="13" t="s">
        <v>87</v>
      </c>
      <c r="AY198" s="264" t="s">
        <v>232</v>
      </c>
    </row>
    <row r="199" s="11" customFormat="1" ht="25.92" customHeight="1">
      <c r="B199" s="202"/>
      <c r="C199" s="203"/>
      <c r="D199" s="204" t="s">
        <v>79</v>
      </c>
      <c r="E199" s="205" t="s">
        <v>343</v>
      </c>
      <c r="F199" s="205" t="s">
        <v>344</v>
      </c>
      <c r="G199" s="203"/>
      <c r="H199" s="203"/>
      <c r="I199" s="206"/>
      <c r="J199" s="207">
        <f>BK199</f>
        <v>0</v>
      </c>
      <c r="K199" s="203"/>
      <c r="L199" s="208"/>
      <c r="M199" s="209"/>
      <c r="N199" s="210"/>
      <c r="O199" s="210"/>
      <c r="P199" s="211">
        <f>SUM(P200:P208)</f>
        <v>0</v>
      </c>
      <c r="Q199" s="210"/>
      <c r="R199" s="211">
        <f>SUM(R200:R208)</f>
        <v>0</v>
      </c>
      <c r="S199" s="210"/>
      <c r="T199" s="212">
        <f>SUM(T200:T208)</f>
        <v>0</v>
      </c>
      <c r="AR199" s="213" t="s">
        <v>181</v>
      </c>
      <c r="AT199" s="214" t="s">
        <v>79</v>
      </c>
      <c r="AU199" s="214" t="s">
        <v>80</v>
      </c>
      <c r="AY199" s="213" t="s">
        <v>232</v>
      </c>
      <c r="BK199" s="215">
        <f>SUM(BK200:BK208)</f>
        <v>0</v>
      </c>
    </row>
    <row r="200" s="1" customFormat="1" ht="22.5" customHeight="1">
      <c r="B200" s="40"/>
      <c r="C200" s="218" t="s">
        <v>593</v>
      </c>
      <c r="D200" s="218" t="s">
        <v>235</v>
      </c>
      <c r="E200" s="219" t="s">
        <v>346</v>
      </c>
      <c r="F200" s="220" t="s">
        <v>347</v>
      </c>
      <c r="G200" s="221" t="s">
        <v>280</v>
      </c>
      <c r="H200" s="222">
        <v>20</v>
      </c>
      <c r="I200" s="223"/>
      <c r="J200" s="224">
        <f>ROUND(I200*H200,2)</f>
        <v>0</v>
      </c>
      <c r="K200" s="220" t="s">
        <v>238</v>
      </c>
      <c r="L200" s="45"/>
      <c r="M200" s="225" t="s">
        <v>39</v>
      </c>
      <c r="N200" s="226" t="s">
        <v>53</v>
      </c>
      <c r="O200" s="8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AR200" s="18" t="s">
        <v>348</v>
      </c>
      <c r="AT200" s="18" t="s">
        <v>235</v>
      </c>
      <c r="AU200" s="18" t="s">
        <v>87</v>
      </c>
      <c r="AY200" s="18" t="s">
        <v>232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8" t="s">
        <v>181</v>
      </c>
      <c r="BK200" s="229">
        <f>ROUND(I200*H200,2)</f>
        <v>0</v>
      </c>
      <c r="BL200" s="18" t="s">
        <v>348</v>
      </c>
      <c r="BM200" s="18" t="s">
        <v>594</v>
      </c>
    </row>
    <row r="201" s="12" customFormat="1">
      <c r="B201" s="233"/>
      <c r="C201" s="234"/>
      <c r="D201" s="230" t="s">
        <v>242</v>
      </c>
      <c r="E201" s="235" t="s">
        <v>39</v>
      </c>
      <c r="F201" s="236" t="s">
        <v>595</v>
      </c>
      <c r="G201" s="234"/>
      <c r="H201" s="237">
        <v>20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AT201" s="243" t="s">
        <v>242</v>
      </c>
      <c r="AU201" s="243" t="s">
        <v>87</v>
      </c>
      <c r="AV201" s="12" t="s">
        <v>89</v>
      </c>
      <c r="AW201" s="12" t="s">
        <v>41</v>
      </c>
      <c r="AX201" s="12" t="s">
        <v>80</v>
      </c>
      <c r="AY201" s="243" t="s">
        <v>232</v>
      </c>
    </row>
    <row r="202" s="13" customFormat="1">
      <c r="B202" s="254"/>
      <c r="C202" s="255"/>
      <c r="D202" s="230" t="s">
        <v>242</v>
      </c>
      <c r="E202" s="256" t="s">
        <v>39</v>
      </c>
      <c r="F202" s="257" t="s">
        <v>263</v>
      </c>
      <c r="G202" s="255"/>
      <c r="H202" s="258">
        <v>20</v>
      </c>
      <c r="I202" s="259"/>
      <c r="J202" s="255"/>
      <c r="K202" s="255"/>
      <c r="L202" s="260"/>
      <c r="M202" s="261"/>
      <c r="N202" s="262"/>
      <c r="O202" s="262"/>
      <c r="P202" s="262"/>
      <c r="Q202" s="262"/>
      <c r="R202" s="262"/>
      <c r="S202" s="262"/>
      <c r="T202" s="263"/>
      <c r="AT202" s="264" t="s">
        <v>242</v>
      </c>
      <c r="AU202" s="264" t="s">
        <v>87</v>
      </c>
      <c r="AV202" s="13" t="s">
        <v>181</v>
      </c>
      <c r="AW202" s="13" t="s">
        <v>41</v>
      </c>
      <c r="AX202" s="13" t="s">
        <v>87</v>
      </c>
      <c r="AY202" s="264" t="s">
        <v>232</v>
      </c>
    </row>
    <row r="203" s="1" customFormat="1" ht="22.5" customHeight="1">
      <c r="B203" s="40"/>
      <c r="C203" s="218" t="s">
        <v>596</v>
      </c>
      <c r="D203" s="218" t="s">
        <v>235</v>
      </c>
      <c r="E203" s="219" t="s">
        <v>352</v>
      </c>
      <c r="F203" s="220" t="s">
        <v>353</v>
      </c>
      <c r="G203" s="221" t="s">
        <v>280</v>
      </c>
      <c r="H203" s="222">
        <v>20</v>
      </c>
      <c r="I203" s="223"/>
      <c r="J203" s="224">
        <f>ROUND(I203*H203,2)</f>
        <v>0</v>
      </c>
      <c r="K203" s="220" t="s">
        <v>238</v>
      </c>
      <c r="L203" s="45"/>
      <c r="M203" s="225" t="s">
        <v>39</v>
      </c>
      <c r="N203" s="226" t="s">
        <v>53</v>
      </c>
      <c r="O203" s="81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AR203" s="18" t="s">
        <v>348</v>
      </c>
      <c r="AT203" s="18" t="s">
        <v>235</v>
      </c>
      <c r="AU203" s="18" t="s">
        <v>87</v>
      </c>
      <c r="AY203" s="18" t="s">
        <v>232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8" t="s">
        <v>181</v>
      </c>
      <c r="BK203" s="229">
        <f>ROUND(I203*H203,2)</f>
        <v>0</v>
      </c>
      <c r="BL203" s="18" t="s">
        <v>348</v>
      </c>
      <c r="BM203" s="18" t="s">
        <v>597</v>
      </c>
    </row>
    <row r="204" s="12" customFormat="1">
      <c r="B204" s="233"/>
      <c r="C204" s="234"/>
      <c r="D204" s="230" t="s">
        <v>242</v>
      </c>
      <c r="E204" s="235" t="s">
        <v>39</v>
      </c>
      <c r="F204" s="236" t="s">
        <v>595</v>
      </c>
      <c r="G204" s="234"/>
      <c r="H204" s="237">
        <v>20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AT204" s="243" t="s">
        <v>242</v>
      </c>
      <c r="AU204" s="243" t="s">
        <v>87</v>
      </c>
      <c r="AV204" s="12" t="s">
        <v>89</v>
      </c>
      <c r="AW204" s="12" t="s">
        <v>41</v>
      </c>
      <c r="AX204" s="12" t="s">
        <v>80</v>
      </c>
      <c r="AY204" s="243" t="s">
        <v>232</v>
      </c>
    </row>
    <row r="205" s="13" customFormat="1">
      <c r="B205" s="254"/>
      <c r="C205" s="255"/>
      <c r="D205" s="230" t="s">
        <v>242</v>
      </c>
      <c r="E205" s="256" t="s">
        <v>39</v>
      </c>
      <c r="F205" s="257" t="s">
        <v>263</v>
      </c>
      <c r="G205" s="255"/>
      <c r="H205" s="258">
        <v>20</v>
      </c>
      <c r="I205" s="259"/>
      <c r="J205" s="255"/>
      <c r="K205" s="255"/>
      <c r="L205" s="260"/>
      <c r="M205" s="261"/>
      <c r="N205" s="262"/>
      <c r="O205" s="262"/>
      <c r="P205" s="262"/>
      <c r="Q205" s="262"/>
      <c r="R205" s="262"/>
      <c r="S205" s="262"/>
      <c r="T205" s="263"/>
      <c r="AT205" s="264" t="s">
        <v>242</v>
      </c>
      <c r="AU205" s="264" t="s">
        <v>87</v>
      </c>
      <c r="AV205" s="13" t="s">
        <v>181</v>
      </c>
      <c r="AW205" s="13" t="s">
        <v>41</v>
      </c>
      <c r="AX205" s="13" t="s">
        <v>87</v>
      </c>
      <c r="AY205" s="264" t="s">
        <v>232</v>
      </c>
    </row>
    <row r="206" s="1" customFormat="1" ht="78.75" customHeight="1">
      <c r="B206" s="40"/>
      <c r="C206" s="218" t="s">
        <v>598</v>
      </c>
      <c r="D206" s="218" t="s">
        <v>235</v>
      </c>
      <c r="E206" s="219" t="s">
        <v>356</v>
      </c>
      <c r="F206" s="220" t="s">
        <v>357</v>
      </c>
      <c r="G206" s="221" t="s">
        <v>191</v>
      </c>
      <c r="H206" s="222">
        <v>46.347000000000001</v>
      </c>
      <c r="I206" s="223"/>
      <c r="J206" s="224">
        <f>ROUND(I206*H206,2)</f>
        <v>0</v>
      </c>
      <c r="K206" s="220" t="s">
        <v>238</v>
      </c>
      <c r="L206" s="45"/>
      <c r="M206" s="225" t="s">
        <v>39</v>
      </c>
      <c r="N206" s="226" t="s">
        <v>53</v>
      </c>
      <c r="O206" s="8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AR206" s="18" t="s">
        <v>348</v>
      </c>
      <c r="AT206" s="18" t="s">
        <v>235</v>
      </c>
      <c r="AU206" s="18" t="s">
        <v>87</v>
      </c>
      <c r="AY206" s="18" t="s">
        <v>232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8" t="s">
        <v>181</v>
      </c>
      <c r="BK206" s="229">
        <f>ROUND(I206*H206,2)</f>
        <v>0</v>
      </c>
      <c r="BL206" s="18" t="s">
        <v>348</v>
      </c>
      <c r="BM206" s="18" t="s">
        <v>599</v>
      </c>
    </row>
    <row r="207" s="1" customFormat="1">
      <c r="B207" s="40"/>
      <c r="C207" s="41"/>
      <c r="D207" s="230" t="s">
        <v>240</v>
      </c>
      <c r="E207" s="41"/>
      <c r="F207" s="231" t="s">
        <v>359</v>
      </c>
      <c r="G207" s="41"/>
      <c r="H207" s="41"/>
      <c r="I207" s="145"/>
      <c r="J207" s="41"/>
      <c r="K207" s="41"/>
      <c r="L207" s="45"/>
      <c r="M207" s="232"/>
      <c r="N207" s="81"/>
      <c r="O207" s="81"/>
      <c r="P207" s="81"/>
      <c r="Q207" s="81"/>
      <c r="R207" s="81"/>
      <c r="S207" s="81"/>
      <c r="T207" s="82"/>
      <c r="AT207" s="18" t="s">
        <v>240</v>
      </c>
      <c r="AU207" s="18" t="s">
        <v>87</v>
      </c>
    </row>
    <row r="208" s="12" customFormat="1">
      <c r="B208" s="233"/>
      <c r="C208" s="234"/>
      <c r="D208" s="230" t="s">
        <v>242</v>
      </c>
      <c r="E208" s="235" t="s">
        <v>39</v>
      </c>
      <c r="F208" s="236" t="s">
        <v>600</v>
      </c>
      <c r="G208" s="234"/>
      <c r="H208" s="237">
        <v>46.347000000000001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AT208" s="243" t="s">
        <v>242</v>
      </c>
      <c r="AU208" s="243" t="s">
        <v>87</v>
      </c>
      <c r="AV208" s="12" t="s">
        <v>89</v>
      </c>
      <c r="AW208" s="12" t="s">
        <v>41</v>
      </c>
      <c r="AX208" s="12" t="s">
        <v>87</v>
      </c>
      <c r="AY208" s="243" t="s">
        <v>232</v>
      </c>
    </row>
    <row r="209" s="11" customFormat="1" ht="25.92" customHeight="1">
      <c r="B209" s="202"/>
      <c r="C209" s="203"/>
      <c r="D209" s="204" t="s">
        <v>79</v>
      </c>
      <c r="E209" s="205" t="s">
        <v>172</v>
      </c>
      <c r="F209" s="205" t="s">
        <v>168</v>
      </c>
      <c r="G209" s="203"/>
      <c r="H209" s="203"/>
      <c r="I209" s="206"/>
      <c r="J209" s="207">
        <f>BK209</f>
        <v>0</v>
      </c>
      <c r="K209" s="203"/>
      <c r="L209" s="208"/>
      <c r="M209" s="209"/>
      <c r="N209" s="210"/>
      <c r="O209" s="210"/>
      <c r="P209" s="211">
        <f>SUM(P210:P232)</f>
        <v>0</v>
      </c>
      <c r="Q209" s="210"/>
      <c r="R209" s="211">
        <f>SUM(R210:R232)</f>
        <v>0</v>
      </c>
      <c r="S209" s="210"/>
      <c r="T209" s="212">
        <f>SUM(T210:T232)</f>
        <v>0</v>
      </c>
      <c r="AR209" s="213" t="s">
        <v>233</v>
      </c>
      <c r="AT209" s="214" t="s">
        <v>79</v>
      </c>
      <c r="AU209" s="214" t="s">
        <v>80</v>
      </c>
      <c r="AY209" s="213" t="s">
        <v>232</v>
      </c>
      <c r="BK209" s="215">
        <f>SUM(BK210:BK232)</f>
        <v>0</v>
      </c>
    </row>
    <row r="210" s="1" customFormat="1" ht="78.75" customHeight="1">
      <c r="B210" s="40"/>
      <c r="C210" s="218" t="s">
        <v>601</v>
      </c>
      <c r="D210" s="218" t="s">
        <v>235</v>
      </c>
      <c r="E210" s="219" t="s">
        <v>602</v>
      </c>
      <c r="F210" s="220" t="s">
        <v>603</v>
      </c>
      <c r="G210" s="221" t="s">
        <v>280</v>
      </c>
      <c r="H210" s="222">
        <v>1</v>
      </c>
      <c r="I210" s="223"/>
      <c r="J210" s="224">
        <f>ROUND(I210*H210,2)</f>
        <v>0</v>
      </c>
      <c r="K210" s="220" t="s">
        <v>238</v>
      </c>
      <c r="L210" s="45"/>
      <c r="M210" s="225" t="s">
        <v>39</v>
      </c>
      <c r="N210" s="226" t="s">
        <v>53</v>
      </c>
      <c r="O210" s="8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AR210" s="18" t="s">
        <v>348</v>
      </c>
      <c r="AT210" s="18" t="s">
        <v>235</v>
      </c>
      <c r="AU210" s="18" t="s">
        <v>87</v>
      </c>
      <c r="AY210" s="18" t="s">
        <v>232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8" t="s">
        <v>181</v>
      </c>
      <c r="BK210" s="229">
        <f>ROUND(I210*H210,2)</f>
        <v>0</v>
      </c>
      <c r="BL210" s="18" t="s">
        <v>348</v>
      </c>
      <c r="BM210" s="18" t="s">
        <v>604</v>
      </c>
    </row>
    <row r="211" s="1" customFormat="1">
      <c r="B211" s="40"/>
      <c r="C211" s="41"/>
      <c r="D211" s="230" t="s">
        <v>240</v>
      </c>
      <c r="E211" s="41"/>
      <c r="F211" s="231" t="s">
        <v>359</v>
      </c>
      <c r="G211" s="41"/>
      <c r="H211" s="41"/>
      <c r="I211" s="145"/>
      <c r="J211" s="41"/>
      <c r="K211" s="41"/>
      <c r="L211" s="45"/>
      <c r="M211" s="232"/>
      <c r="N211" s="81"/>
      <c r="O211" s="81"/>
      <c r="P211" s="81"/>
      <c r="Q211" s="81"/>
      <c r="R211" s="81"/>
      <c r="S211" s="81"/>
      <c r="T211" s="82"/>
      <c r="AT211" s="18" t="s">
        <v>240</v>
      </c>
      <c r="AU211" s="18" t="s">
        <v>87</v>
      </c>
    </row>
    <row r="212" s="1" customFormat="1">
      <c r="B212" s="40"/>
      <c r="C212" s="41"/>
      <c r="D212" s="230" t="s">
        <v>255</v>
      </c>
      <c r="E212" s="41"/>
      <c r="F212" s="231" t="s">
        <v>366</v>
      </c>
      <c r="G212" s="41"/>
      <c r="H212" s="41"/>
      <c r="I212" s="145"/>
      <c r="J212" s="41"/>
      <c r="K212" s="41"/>
      <c r="L212" s="45"/>
      <c r="M212" s="232"/>
      <c r="N212" s="81"/>
      <c r="O212" s="81"/>
      <c r="P212" s="81"/>
      <c r="Q212" s="81"/>
      <c r="R212" s="81"/>
      <c r="S212" s="81"/>
      <c r="T212" s="82"/>
      <c r="AT212" s="18" t="s">
        <v>255</v>
      </c>
      <c r="AU212" s="18" t="s">
        <v>87</v>
      </c>
    </row>
    <row r="213" s="12" customFormat="1">
      <c r="B213" s="233"/>
      <c r="C213" s="234"/>
      <c r="D213" s="230" t="s">
        <v>242</v>
      </c>
      <c r="E213" s="235" t="s">
        <v>39</v>
      </c>
      <c r="F213" s="236" t="s">
        <v>605</v>
      </c>
      <c r="G213" s="234"/>
      <c r="H213" s="237">
        <v>1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AT213" s="243" t="s">
        <v>242</v>
      </c>
      <c r="AU213" s="243" t="s">
        <v>87</v>
      </c>
      <c r="AV213" s="12" t="s">
        <v>89</v>
      </c>
      <c r="AW213" s="12" t="s">
        <v>41</v>
      </c>
      <c r="AX213" s="12" t="s">
        <v>87</v>
      </c>
      <c r="AY213" s="243" t="s">
        <v>232</v>
      </c>
    </row>
    <row r="214" s="1" customFormat="1" ht="78.75" customHeight="1">
      <c r="B214" s="40"/>
      <c r="C214" s="218" t="s">
        <v>606</v>
      </c>
      <c r="D214" s="218" t="s">
        <v>235</v>
      </c>
      <c r="E214" s="219" t="s">
        <v>607</v>
      </c>
      <c r="F214" s="220" t="s">
        <v>608</v>
      </c>
      <c r="G214" s="221" t="s">
        <v>191</v>
      </c>
      <c r="H214" s="222">
        <v>46.347000000000001</v>
      </c>
      <c r="I214" s="223"/>
      <c r="J214" s="224">
        <f>ROUND(I214*H214,2)</f>
        <v>0</v>
      </c>
      <c r="K214" s="220" t="s">
        <v>238</v>
      </c>
      <c r="L214" s="45"/>
      <c r="M214" s="225" t="s">
        <v>39</v>
      </c>
      <c r="N214" s="226" t="s">
        <v>53</v>
      </c>
      <c r="O214" s="8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AR214" s="18" t="s">
        <v>348</v>
      </c>
      <c r="AT214" s="18" t="s">
        <v>235</v>
      </c>
      <c r="AU214" s="18" t="s">
        <v>87</v>
      </c>
      <c r="AY214" s="18" t="s">
        <v>232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8" t="s">
        <v>181</v>
      </c>
      <c r="BK214" s="229">
        <f>ROUND(I214*H214,2)</f>
        <v>0</v>
      </c>
      <c r="BL214" s="18" t="s">
        <v>348</v>
      </c>
      <c r="BM214" s="18" t="s">
        <v>609</v>
      </c>
    </row>
    <row r="215" s="1" customFormat="1">
      <c r="B215" s="40"/>
      <c r="C215" s="41"/>
      <c r="D215" s="230" t="s">
        <v>240</v>
      </c>
      <c r="E215" s="41"/>
      <c r="F215" s="231" t="s">
        <v>359</v>
      </c>
      <c r="G215" s="41"/>
      <c r="H215" s="41"/>
      <c r="I215" s="145"/>
      <c r="J215" s="41"/>
      <c r="K215" s="41"/>
      <c r="L215" s="45"/>
      <c r="M215" s="232"/>
      <c r="N215" s="81"/>
      <c r="O215" s="81"/>
      <c r="P215" s="81"/>
      <c r="Q215" s="81"/>
      <c r="R215" s="81"/>
      <c r="S215" s="81"/>
      <c r="T215" s="82"/>
      <c r="AT215" s="18" t="s">
        <v>240</v>
      </c>
      <c r="AU215" s="18" t="s">
        <v>87</v>
      </c>
    </row>
    <row r="216" s="1" customFormat="1">
      <c r="B216" s="40"/>
      <c r="C216" s="41"/>
      <c r="D216" s="230" t="s">
        <v>255</v>
      </c>
      <c r="E216" s="41"/>
      <c r="F216" s="231" t="s">
        <v>610</v>
      </c>
      <c r="G216" s="41"/>
      <c r="H216" s="41"/>
      <c r="I216" s="145"/>
      <c r="J216" s="41"/>
      <c r="K216" s="41"/>
      <c r="L216" s="45"/>
      <c r="M216" s="232"/>
      <c r="N216" s="81"/>
      <c r="O216" s="81"/>
      <c r="P216" s="81"/>
      <c r="Q216" s="81"/>
      <c r="R216" s="81"/>
      <c r="S216" s="81"/>
      <c r="T216" s="82"/>
      <c r="AT216" s="18" t="s">
        <v>255</v>
      </c>
      <c r="AU216" s="18" t="s">
        <v>87</v>
      </c>
    </row>
    <row r="217" s="12" customFormat="1">
      <c r="B217" s="233"/>
      <c r="C217" s="234"/>
      <c r="D217" s="230" t="s">
        <v>242</v>
      </c>
      <c r="E217" s="235" t="s">
        <v>39</v>
      </c>
      <c r="F217" s="236" t="s">
        <v>611</v>
      </c>
      <c r="G217" s="234"/>
      <c r="H217" s="237">
        <v>22.210999999999999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AT217" s="243" t="s">
        <v>242</v>
      </c>
      <c r="AU217" s="243" t="s">
        <v>87</v>
      </c>
      <c r="AV217" s="12" t="s">
        <v>89</v>
      </c>
      <c r="AW217" s="12" t="s">
        <v>41</v>
      </c>
      <c r="AX217" s="12" t="s">
        <v>80</v>
      </c>
      <c r="AY217" s="243" t="s">
        <v>232</v>
      </c>
    </row>
    <row r="218" s="12" customFormat="1">
      <c r="B218" s="233"/>
      <c r="C218" s="234"/>
      <c r="D218" s="230" t="s">
        <v>242</v>
      </c>
      <c r="E218" s="235" t="s">
        <v>39</v>
      </c>
      <c r="F218" s="236" t="s">
        <v>612</v>
      </c>
      <c r="G218" s="234"/>
      <c r="H218" s="237">
        <v>17.533000000000001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AT218" s="243" t="s">
        <v>242</v>
      </c>
      <c r="AU218" s="243" t="s">
        <v>87</v>
      </c>
      <c r="AV218" s="12" t="s">
        <v>89</v>
      </c>
      <c r="AW218" s="12" t="s">
        <v>41</v>
      </c>
      <c r="AX218" s="12" t="s">
        <v>80</v>
      </c>
      <c r="AY218" s="243" t="s">
        <v>232</v>
      </c>
    </row>
    <row r="219" s="14" customFormat="1">
      <c r="B219" s="265"/>
      <c r="C219" s="266"/>
      <c r="D219" s="230" t="s">
        <v>242</v>
      </c>
      <c r="E219" s="267" t="s">
        <v>39</v>
      </c>
      <c r="F219" s="268" t="s">
        <v>274</v>
      </c>
      <c r="G219" s="266"/>
      <c r="H219" s="269">
        <v>39.744</v>
      </c>
      <c r="I219" s="270"/>
      <c r="J219" s="266"/>
      <c r="K219" s="266"/>
      <c r="L219" s="271"/>
      <c r="M219" s="272"/>
      <c r="N219" s="273"/>
      <c r="O219" s="273"/>
      <c r="P219" s="273"/>
      <c r="Q219" s="273"/>
      <c r="R219" s="273"/>
      <c r="S219" s="273"/>
      <c r="T219" s="274"/>
      <c r="AT219" s="275" t="s">
        <v>242</v>
      </c>
      <c r="AU219" s="275" t="s">
        <v>87</v>
      </c>
      <c r="AV219" s="14" t="s">
        <v>249</v>
      </c>
      <c r="AW219" s="14" t="s">
        <v>41</v>
      </c>
      <c r="AX219" s="14" t="s">
        <v>80</v>
      </c>
      <c r="AY219" s="275" t="s">
        <v>232</v>
      </c>
    </row>
    <row r="220" s="12" customFormat="1">
      <c r="B220" s="233"/>
      <c r="C220" s="234"/>
      <c r="D220" s="230" t="s">
        <v>242</v>
      </c>
      <c r="E220" s="235" t="s">
        <v>39</v>
      </c>
      <c r="F220" s="236" t="s">
        <v>613</v>
      </c>
      <c r="G220" s="234"/>
      <c r="H220" s="237">
        <v>6.6029999999999998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AT220" s="243" t="s">
        <v>242</v>
      </c>
      <c r="AU220" s="243" t="s">
        <v>87</v>
      </c>
      <c r="AV220" s="12" t="s">
        <v>89</v>
      </c>
      <c r="AW220" s="12" t="s">
        <v>41</v>
      </c>
      <c r="AX220" s="12" t="s">
        <v>80</v>
      </c>
      <c r="AY220" s="243" t="s">
        <v>232</v>
      </c>
    </row>
    <row r="221" s="14" customFormat="1">
      <c r="B221" s="265"/>
      <c r="C221" s="266"/>
      <c r="D221" s="230" t="s">
        <v>242</v>
      </c>
      <c r="E221" s="267" t="s">
        <v>39</v>
      </c>
      <c r="F221" s="268" t="s">
        <v>274</v>
      </c>
      <c r="G221" s="266"/>
      <c r="H221" s="269">
        <v>6.6029999999999998</v>
      </c>
      <c r="I221" s="270"/>
      <c r="J221" s="266"/>
      <c r="K221" s="266"/>
      <c r="L221" s="271"/>
      <c r="M221" s="272"/>
      <c r="N221" s="273"/>
      <c r="O221" s="273"/>
      <c r="P221" s="273"/>
      <c r="Q221" s="273"/>
      <c r="R221" s="273"/>
      <c r="S221" s="273"/>
      <c r="T221" s="274"/>
      <c r="AT221" s="275" t="s">
        <v>242</v>
      </c>
      <c r="AU221" s="275" t="s">
        <v>87</v>
      </c>
      <c r="AV221" s="14" t="s">
        <v>249</v>
      </c>
      <c r="AW221" s="14" t="s">
        <v>41</v>
      </c>
      <c r="AX221" s="14" t="s">
        <v>80</v>
      </c>
      <c r="AY221" s="275" t="s">
        <v>232</v>
      </c>
    </row>
    <row r="222" s="13" customFormat="1">
      <c r="B222" s="254"/>
      <c r="C222" s="255"/>
      <c r="D222" s="230" t="s">
        <v>242</v>
      </c>
      <c r="E222" s="256" t="s">
        <v>479</v>
      </c>
      <c r="F222" s="257" t="s">
        <v>263</v>
      </c>
      <c r="G222" s="255"/>
      <c r="H222" s="258">
        <v>46.347000000000001</v>
      </c>
      <c r="I222" s="259"/>
      <c r="J222" s="255"/>
      <c r="K222" s="255"/>
      <c r="L222" s="260"/>
      <c r="M222" s="261"/>
      <c r="N222" s="262"/>
      <c r="O222" s="262"/>
      <c r="P222" s="262"/>
      <c r="Q222" s="262"/>
      <c r="R222" s="262"/>
      <c r="S222" s="262"/>
      <c r="T222" s="263"/>
      <c r="AT222" s="264" t="s">
        <v>242</v>
      </c>
      <c r="AU222" s="264" t="s">
        <v>87</v>
      </c>
      <c r="AV222" s="13" t="s">
        <v>181</v>
      </c>
      <c r="AW222" s="13" t="s">
        <v>41</v>
      </c>
      <c r="AX222" s="13" t="s">
        <v>87</v>
      </c>
      <c r="AY222" s="264" t="s">
        <v>232</v>
      </c>
    </row>
    <row r="223" s="1" customFormat="1" ht="33.75" customHeight="1">
      <c r="B223" s="40"/>
      <c r="C223" s="218" t="s">
        <v>614</v>
      </c>
      <c r="D223" s="218" t="s">
        <v>235</v>
      </c>
      <c r="E223" s="219" t="s">
        <v>374</v>
      </c>
      <c r="F223" s="220" t="s">
        <v>375</v>
      </c>
      <c r="G223" s="221" t="s">
        <v>191</v>
      </c>
      <c r="H223" s="222">
        <v>139.041</v>
      </c>
      <c r="I223" s="223"/>
      <c r="J223" s="224">
        <f>ROUND(I223*H223,2)</f>
        <v>0</v>
      </c>
      <c r="K223" s="220" t="s">
        <v>238</v>
      </c>
      <c r="L223" s="45"/>
      <c r="M223" s="225" t="s">
        <v>39</v>
      </c>
      <c r="N223" s="226" t="s">
        <v>53</v>
      </c>
      <c r="O223" s="8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AR223" s="18" t="s">
        <v>348</v>
      </c>
      <c r="AT223" s="18" t="s">
        <v>235</v>
      </c>
      <c r="AU223" s="18" t="s">
        <v>87</v>
      </c>
      <c r="AY223" s="18" t="s">
        <v>232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8" t="s">
        <v>181</v>
      </c>
      <c r="BK223" s="229">
        <f>ROUND(I223*H223,2)</f>
        <v>0</v>
      </c>
      <c r="BL223" s="18" t="s">
        <v>348</v>
      </c>
      <c r="BM223" s="18" t="s">
        <v>615</v>
      </c>
    </row>
    <row r="224" s="1" customFormat="1">
      <c r="B224" s="40"/>
      <c r="C224" s="41"/>
      <c r="D224" s="230" t="s">
        <v>240</v>
      </c>
      <c r="E224" s="41"/>
      <c r="F224" s="231" t="s">
        <v>377</v>
      </c>
      <c r="G224" s="41"/>
      <c r="H224" s="41"/>
      <c r="I224" s="145"/>
      <c r="J224" s="41"/>
      <c r="K224" s="41"/>
      <c r="L224" s="45"/>
      <c r="M224" s="232"/>
      <c r="N224" s="81"/>
      <c r="O224" s="81"/>
      <c r="P224" s="81"/>
      <c r="Q224" s="81"/>
      <c r="R224" s="81"/>
      <c r="S224" s="81"/>
      <c r="T224" s="82"/>
      <c r="AT224" s="18" t="s">
        <v>240</v>
      </c>
      <c r="AU224" s="18" t="s">
        <v>87</v>
      </c>
    </row>
    <row r="225" s="1" customFormat="1">
      <c r="B225" s="40"/>
      <c r="C225" s="41"/>
      <c r="D225" s="230" t="s">
        <v>255</v>
      </c>
      <c r="E225" s="41"/>
      <c r="F225" s="231" t="s">
        <v>378</v>
      </c>
      <c r="G225" s="41"/>
      <c r="H225" s="41"/>
      <c r="I225" s="145"/>
      <c r="J225" s="41"/>
      <c r="K225" s="41"/>
      <c r="L225" s="45"/>
      <c r="M225" s="232"/>
      <c r="N225" s="81"/>
      <c r="O225" s="81"/>
      <c r="P225" s="81"/>
      <c r="Q225" s="81"/>
      <c r="R225" s="81"/>
      <c r="S225" s="81"/>
      <c r="T225" s="82"/>
      <c r="AT225" s="18" t="s">
        <v>255</v>
      </c>
      <c r="AU225" s="18" t="s">
        <v>87</v>
      </c>
    </row>
    <row r="226" s="12" customFormat="1">
      <c r="B226" s="233"/>
      <c r="C226" s="234"/>
      <c r="D226" s="230" t="s">
        <v>242</v>
      </c>
      <c r="E226" s="235" t="s">
        <v>39</v>
      </c>
      <c r="F226" s="236" t="s">
        <v>616</v>
      </c>
      <c r="G226" s="234"/>
      <c r="H226" s="237">
        <v>139.041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AT226" s="243" t="s">
        <v>242</v>
      </c>
      <c r="AU226" s="243" t="s">
        <v>87</v>
      </c>
      <c r="AV226" s="12" t="s">
        <v>89</v>
      </c>
      <c r="AW226" s="12" t="s">
        <v>41</v>
      </c>
      <c r="AX226" s="12" t="s">
        <v>80</v>
      </c>
      <c r="AY226" s="243" t="s">
        <v>232</v>
      </c>
    </row>
    <row r="227" s="13" customFormat="1">
      <c r="B227" s="254"/>
      <c r="C227" s="255"/>
      <c r="D227" s="230" t="s">
        <v>242</v>
      </c>
      <c r="E227" s="256" t="s">
        <v>39</v>
      </c>
      <c r="F227" s="257" t="s">
        <v>263</v>
      </c>
      <c r="G227" s="255"/>
      <c r="H227" s="258">
        <v>139.041</v>
      </c>
      <c r="I227" s="259"/>
      <c r="J227" s="255"/>
      <c r="K227" s="255"/>
      <c r="L227" s="260"/>
      <c r="M227" s="261"/>
      <c r="N227" s="262"/>
      <c r="O227" s="262"/>
      <c r="P227" s="262"/>
      <c r="Q227" s="262"/>
      <c r="R227" s="262"/>
      <c r="S227" s="262"/>
      <c r="T227" s="263"/>
      <c r="AT227" s="264" t="s">
        <v>242</v>
      </c>
      <c r="AU227" s="264" t="s">
        <v>87</v>
      </c>
      <c r="AV227" s="13" t="s">
        <v>181</v>
      </c>
      <c r="AW227" s="13" t="s">
        <v>41</v>
      </c>
      <c r="AX227" s="13" t="s">
        <v>87</v>
      </c>
      <c r="AY227" s="264" t="s">
        <v>232</v>
      </c>
    </row>
    <row r="228" s="1" customFormat="1" ht="33.75" customHeight="1">
      <c r="B228" s="40"/>
      <c r="C228" s="218" t="s">
        <v>617</v>
      </c>
      <c r="D228" s="218" t="s">
        <v>235</v>
      </c>
      <c r="E228" s="219" t="s">
        <v>381</v>
      </c>
      <c r="F228" s="220" t="s">
        <v>382</v>
      </c>
      <c r="G228" s="221" t="s">
        <v>191</v>
      </c>
      <c r="H228" s="222">
        <v>0.72299999999999998</v>
      </c>
      <c r="I228" s="223"/>
      <c r="J228" s="224">
        <f>ROUND(I228*H228,2)</f>
        <v>0</v>
      </c>
      <c r="K228" s="220" t="s">
        <v>238</v>
      </c>
      <c r="L228" s="45"/>
      <c r="M228" s="225" t="s">
        <v>39</v>
      </c>
      <c r="N228" s="226" t="s">
        <v>53</v>
      </c>
      <c r="O228" s="81"/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AR228" s="18" t="s">
        <v>348</v>
      </c>
      <c r="AT228" s="18" t="s">
        <v>235</v>
      </c>
      <c r="AU228" s="18" t="s">
        <v>87</v>
      </c>
      <c r="AY228" s="18" t="s">
        <v>232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8" t="s">
        <v>181</v>
      </c>
      <c r="BK228" s="229">
        <f>ROUND(I228*H228,2)</f>
        <v>0</v>
      </c>
      <c r="BL228" s="18" t="s">
        <v>348</v>
      </c>
      <c r="BM228" s="18" t="s">
        <v>618</v>
      </c>
    </row>
    <row r="229" s="1" customFormat="1">
      <c r="B229" s="40"/>
      <c r="C229" s="41"/>
      <c r="D229" s="230" t="s">
        <v>240</v>
      </c>
      <c r="E229" s="41"/>
      <c r="F229" s="231" t="s">
        <v>384</v>
      </c>
      <c r="G229" s="41"/>
      <c r="H229" s="41"/>
      <c r="I229" s="145"/>
      <c r="J229" s="41"/>
      <c r="K229" s="41"/>
      <c r="L229" s="45"/>
      <c r="M229" s="232"/>
      <c r="N229" s="81"/>
      <c r="O229" s="81"/>
      <c r="P229" s="81"/>
      <c r="Q229" s="81"/>
      <c r="R229" s="81"/>
      <c r="S229" s="81"/>
      <c r="T229" s="82"/>
      <c r="AT229" s="18" t="s">
        <v>240</v>
      </c>
      <c r="AU229" s="18" t="s">
        <v>87</v>
      </c>
    </row>
    <row r="230" s="12" customFormat="1">
      <c r="B230" s="233"/>
      <c r="C230" s="234"/>
      <c r="D230" s="230" t="s">
        <v>242</v>
      </c>
      <c r="E230" s="235" t="s">
        <v>39</v>
      </c>
      <c r="F230" s="236" t="s">
        <v>619</v>
      </c>
      <c r="G230" s="234"/>
      <c r="H230" s="237">
        <v>0.26200000000000001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AT230" s="243" t="s">
        <v>242</v>
      </c>
      <c r="AU230" s="243" t="s">
        <v>87</v>
      </c>
      <c r="AV230" s="12" t="s">
        <v>89</v>
      </c>
      <c r="AW230" s="12" t="s">
        <v>41</v>
      </c>
      <c r="AX230" s="12" t="s">
        <v>80</v>
      </c>
      <c r="AY230" s="243" t="s">
        <v>232</v>
      </c>
    </row>
    <row r="231" s="12" customFormat="1">
      <c r="B231" s="233"/>
      <c r="C231" s="234"/>
      <c r="D231" s="230" t="s">
        <v>242</v>
      </c>
      <c r="E231" s="235" t="s">
        <v>39</v>
      </c>
      <c r="F231" s="236" t="s">
        <v>620</v>
      </c>
      <c r="G231" s="234"/>
      <c r="H231" s="237">
        <v>0.46100000000000002</v>
      </c>
      <c r="I231" s="238"/>
      <c r="J231" s="234"/>
      <c r="K231" s="234"/>
      <c r="L231" s="239"/>
      <c r="M231" s="240"/>
      <c r="N231" s="241"/>
      <c r="O231" s="241"/>
      <c r="P231" s="241"/>
      <c r="Q231" s="241"/>
      <c r="R231" s="241"/>
      <c r="S231" s="241"/>
      <c r="T231" s="242"/>
      <c r="AT231" s="243" t="s">
        <v>242</v>
      </c>
      <c r="AU231" s="243" t="s">
        <v>87</v>
      </c>
      <c r="AV231" s="12" t="s">
        <v>89</v>
      </c>
      <c r="AW231" s="12" t="s">
        <v>41</v>
      </c>
      <c r="AX231" s="12" t="s">
        <v>80</v>
      </c>
      <c r="AY231" s="243" t="s">
        <v>232</v>
      </c>
    </row>
    <row r="232" s="13" customFormat="1">
      <c r="B232" s="254"/>
      <c r="C232" s="255"/>
      <c r="D232" s="230" t="s">
        <v>242</v>
      </c>
      <c r="E232" s="256" t="s">
        <v>39</v>
      </c>
      <c r="F232" s="257" t="s">
        <v>263</v>
      </c>
      <c r="G232" s="255"/>
      <c r="H232" s="258">
        <v>0.72299999999999998</v>
      </c>
      <c r="I232" s="259"/>
      <c r="J232" s="255"/>
      <c r="K232" s="255"/>
      <c r="L232" s="260"/>
      <c r="M232" s="286"/>
      <c r="N232" s="287"/>
      <c r="O232" s="287"/>
      <c r="P232" s="287"/>
      <c r="Q232" s="287"/>
      <c r="R232" s="287"/>
      <c r="S232" s="287"/>
      <c r="T232" s="288"/>
      <c r="AT232" s="264" t="s">
        <v>242</v>
      </c>
      <c r="AU232" s="264" t="s">
        <v>87</v>
      </c>
      <c r="AV232" s="13" t="s">
        <v>181</v>
      </c>
      <c r="AW232" s="13" t="s">
        <v>41</v>
      </c>
      <c r="AX232" s="13" t="s">
        <v>87</v>
      </c>
      <c r="AY232" s="264" t="s">
        <v>232</v>
      </c>
    </row>
    <row r="233" s="1" customFormat="1" ht="6.96" customHeight="1">
      <c r="B233" s="59"/>
      <c r="C233" s="60"/>
      <c r="D233" s="60"/>
      <c r="E233" s="60"/>
      <c r="F233" s="60"/>
      <c r="G233" s="60"/>
      <c r="H233" s="60"/>
      <c r="I233" s="169"/>
      <c r="J233" s="60"/>
      <c r="K233" s="60"/>
      <c r="L233" s="45"/>
    </row>
  </sheetData>
  <sheetProtection sheet="1" autoFilter="0" formatColumns="0" formatRows="0" objects="1" scenarios="1" spinCount="100000" saltValue="hN9f//rnjj57WVfFibXghGUhGS12t3P3IFlHLgNQWeVmDjnr6fVGOf3MP2x22/z37LDj8uS/FkOwHHaTXSSKdA==" hashValue="RjQxJk98UFJ8tHA/0qksiGLIKnuEdgttU0Or2UrG6v5RdyVNeWQiAiWvERWRgXaU2Xkl48qVoW38isufcEp6oA==" algorithmName="SHA-512" password="CC35"/>
  <autoFilter ref="C88:K23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106</v>
      </c>
      <c r="AZ2" s="138" t="s">
        <v>621</v>
      </c>
      <c r="BA2" s="138" t="s">
        <v>622</v>
      </c>
      <c r="BB2" s="138" t="s">
        <v>200</v>
      </c>
      <c r="BC2" s="138" t="s">
        <v>623</v>
      </c>
      <c r="BD2" s="138" t="s">
        <v>89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89</v>
      </c>
      <c r="AZ3" s="138" t="s">
        <v>624</v>
      </c>
      <c r="BA3" s="138" t="s">
        <v>625</v>
      </c>
      <c r="BB3" s="138" t="s">
        <v>176</v>
      </c>
      <c r="BC3" s="138" t="s">
        <v>626</v>
      </c>
      <c r="BD3" s="138" t="s">
        <v>89</v>
      </c>
    </row>
    <row r="4" ht="24.96" customHeight="1">
      <c r="B4" s="21"/>
      <c r="D4" s="142" t="s">
        <v>182</v>
      </c>
      <c r="L4" s="21"/>
      <c r="M4" s="25" t="s">
        <v>10</v>
      </c>
      <c r="AT4" s="18" t="s">
        <v>41</v>
      </c>
    </row>
    <row r="5" ht="6.96" customHeight="1">
      <c r="B5" s="21"/>
      <c r="L5" s="21"/>
    </row>
    <row r="6" ht="12" customHeight="1">
      <c r="B6" s="21"/>
      <c r="D6" s="143" t="s">
        <v>16</v>
      </c>
      <c r="L6" s="21"/>
    </row>
    <row r="7" ht="16.5" customHeight="1">
      <c r="B7" s="21"/>
      <c r="E7" s="144" t="str">
        <f>'Rekapitulace stavby'!K6</f>
        <v>Výměna kolejnic v obvodu ST Most</v>
      </c>
      <c r="F7" s="143"/>
      <c r="G7" s="143"/>
      <c r="H7" s="143"/>
      <c r="L7" s="21"/>
    </row>
    <row r="8" ht="12" customHeight="1">
      <c r="B8" s="21"/>
      <c r="D8" s="143" t="s">
        <v>197</v>
      </c>
      <c r="L8" s="21"/>
    </row>
    <row r="9" s="1" customFormat="1" ht="16.5" customHeight="1">
      <c r="B9" s="45"/>
      <c r="E9" s="144" t="s">
        <v>202</v>
      </c>
      <c r="F9" s="1"/>
      <c r="G9" s="1"/>
      <c r="H9" s="1"/>
      <c r="I9" s="145"/>
      <c r="L9" s="45"/>
    </row>
    <row r="10" s="1" customFormat="1" ht="12" customHeight="1">
      <c r="B10" s="45"/>
      <c r="D10" s="143" t="s">
        <v>206</v>
      </c>
      <c r="I10" s="145"/>
      <c r="L10" s="45"/>
    </row>
    <row r="11" s="1" customFormat="1" ht="36.96" customHeight="1">
      <c r="B11" s="45"/>
      <c r="E11" s="146" t="s">
        <v>627</v>
      </c>
      <c r="F11" s="1"/>
      <c r="G11" s="1"/>
      <c r="H11" s="1"/>
      <c r="I11" s="145"/>
      <c r="L11" s="45"/>
    </row>
    <row r="12" s="1" customFormat="1">
      <c r="B12" s="45"/>
      <c r="I12" s="145"/>
      <c r="L12" s="45"/>
    </row>
    <row r="13" s="1" customFormat="1" ht="12" customHeight="1">
      <c r="B13" s="45"/>
      <c r="D13" s="143" t="s">
        <v>18</v>
      </c>
      <c r="F13" s="18" t="s">
        <v>19</v>
      </c>
      <c r="I13" s="147" t="s">
        <v>20</v>
      </c>
      <c r="J13" s="18" t="s">
        <v>39</v>
      </c>
      <c r="L13" s="45"/>
    </row>
    <row r="14" s="1" customFormat="1" ht="12" customHeight="1">
      <c r="B14" s="45"/>
      <c r="D14" s="143" t="s">
        <v>22</v>
      </c>
      <c r="F14" s="18" t="s">
        <v>23</v>
      </c>
      <c r="I14" s="147" t="s">
        <v>24</v>
      </c>
      <c r="J14" s="148" t="str">
        <f>'Rekapitulace stavby'!AN8</f>
        <v>13. 2. 2019</v>
      </c>
      <c r="L14" s="45"/>
    </row>
    <row r="15" s="1" customFormat="1" ht="10.8" customHeight="1">
      <c r="B15" s="45"/>
      <c r="I15" s="145"/>
      <c r="L15" s="45"/>
    </row>
    <row r="16" s="1" customFormat="1" ht="12" customHeight="1">
      <c r="B16" s="45"/>
      <c r="D16" s="143" t="s">
        <v>30</v>
      </c>
      <c r="I16" s="147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7" t="s">
        <v>34</v>
      </c>
      <c r="J17" s="18" t="s">
        <v>35</v>
      </c>
      <c r="L17" s="45"/>
    </row>
    <row r="18" s="1" customFormat="1" ht="6.96" customHeight="1">
      <c r="B18" s="45"/>
      <c r="I18" s="145"/>
      <c r="L18" s="45"/>
    </row>
    <row r="19" s="1" customFormat="1" ht="12" customHeight="1">
      <c r="B19" s="45"/>
      <c r="D19" s="143" t="s">
        <v>36</v>
      </c>
      <c r="I19" s="147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7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5"/>
      <c r="L21" s="45"/>
    </row>
    <row r="22" s="1" customFormat="1" ht="12" customHeight="1">
      <c r="B22" s="45"/>
      <c r="D22" s="143" t="s">
        <v>38</v>
      </c>
      <c r="I22" s="147" t="s">
        <v>31</v>
      </c>
      <c r="J22" s="18" t="s">
        <v>39</v>
      </c>
      <c r="L22" s="45"/>
    </row>
    <row r="23" s="1" customFormat="1" ht="18" customHeight="1">
      <c r="B23" s="45"/>
      <c r="E23" s="18" t="s">
        <v>40</v>
      </c>
      <c r="I23" s="147" t="s">
        <v>34</v>
      </c>
      <c r="J23" s="18" t="s">
        <v>39</v>
      </c>
      <c r="L23" s="45"/>
    </row>
    <row r="24" s="1" customFormat="1" ht="6.96" customHeight="1">
      <c r="B24" s="45"/>
      <c r="I24" s="145"/>
      <c r="L24" s="45"/>
    </row>
    <row r="25" s="1" customFormat="1" ht="12" customHeight="1">
      <c r="B25" s="45"/>
      <c r="D25" s="143" t="s">
        <v>42</v>
      </c>
      <c r="I25" s="147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7" t="s">
        <v>34</v>
      </c>
      <c r="J26" s="18" t="s">
        <v>39</v>
      </c>
      <c r="L26" s="45"/>
    </row>
    <row r="27" s="1" customFormat="1" ht="6.96" customHeight="1">
      <c r="B27" s="45"/>
      <c r="I27" s="145"/>
      <c r="L27" s="45"/>
    </row>
    <row r="28" s="1" customFormat="1" ht="12" customHeight="1">
      <c r="B28" s="45"/>
      <c r="D28" s="143" t="s">
        <v>44</v>
      </c>
      <c r="I28" s="145"/>
      <c r="L28" s="45"/>
    </row>
    <row r="29" s="7" customFormat="1" ht="45" customHeight="1">
      <c r="B29" s="149"/>
      <c r="E29" s="150" t="s">
        <v>45</v>
      </c>
      <c r="F29" s="150"/>
      <c r="G29" s="150"/>
      <c r="H29" s="150"/>
      <c r="I29" s="151"/>
      <c r="L29" s="149"/>
    </row>
    <row r="30" s="1" customFormat="1" ht="6.96" customHeight="1">
      <c r="B30" s="45"/>
      <c r="I30" s="145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2"/>
      <c r="J31" s="73"/>
      <c r="K31" s="73"/>
      <c r="L31" s="45"/>
    </row>
    <row r="32" s="1" customFormat="1" ht="25.44" customHeight="1">
      <c r="B32" s="45"/>
      <c r="D32" s="153" t="s">
        <v>46</v>
      </c>
      <c r="I32" s="145"/>
      <c r="J32" s="154">
        <f>ROUND(J87,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2"/>
      <c r="J33" s="73"/>
      <c r="K33" s="73"/>
      <c r="L33" s="45"/>
    </row>
    <row r="34" s="1" customFormat="1" ht="14.4" customHeight="1">
      <c r="B34" s="45"/>
      <c r="F34" s="155" t="s">
        <v>48</v>
      </c>
      <c r="I34" s="156" t="s">
        <v>47</v>
      </c>
      <c r="J34" s="155" t="s">
        <v>49</v>
      </c>
      <c r="L34" s="45"/>
    </row>
    <row r="35" hidden="1" s="1" customFormat="1" ht="14.4" customHeight="1">
      <c r="B35" s="45"/>
      <c r="D35" s="143" t="s">
        <v>50</v>
      </c>
      <c r="E35" s="143" t="s">
        <v>51</v>
      </c>
      <c r="F35" s="157">
        <f>ROUND((SUM(BE87:BE140)),  2)</f>
        <v>0</v>
      </c>
      <c r="I35" s="158">
        <v>0.20999999999999999</v>
      </c>
      <c r="J35" s="157">
        <f>ROUND(((SUM(BE87:BE140))*I35),  2)</f>
        <v>0</v>
      </c>
      <c r="L35" s="45"/>
    </row>
    <row r="36" hidden="1" s="1" customFormat="1" ht="14.4" customHeight="1">
      <c r="B36" s="45"/>
      <c r="E36" s="143" t="s">
        <v>52</v>
      </c>
      <c r="F36" s="157">
        <f>ROUND((SUM(BF87:BF140)),  2)</f>
        <v>0</v>
      </c>
      <c r="I36" s="158">
        <v>0.14999999999999999</v>
      </c>
      <c r="J36" s="157">
        <f>ROUND(((SUM(BF87:BF140))*I36),  2)</f>
        <v>0</v>
      </c>
      <c r="L36" s="45"/>
    </row>
    <row r="37" s="1" customFormat="1" ht="14.4" customHeight="1">
      <c r="B37" s="45"/>
      <c r="D37" s="143" t="s">
        <v>50</v>
      </c>
      <c r="E37" s="143" t="s">
        <v>53</v>
      </c>
      <c r="F37" s="157">
        <f>ROUND((SUM(BG87:BG140)),  2)</f>
        <v>0</v>
      </c>
      <c r="I37" s="158">
        <v>0.20999999999999999</v>
      </c>
      <c r="J37" s="157">
        <f>0</f>
        <v>0</v>
      </c>
      <c r="L37" s="45"/>
    </row>
    <row r="38" s="1" customFormat="1" ht="14.4" customHeight="1">
      <c r="B38" s="45"/>
      <c r="E38" s="143" t="s">
        <v>54</v>
      </c>
      <c r="F38" s="157">
        <f>ROUND((SUM(BH87:BH140)),  2)</f>
        <v>0</v>
      </c>
      <c r="I38" s="158">
        <v>0.14999999999999999</v>
      </c>
      <c r="J38" s="157">
        <f>0</f>
        <v>0</v>
      </c>
      <c r="L38" s="45"/>
    </row>
    <row r="39" hidden="1" s="1" customFormat="1" ht="14.4" customHeight="1">
      <c r="B39" s="45"/>
      <c r="E39" s="143" t="s">
        <v>55</v>
      </c>
      <c r="F39" s="157">
        <f>ROUND((SUM(BI87:BI140)),  2)</f>
        <v>0</v>
      </c>
      <c r="I39" s="158">
        <v>0</v>
      </c>
      <c r="J39" s="157">
        <f>0</f>
        <v>0</v>
      </c>
      <c r="L39" s="45"/>
    </row>
    <row r="40" s="1" customFormat="1" ht="6.96" customHeight="1">
      <c r="B40" s="45"/>
      <c r="I40" s="145"/>
      <c r="L40" s="45"/>
    </row>
    <row r="41" s="1" customFormat="1" ht="25.44" customHeight="1">
      <c r="B41" s="45"/>
      <c r="C41" s="159"/>
      <c r="D41" s="160" t="s">
        <v>56</v>
      </c>
      <c r="E41" s="161"/>
      <c r="F41" s="161"/>
      <c r="G41" s="162" t="s">
        <v>57</v>
      </c>
      <c r="H41" s="163" t="s">
        <v>58</v>
      </c>
      <c r="I41" s="164"/>
      <c r="J41" s="165">
        <f>SUM(J32:J39)</f>
        <v>0</v>
      </c>
      <c r="K41" s="166"/>
      <c r="L41" s="45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5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5"/>
    </row>
    <row r="47" s="1" customFormat="1" ht="24.96" customHeight="1">
      <c r="B47" s="40"/>
      <c r="C47" s="24" t="s">
        <v>208</v>
      </c>
      <c r="D47" s="41"/>
      <c r="E47" s="41"/>
      <c r="F47" s="41"/>
      <c r="G47" s="41"/>
      <c r="H47" s="41"/>
      <c r="I47" s="145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5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5"/>
      <c r="J49" s="41"/>
      <c r="K49" s="41"/>
      <c r="L49" s="45"/>
    </row>
    <row r="50" s="1" customFormat="1" ht="16.5" customHeight="1">
      <c r="B50" s="40"/>
      <c r="C50" s="41"/>
      <c r="D50" s="41"/>
      <c r="E50" s="173" t="str">
        <f>E7</f>
        <v>Výměna kolejnic v obvodu ST Most</v>
      </c>
      <c r="F50" s="33"/>
      <c r="G50" s="33"/>
      <c r="H50" s="33"/>
      <c r="I50" s="145"/>
      <c r="J50" s="41"/>
      <c r="K50" s="41"/>
      <c r="L50" s="45"/>
    </row>
    <row r="51" ht="12" customHeight="1">
      <c r="B51" s="22"/>
      <c r="C51" s="33" t="s">
        <v>197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3" t="s">
        <v>202</v>
      </c>
      <c r="F52" s="41"/>
      <c r="G52" s="41"/>
      <c r="H52" s="41"/>
      <c r="I52" s="145"/>
      <c r="J52" s="41"/>
      <c r="K52" s="41"/>
      <c r="L52" s="45"/>
    </row>
    <row r="53" s="1" customFormat="1" ht="12" customHeight="1">
      <c r="B53" s="40"/>
      <c r="C53" s="33" t="s">
        <v>206</v>
      </c>
      <c r="D53" s="41"/>
      <c r="E53" s="41"/>
      <c r="F53" s="41"/>
      <c r="G53" s="41"/>
      <c r="H53" s="41"/>
      <c r="I53" s="145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Č15 - Bílina - Most - oprava blátivých míst</v>
      </c>
      <c r="F54" s="41"/>
      <c r="G54" s="41"/>
      <c r="H54" s="41"/>
      <c r="I54" s="145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5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obvod správy tratí v Mostě</v>
      </c>
      <c r="G56" s="41"/>
      <c r="H56" s="41"/>
      <c r="I56" s="147" t="s">
        <v>24</v>
      </c>
      <c r="J56" s="69" t="str">
        <f>IF(J14="","",J14)</f>
        <v>13. 2. 2019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5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7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7" t="s">
        <v>42</v>
      </c>
      <c r="J59" s="38" t="str">
        <f>E26</f>
        <v>Ing. Horák Jiří, horak@szdc.cz, +420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5"/>
      <c r="J60" s="41"/>
      <c r="K60" s="41"/>
      <c r="L60" s="45"/>
    </row>
    <row r="61" s="1" customFormat="1" ht="29.28" customHeight="1">
      <c r="B61" s="40"/>
      <c r="C61" s="174" t="s">
        <v>209</v>
      </c>
      <c r="D61" s="175"/>
      <c r="E61" s="175"/>
      <c r="F61" s="175"/>
      <c r="G61" s="175"/>
      <c r="H61" s="175"/>
      <c r="I61" s="176"/>
      <c r="J61" s="177" t="s">
        <v>210</v>
      </c>
      <c r="K61" s="175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5"/>
      <c r="J62" s="41"/>
      <c r="K62" s="41"/>
      <c r="L62" s="45"/>
    </row>
    <row r="63" s="1" customFormat="1" ht="22.8" customHeight="1">
      <c r="B63" s="40"/>
      <c r="C63" s="178" t="s">
        <v>78</v>
      </c>
      <c r="D63" s="41"/>
      <c r="E63" s="41"/>
      <c r="F63" s="41"/>
      <c r="G63" s="41"/>
      <c r="H63" s="41"/>
      <c r="I63" s="145"/>
      <c r="J63" s="99">
        <f>J87</f>
        <v>0</v>
      </c>
      <c r="K63" s="41"/>
      <c r="L63" s="45"/>
      <c r="AU63" s="18" t="s">
        <v>211</v>
      </c>
    </row>
    <row r="64" s="8" customFormat="1" ht="24.96" customHeight="1">
      <c r="B64" s="179"/>
      <c r="C64" s="180"/>
      <c r="D64" s="181" t="s">
        <v>212</v>
      </c>
      <c r="E64" s="182"/>
      <c r="F64" s="182"/>
      <c r="G64" s="182"/>
      <c r="H64" s="182"/>
      <c r="I64" s="183"/>
      <c r="J64" s="184">
        <f>J88</f>
        <v>0</v>
      </c>
      <c r="K64" s="180"/>
      <c r="L64" s="185"/>
    </row>
    <row r="65" s="9" customFormat="1" ht="19.92" customHeight="1">
      <c r="B65" s="186"/>
      <c r="C65" s="123"/>
      <c r="D65" s="187" t="s">
        <v>213</v>
      </c>
      <c r="E65" s="188"/>
      <c r="F65" s="188"/>
      <c r="G65" s="188"/>
      <c r="H65" s="188"/>
      <c r="I65" s="189"/>
      <c r="J65" s="190">
        <f>J89</f>
        <v>0</v>
      </c>
      <c r="K65" s="123"/>
      <c r="L65" s="191"/>
    </row>
    <row r="66" s="1" customFormat="1" ht="21.84" customHeight="1">
      <c r="B66" s="40"/>
      <c r="C66" s="41"/>
      <c r="D66" s="41"/>
      <c r="E66" s="41"/>
      <c r="F66" s="41"/>
      <c r="G66" s="41"/>
      <c r="H66" s="41"/>
      <c r="I66" s="145"/>
      <c r="J66" s="41"/>
      <c r="K66" s="41"/>
      <c r="L66" s="45"/>
    </row>
    <row r="67" s="1" customFormat="1" ht="6.96" customHeight="1">
      <c r="B67" s="59"/>
      <c r="C67" s="60"/>
      <c r="D67" s="60"/>
      <c r="E67" s="60"/>
      <c r="F67" s="60"/>
      <c r="G67" s="60"/>
      <c r="H67" s="60"/>
      <c r="I67" s="169"/>
      <c r="J67" s="60"/>
      <c r="K67" s="60"/>
      <c r="L67" s="45"/>
    </row>
    <row r="71" s="1" customFormat="1" ht="6.96" customHeight="1">
      <c r="B71" s="61"/>
      <c r="C71" s="62"/>
      <c r="D71" s="62"/>
      <c r="E71" s="62"/>
      <c r="F71" s="62"/>
      <c r="G71" s="62"/>
      <c r="H71" s="62"/>
      <c r="I71" s="172"/>
      <c r="J71" s="62"/>
      <c r="K71" s="62"/>
      <c r="L71" s="45"/>
    </row>
    <row r="72" s="1" customFormat="1" ht="24.96" customHeight="1">
      <c r="B72" s="40"/>
      <c r="C72" s="24" t="s">
        <v>217</v>
      </c>
      <c r="D72" s="41"/>
      <c r="E72" s="41"/>
      <c r="F72" s="41"/>
      <c r="G72" s="41"/>
      <c r="H72" s="41"/>
      <c r="I72" s="145"/>
      <c r="J72" s="41"/>
      <c r="K72" s="41"/>
      <c r="L72" s="45"/>
    </row>
    <row r="73" s="1" customFormat="1" ht="6.96" customHeight="1">
      <c r="B73" s="40"/>
      <c r="C73" s="41"/>
      <c r="D73" s="41"/>
      <c r="E73" s="41"/>
      <c r="F73" s="41"/>
      <c r="G73" s="41"/>
      <c r="H73" s="41"/>
      <c r="I73" s="145"/>
      <c r="J73" s="41"/>
      <c r="K73" s="41"/>
      <c r="L73" s="45"/>
    </row>
    <row r="74" s="1" customFormat="1" ht="12" customHeight="1">
      <c r="B74" s="40"/>
      <c r="C74" s="33" t="s">
        <v>16</v>
      </c>
      <c r="D74" s="41"/>
      <c r="E74" s="41"/>
      <c r="F74" s="41"/>
      <c r="G74" s="41"/>
      <c r="H74" s="41"/>
      <c r="I74" s="145"/>
      <c r="J74" s="41"/>
      <c r="K74" s="41"/>
      <c r="L74" s="45"/>
    </row>
    <row r="75" s="1" customFormat="1" ht="16.5" customHeight="1">
      <c r="B75" s="40"/>
      <c r="C75" s="41"/>
      <c r="D75" s="41"/>
      <c r="E75" s="173" t="str">
        <f>E7</f>
        <v>Výměna kolejnic v obvodu ST Most</v>
      </c>
      <c r="F75" s="33"/>
      <c r="G75" s="33"/>
      <c r="H75" s="33"/>
      <c r="I75" s="145"/>
      <c r="J75" s="41"/>
      <c r="K75" s="41"/>
      <c r="L75" s="45"/>
    </row>
    <row r="76" ht="12" customHeight="1">
      <c r="B76" s="22"/>
      <c r="C76" s="33" t="s">
        <v>197</v>
      </c>
      <c r="D76" s="23"/>
      <c r="E76" s="23"/>
      <c r="F76" s="23"/>
      <c r="G76" s="23"/>
      <c r="H76" s="23"/>
      <c r="I76" s="137"/>
      <c r="J76" s="23"/>
      <c r="K76" s="23"/>
      <c r="L76" s="21"/>
    </row>
    <row r="77" s="1" customFormat="1" ht="16.5" customHeight="1">
      <c r="B77" s="40"/>
      <c r="C77" s="41"/>
      <c r="D77" s="41"/>
      <c r="E77" s="173" t="s">
        <v>202</v>
      </c>
      <c r="F77" s="41"/>
      <c r="G77" s="41"/>
      <c r="H77" s="41"/>
      <c r="I77" s="145"/>
      <c r="J77" s="41"/>
      <c r="K77" s="41"/>
      <c r="L77" s="45"/>
    </row>
    <row r="78" s="1" customFormat="1" ht="12" customHeight="1">
      <c r="B78" s="40"/>
      <c r="C78" s="33" t="s">
        <v>206</v>
      </c>
      <c r="D78" s="41"/>
      <c r="E78" s="41"/>
      <c r="F78" s="41"/>
      <c r="G78" s="41"/>
      <c r="H78" s="41"/>
      <c r="I78" s="145"/>
      <c r="J78" s="41"/>
      <c r="K78" s="41"/>
      <c r="L78" s="45"/>
    </row>
    <row r="79" s="1" customFormat="1" ht="16.5" customHeight="1">
      <c r="B79" s="40"/>
      <c r="C79" s="41"/>
      <c r="D79" s="41"/>
      <c r="E79" s="66" t="str">
        <f>E11</f>
        <v>Č15 - Bílina - Most - oprava blátivých míst</v>
      </c>
      <c r="F79" s="41"/>
      <c r="G79" s="41"/>
      <c r="H79" s="41"/>
      <c r="I79" s="145"/>
      <c r="J79" s="41"/>
      <c r="K79" s="41"/>
      <c r="L79" s="45"/>
    </row>
    <row r="80" s="1" customFormat="1" ht="6.96" customHeight="1">
      <c r="B80" s="40"/>
      <c r="C80" s="41"/>
      <c r="D80" s="41"/>
      <c r="E80" s="41"/>
      <c r="F80" s="41"/>
      <c r="G80" s="41"/>
      <c r="H80" s="41"/>
      <c r="I80" s="145"/>
      <c r="J80" s="41"/>
      <c r="K80" s="41"/>
      <c r="L80" s="45"/>
    </row>
    <row r="81" s="1" customFormat="1" ht="12" customHeight="1">
      <c r="B81" s="40"/>
      <c r="C81" s="33" t="s">
        <v>22</v>
      </c>
      <c r="D81" s="41"/>
      <c r="E81" s="41"/>
      <c r="F81" s="28" t="str">
        <f>F14</f>
        <v>obvod správy tratí v Mostě</v>
      </c>
      <c r="G81" s="41"/>
      <c r="H81" s="41"/>
      <c r="I81" s="147" t="s">
        <v>24</v>
      </c>
      <c r="J81" s="69" t="str">
        <f>IF(J14="","",J14)</f>
        <v>13. 2. 2019</v>
      </c>
      <c r="K81" s="41"/>
      <c r="L81" s="45"/>
    </row>
    <row r="82" s="1" customFormat="1" ht="6.96" customHeight="1">
      <c r="B82" s="40"/>
      <c r="C82" s="41"/>
      <c r="D82" s="41"/>
      <c r="E82" s="41"/>
      <c r="F82" s="41"/>
      <c r="G82" s="41"/>
      <c r="H82" s="41"/>
      <c r="I82" s="145"/>
      <c r="J82" s="41"/>
      <c r="K82" s="41"/>
      <c r="L82" s="45"/>
    </row>
    <row r="83" s="1" customFormat="1" ht="13.65" customHeight="1">
      <c r="B83" s="40"/>
      <c r="C83" s="33" t="s">
        <v>30</v>
      </c>
      <c r="D83" s="41"/>
      <c r="E83" s="41"/>
      <c r="F83" s="28" t="str">
        <f>E17</f>
        <v>SŽDC s.o., OŘ UNL, ST Most</v>
      </c>
      <c r="G83" s="41"/>
      <c r="H83" s="41"/>
      <c r="I83" s="147" t="s">
        <v>38</v>
      </c>
      <c r="J83" s="38" t="str">
        <f>E23</f>
        <v xml:space="preserve"> </v>
      </c>
      <c r="K83" s="41"/>
      <c r="L83" s="45"/>
    </row>
    <row r="84" s="1" customFormat="1" ht="38.55" customHeight="1">
      <c r="B84" s="40"/>
      <c r="C84" s="33" t="s">
        <v>36</v>
      </c>
      <c r="D84" s="41"/>
      <c r="E84" s="41"/>
      <c r="F84" s="28" t="str">
        <f>IF(E20="","",E20)</f>
        <v>Vyplň údaj</v>
      </c>
      <c r="G84" s="41"/>
      <c r="H84" s="41"/>
      <c r="I84" s="147" t="s">
        <v>42</v>
      </c>
      <c r="J84" s="38" t="str">
        <f>E26</f>
        <v>Ing. Horák Jiří, horak@szdc.cz, +420 602155923</v>
      </c>
      <c r="K84" s="41"/>
      <c r="L84" s="45"/>
    </row>
    <row r="85" s="1" customFormat="1" ht="10.32" customHeight="1">
      <c r="B85" s="40"/>
      <c r="C85" s="41"/>
      <c r="D85" s="41"/>
      <c r="E85" s="41"/>
      <c r="F85" s="41"/>
      <c r="G85" s="41"/>
      <c r="H85" s="41"/>
      <c r="I85" s="145"/>
      <c r="J85" s="41"/>
      <c r="K85" s="41"/>
      <c r="L85" s="45"/>
    </row>
    <row r="86" s="10" customFormat="1" ht="29.28" customHeight="1">
      <c r="B86" s="192"/>
      <c r="C86" s="193" t="s">
        <v>218</v>
      </c>
      <c r="D86" s="194" t="s">
        <v>65</v>
      </c>
      <c r="E86" s="194" t="s">
        <v>61</v>
      </c>
      <c r="F86" s="194" t="s">
        <v>62</v>
      </c>
      <c r="G86" s="194" t="s">
        <v>219</v>
      </c>
      <c r="H86" s="194" t="s">
        <v>220</v>
      </c>
      <c r="I86" s="195" t="s">
        <v>221</v>
      </c>
      <c r="J86" s="194" t="s">
        <v>210</v>
      </c>
      <c r="K86" s="196" t="s">
        <v>222</v>
      </c>
      <c r="L86" s="197"/>
      <c r="M86" s="89" t="s">
        <v>39</v>
      </c>
      <c r="N86" s="90" t="s">
        <v>50</v>
      </c>
      <c r="O86" s="90" t="s">
        <v>223</v>
      </c>
      <c r="P86" s="90" t="s">
        <v>224</v>
      </c>
      <c r="Q86" s="90" t="s">
        <v>225</v>
      </c>
      <c r="R86" s="90" t="s">
        <v>226</v>
      </c>
      <c r="S86" s="90" t="s">
        <v>227</v>
      </c>
      <c r="T86" s="91" t="s">
        <v>228</v>
      </c>
    </row>
    <row r="87" s="1" customFormat="1" ht="22.8" customHeight="1">
      <c r="B87" s="40"/>
      <c r="C87" s="96" t="s">
        <v>229</v>
      </c>
      <c r="D87" s="41"/>
      <c r="E87" s="41"/>
      <c r="F87" s="41"/>
      <c r="G87" s="41"/>
      <c r="H87" s="41"/>
      <c r="I87" s="145"/>
      <c r="J87" s="198">
        <f>BK87</f>
        <v>0</v>
      </c>
      <c r="K87" s="41"/>
      <c r="L87" s="45"/>
      <c r="M87" s="92"/>
      <c r="N87" s="93"/>
      <c r="O87" s="93"/>
      <c r="P87" s="199">
        <f>P88</f>
        <v>0</v>
      </c>
      <c r="Q87" s="93"/>
      <c r="R87" s="199">
        <f>R88</f>
        <v>432.291</v>
      </c>
      <c r="S87" s="93"/>
      <c r="T87" s="200">
        <f>T88</f>
        <v>0</v>
      </c>
      <c r="AT87" s="18" t="s">
        <v>79</v>
      </c>
      <c r="AU87" s="18" t="s">
        <v>211</v>
      </c>
      <c r="BK87" s="201">
        <f>BK88</f>
        <v>0</v>
      </c>
    </row>
    <row r="88" s="11" customFormat="1" ht="25.92" customHeight="1">
      <c r="B88" s="202"/>
      <c r="C88" s="203"/>
      <c r="D88" s="204" t="s">
        <v>79</v>
      </c>
      <c r="E88" s="205" t="s">
        <v>230</v>
      </c>
      <c r="F88" s="205" t="s">
        <v>231</v>
      </c>
      <c r="G88" s="203"/>
      <c r="H88" s="203"/>
      <c r="I88" s="206"/>
      <c r="J88" s="207">
        <f>BK88</f>
        <v>0</v>
      </c>
      <c r="K88" s="203"/>
      <c r="L88" s="208"/>
      <c r="M88" s="209"/>
      <c r="N88" s="210"/>
      <c r="O88" s="210"/>
      <c r="P88" s="211">
        <f>P89</f>
        <v>0</v>
      </c>
      <c r="Q88" s="210"/>
      <c r="R88" s="211">
        <f>R89</f>
        <v>432.291</v>
      </c>
      <c r="S88" s="210"/>
      <c r="T88" s="212">
        <f>T89</f>
        <v>0</v>
      </c>
      <c r="AR88" s="213" t="s">
        <v>87</v>
      </c>
      <c r="AT88" s="214" t="s">
        <v>79</v>
      </c>
      <c r="AU88" s="214" t="s">
        <v>80</v>
      </c>
      <c r="AY88" s="213" t="s">
        <v>232</v>
      </c>
      <c r="BK88" s="215">
        <f>BK89</f>
        <v>0</v>
      </c>
    </row>
    <row r="89" s="11" customFormat="1" ht="22.8" customHeight="1">
      <c r="B89" s="202"/>
      <c r="C89" s="203"/>
      <c r="D89" s="204" t="s">
        <v>79</v>
      </c>
      <c r="E89" s="216" t="s">
        <v>233</v>
      </c>
      <c r="F89" s="216" t="s">
        <v>234</v>
      </c>
      <c r="G89" s="203"/>
      <c r="H89" s="203"/>
      <c r="I89" s="206"/>
      <c r="J89" s="217">
        <f>BK89</f>
        <v>0</v>
      </c>
      <c r="K89" s="203"/>
      <c r="L89" s="208"/>
      <c r="M89" s="209"/>
      <c r="N89" s="210"/>
      <c r="O89" s="210"/>
      <c r="P89" s="211">
        <f>SUM(P90:P140)</f>
        <v>0</v>
      </c>
      <c r="Q89" s="210"/>
      <c r="R89" s="211">
        <f>SUM(R90:R140)</f>
        <v>432.291</v>
      </c>
      <c r="S89" s="210"/>
      <c r="T89" s="212">
        <f>SUM(T90:T140)</f>
        <v>0</v>
      </c>
      <c r="AR89" s="213" t="s">
        <v>87</v>
      </c>
      <c r="AT89" s="214" t="s">
        <v>79</v>
      </c>
      <c r="AU89" s="214" t="s">
        <v>87</v>
      </c>
      <c r="AY89" s="213" t="s">
        <v>232</v>
      </c>
      <c r="BK89" s="215">
        <f>SUM(BK90:BK140)</f>
        <v>0</v>
      </c>
    </row>
    <row r="90" s="1" customFormat="1" ht="56.25" customHeight="1">
      <c r="B90" s="40"/>
      <c r="C90" s="218" t="s">
        <v>87</v>
      </c>
      <c r="D90" s="218" t="s">
        <v>235</v>
      </c>
      <c r="E90" s="219" t="s">
        <v>628</v>
      </c>
      <c r="F90" s="220" t="s">
        <v>629</v>
      </c>
      <c r="G90" s="221" t="s">
        <v>200</v>
      </c>
      <c r="H90" s="222">
        <v>288.19400000000002</v>
      </c>
      <c r="I90" s="223"/>
      <c r="J90" s="224">
        <f>ROUND(I90*H90,2)</f>
        <v>0</v>
      </c>
      <c r="K90" s="220" t="s">
        <v>238</v>
      </c>
      <c r="L90" s="45"/>
      <c r="M90" s="225" t="s">
        <v>39</v>
      </c>
      <c r="N90" s="226" t="s">
        <v>53</v>
      </c>
      <c r="O90" s="81"/>
      <c r="P90" s="227">
        <f>O90*H90</f>
        <v>0</v>
      </c>
      <c r="Q90" s="227">
        <v>0</v>
      </c>
      <c r="R90" s="227">
        <f>Q90*H90</f>
        <v>0</v>
      </c>
      <c r="S90" s="227">
        <v>0</v>
      </c>
      <c r="T90" s="228">
        <f>S90*H90</f>
        <v>0</v>
      </c>
      <c r="AR90" s="18" t="s">
        <v>181</v>
      </c>
      <c r="AT90" s="18" t="s">
        <v>235</v>
      </c>
      <c r="AU90" s="18" t="s">
        <v>89</v>
      </c>
      <c r="AY90" s="18" t="s">
        <v>232</v>
      </c>
      <c r="BE90" s="229">
        <f>IF(N90="základní",J90,0)</f>
        <v>0</v>
      </c>
      <c r="BF90" s="229">
        <f>IF(N90="snížená",J90,0)</f>
        <v>0</v>
      </c>
      <c r="BG90" s="229">
        <f>IF(N90="zákl. přenesená",J90,0)</f>
        <v>0</v>
      </c>
      <c r="BH90" s="229">
        <f>IF(N90="sníž. přenesená",J90,0)</f>
        <v>0</v>
      </c>
      <c r="BI90" s="229">
        <f>IF(N90="nulová",J90,0)</f>
        <v>0</v>
      </c>
      <c r="BJ90" s="18" t="s">
        <v>181</v>
      </c>
      <c r="BK90" s="229">
        <f>ROUND(I90*H90,2)</f>
        <v>0</v>
      </c>
      <c r="BL90" s="18" t="s">
        <v>181</v>
      </c>
      <c r="BM90" s="18" t="s">
        <v>630</v>
      </c>
    </row>
    <row r="91" s="1" customFormat="1">
      <c r="B91" s="40"/>
      <c r="C91" s="41"/>
      <c r="D91" s="230" t="s">
        <v>240</v>
      </c>
      <c r="E91" s="41"/>
      <c r="F91" s="231" t="s">
        <v>631</v>
      </c>
      <c r="G91" s="41"/>
      <c r="H91" s="41"/>
      <c r="I91" s="145"/>
      <c r="J91" s="41"/>
      <c r="K91" s="41"/>
      <c r="L91" s="45"/>
      <c r="M91" s="232"/>
      <c r="N91" s="81"/>
      <c r="O91" s="81"/>
      <c r="P91" s="81"/>
      <c r="Q91" s="81"/>
      <c r="R91" s="81"/>
      <c r="S91" s="81"/>
      <c r="T91" s="82"/>
      <c r="AT91" s="18" t="s">
        <v>240</v>
      </c>
      <c r="AU91" s="18" t="s">
        <v>89</v>
      </c>
    </row>
    <row r="92" s="1" customFormat="1">
      <c r="B92" s="40"/>
      <c r="C92" s="41"/>
      <c r="D92" s="230" t="s">
        <v>255</v>
      </c>
      <c r="E92" s="41"/>
      <c r="F92" s="231" t="s">
        <v>632</v>
      </c>
      <c r="G92" s="41"/>
      <c r="H92" s="41"/>
      <c r="I92" s="145"/>
      <c r="J92" s="41"/>
      <c r="K92" s="41"/>
      <c r="L92" s="45"/>
      <c r="M92" s="232"/>
      <c r="N92" s="81"/>
      <c r="O92" s="81"/>
      <c r="P92" s="81"/>
      <c r="Q92" s="81"/>
      <c r="R92" s="81"/>
      <c r="S92" s="81"/>
      <c r="T92" s="82"/>
      <c r="AT92" s="18" t="s">
        <v>255</v>
      </c>
      <c r="AU92" s="18" t="s">
        <v>89</v>
      </c>
    </row>
    <row r="93" s="15" customFormat="1">
      <c r="B93" s="276"/>
      <c r="C93" s="277"/>
      <c r="D93" s="230" t="s">
        <v>242</v>
      </c>
      <c r="E93" s="278" t="s">
        <v>39</v>
      </c>
      <c r="F93" s="279" t="s">
        <v>633</v>
      </c>
      <c r="G93" s="277"/>
      <c r="H93" s="278" t="s">
        <v>39</v>
      </c>
      <c r="I93" s="280"/>
      <c r="J93" s="277"/>
      <c r="K93" s="277"/>
      <c r="L93" s="281"/>
      <c r="M93" s="282"/>
      <c r="N93" s="283"/>
      <c r="O93" s="283"/>
      <c r="P93" s="283"/>
      <c r="Q93" s="283"/>
      <c r="R93" s="283"/>
      <c r="S93" s="283"/>
      <c r="T93" s="284"/>
      <c r="AT93" s="285" t="s">
        <v>242</v>
      </c>
      <c r="AU93" s="285" t="s">
        <v>89</v>
      </c>
      <c r="AV93" s="15" t="s">
        <v>87</v>
      </c>
      <c r="AW93" s="15" t="s">
        <v>41</v>
      </c>
      <c r="AX93" s="15" t="s">
        <v>80</v>
      </c>
      <c r="AY93" s="285" t="s">
        <v>232</v>
      </c>
    </row>
    <row r="94" s="12" customFormat="1">
      <c r="B94" s="233"/>
      <c r="C94" s="234"/>
      <c r="D94" s="230" t="s">
        <v>242</v>
      </c>
      <c r="E94" s="235" t="s">
        <v>39</v>
      </c>
      <c r="F94" s="236" t="s">
        <v>634</v>
      </c>
      <c r="G94" s="234"/>
      <c r="H94" s="237">
        <v>16.468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AT94" s="243" t="s">
        <v>242</v>
      </c>
      <c r="AU94" s="243" t="s">
        <v>89</v>
      </c>
      <c r="AV94" s="12" t="s">
        <v>89</v>
      </c>
      <c r="AW94" s="12" t="s">
        <v>41</v>
      </c>
      <c r="AX94" s="12" t="s">
        <v>80</v>
      </c>
      <c r="AY94" s="243" t="s">
        <v>232</v>
      </c>
    </row>
    <row r="95" s="12" customFormat="1">
      <c r="B95" s="233"/>
      <c r="C95" s="234"/>
      <c r="D95" s="230" t="s">
        <v>242</v>
      </c>
      <c r="E95" s="235" t="s">
        <v>39</v>
      </c>
      <c r="F95" s="236" t="s">
        <v>635</v>
      </c>
      <c r="G95" s="234"/>
      <c r="H95" s="237">
        <v>16.468</v>
      </c>
      <c r="I95" s="238"/>
      <c r="J95" s="234"/>
      <c r="K95" s="234"/>
      <c r="L95" s="239"/>
      <c r="M95" s="240"/>
      <c r="N95" s="241"/>
      <c r="O95" s="241"/>
      <c r="P95" s="241"/>
      <c r="Q95" s="241"/>
      <c r="R95" s="241"/>
      <c r="S95" s="241"/>
      <c r="T95" s="242"/>
      <c r="AT95" s="243" t="s">
        <v>242</v>
      </c>
      <c r="AU95" s="243" t="s">
        <v>89</v>
      </c>
      <c r="AV95" s="12" t="s">
        <v>89</v>
      </c>
      <c r="AW95" s="12" t="s">
        <v>41</v>
      </c>
      <c r="AX95" s="12" t="s">
        <v>80</v>
      </c>
      <c r="AY95" s="243" t="s">
        <v>232</v>
      </c>
    </row>
    <row r="96" s="12" customFormat="1">
      <c r="B96" s="233"/>
      <c r="C96" s="234"/>
      <c r="D96" s="230" t="s">
        <v>242</v>
      </c>
      <c r="E96" s="235" t="s">
        <v>39</v>
      </c>
      <c r="F96" s="236" t="s">
        <v>636</v>
      </c>
      <c r="G96" s="234"/>
      <c r="H96" s="237">
        <v>16.468</v>
      </c>
      <c r="I96" s="238"/>
      <c r="J96" s="234"/>
      <c r="K96" s="234"/>
      <c r="L96" s="239"/>
      <c r="M96" s="240"/>
      <c r="N96" s="241"/>
      <c r="O96" s="241"/>
      <c r="P96" s="241"/>
      <c r="Q96" s="241"/>
      <c r="R96" s="241"/>
      <c r="S96" s="241"/>
      <c r="T96" s="242"/>
      <c r="AT96" s="243" t="s">
        <v>242</v>
      </c>
      <c r="AU96" s="243" t="s">
        <v>89</v>
      </c>
      <c r="AV96" s="12" t="s">
        <v>89</v>
      </c>
      <c r="AW96" s="12" t="s">
        <v>41</v>
      </c>
      <c r="AX96" s="12" t="s">
        <v>80</v>
      </c>
      <c r="AY96" s="243" t="s">
        <v>232</v>
      </c>
    </row>
    <row r="97" s="12" customFormat="1">
      <c r="B97" s="233"/>
      <c r="C97" s="234"/>
      <c r="D97" s="230" t="s">
        <v>242</v>
      </c>
      <c r="E97" s="235" t="s">
        <v>39</v>
      </c>
      <c r="F97" s="236" t="s">
        <v>637</v>
      </c>
      <c r="G97" s="234"/>
      <c r="H97" s="237">
        <v>26.760999999999999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AT97" s="243" t="s">
        <v>242</v>
      </c>
      <c r="AU97" s="243" t="s">
        <v>89</v>
      </c>
      <c r="AV97" s="12" t="s">
        <v>89</v>
      </c>
      <c r="AW97" s="12" t="s">
        <v>41</v>
      </c>
      <c r="AX97" s="12" t="s">
        <v>80</v>
      </c>
      <c r="AY97" s="243" t="s">
        <v>232</v>
      </c>
    </row>
    <row r="98" s="12" customFormat="1">
      <c r="B98" s="233"/>
      <c r="C98" s="234"/>
      <c r="D98" s="230" t="s">
        <v>242</v>
      </c>
      <c r="E98" s="235" t="s">
        <v>39</v>
      </c>
      <c r="F98" s="236" t="s">
        <v>638</v>
      </c>
      <c r="G98" s="234"/>
      <c r="H98" s="237">
        <v>26.760999999999999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AT98" s="243" t="s">
        <v>242</v>
      </c>
      <c r="AU98" s="243" t="s">
        <v>89</v>
      </c>
      <c r="AV98" s="12" t="s">
        <v>89</v>
      </c>
      <c r="AW98" s="12" t="s">
        <v>41</v>
      </c>
      <c r="AX98" s="12" t="s">
        <v>80</v>
      </c>
      <c r="AY98" s="243" t="s">
        <v>232</v>
      </c>
    </row>
    <row r="99" s="14" customFormat="1">
      <c r="B99" s="265"/>
      <c r="C99" s="266"/>
      <c r="D99" s="230" t="s">
        <v>242</v>
      </c>
      <c r="E99" s="267" t="s">
        <v>39</v>
      </c>
      <c r="F99" s="268" t="s">
        <v>274</v>
      </c>
      <c r="G99" s="266"/>
      <c r="H99" s="269">
        <v>102.926</v>
      </c>
      <c r="I99" s="270"/>
      <c r="J99" s="266"/>
      <c r="K99" s="266"/>
      <c r="L99" s="271"/>
      <c r="M99" s="272"/>
      <c r="N99" s="273"/>
      <c r="O99" s="273"/>
      <c r="P99" s="273"/>
      <c r="Q99" s="273"/>
      <c r="R99" s="273"/>
      <c r="S99" s="273"/>
      <c r="T99" s="274"/>
      <c r="AT99" s="275" t="s">
        <v>242</v>
      </c>
      <c r="AU99" s="275" t="s">
        <v>89</v>
      </c>
      <c r="AV99" s="14" t="s">
        <v>249</v>
      </c>
      <c r="AW99" s="14" t="s">
        <v>41</v>
      </c>
      <c r="AX99" s="14" t="s">
        <v>80</v>
      </c>
      <c r="AY99" s="275" t="s">
        <v>232</v>
      </c>
    </row>
    <row r="100" s="15" customFormat="1">
      <c r="B100" s="276"/>
      <c r="C100" s="277"/>
      <c r="D100" s="230" t="s">
        <v>242</v>
      </c>
      <c r="E100" s="278" t="s">
        <v>39</v>
      </c>
      <c r="F100" s="279" t="s">
        <v>639</v>
      </c>
      <c r="G100" s="277"/>
      <c r="H100" s="278" t="s">
        <v>39</v>
      </c>
      <c r="I100" s="280"/>
      <c r="J100" s="277"/>
      <c r="K100" s="277"/>
      <c r="L100" s="281"/>
      <c r="M100" s="282"/>
      <c r="N100" s="283"/>
      <c r="O100" s="283"/>
      <c r="P100" s="283"/>
      <c r="Q100" s="283"/>
      <c r="R100" s="283"/>
      <c r="S100" s="283"/>
      <c r="T100" s="284"/>
      <c r="AT100" s="285" t="s">
        <v>242</v>
      </c>
      <c r="AU100" s="285" t="s">
        <v>89</v>
      </c>
      <c r="AV100" s="15" t="s">
        <v>87</v>
      </c>
      <c r="AW100" s="15" t="s">
        <v>41</v>
      </c>
      <c r="AX100" s="15" t="s">
        <v>80</v>
      </c>
      <c r="AY100" s="285" t="s">
        <v>232</v>
      </c>
    </row>
    <row r="101" s="12" customFormat="1">
      <c r="B101" s="233"/>
      <c r="C101" s="234"/>
      <c r="D101" s="230" t="s">
        <v>242</v>
      </c>
      <c r="E101" s="235" t="s">
        <v>39</v>
      </c>
      <c r="F101" s="236" t="s">
        <v>640</v>
      </c>
      <c r="G101" s="234"/>
      <c r="H101" s="237">
        <v>14.41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AT101" s="243" t="s">
        <v>242</v>
      </c>
      <c r="AU101" s="243" t="s">
        <v>89</v>
      </c>
      <c r="AV101" s="12" t="s">
        <v>89</v>
      </c>
      <c r="AW101" s="12" t="s">
        <v>41</v>
      </c>
      <c r="AX101" s="12" t="s">
        <v>80</v>
      </c>
      <c r="AY101" s="243" t="s">
        <v>232</v>
      </c>
    </row>
    <row r="102" s="12" customFormat="1">
      <c r="B102" s="233"/>
      <c r="C102" s="234"/>
      <c r="D102" s="230" t="s">
        <v>242</v>
      </c>
      <c r="E102" s="235" t="s">
        <v>39</v>
      </c>
      <c r="F102" s="236" t="s">
        <v>641</v>
      </c>
      <c r="G102" s="234"/>
      <c r="H102" s="237">
        <v>14.41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AT102" s="243" t="s">
        <v>242</v>
      </c>
      <c r="AU102" s="243" t="s">
        <v>89</v>
      </c>
      <c r="AV102" s="12" t="s">
        <v>89</v>
      </c>
      <c r="AW102" s="12" t="s">
        <v>41</v>
      </c>
      <c r="AX102" s="12" t="s">
        <v>80</v>
      </c>
      <c r="AY102" s="243" t="s">
        <v>232</v>
      </c>
    </row>
    <row r="103" s="12" customFormat="1">
      <c r="B103" s="233"/>
      <c r="C103" s="234"/>
      <c r="D103" s="230" t="s">
        <v>242</v>
      </c>
      <c r="E103" s="235" t="s">
        <v>39</v>
      </c>
      <c r="F103" s="236" t="s">
        <v>642</v>
      </c>
      <c r="G103" s="234"/>
      <c r="H103" s="237">
        <v>51.463000000000001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AT103" s="243" t="s">
        <v>242</v>
      </c>
      <c r="AU103" s="243" t="s">
        <v>89</v>
      </c>
      <c r="AV103" s="12" t="s">
        <v>89</v>
      </c>
      <c r="AW103" s="12" t="s">
        <v>41</v>
      </c>
      <c r="AX103" s="12" t="s">
        <v>80</v>
      </c>
      <c r="AY103" s="243" t="s">
        <v>232</v>
      </c>
    </row>
    <row r="104" s="14" customFormat="1">
      <c r="B104" s="265"/>
      <c r="C104" s="266"/>
      <c r="D104" s="230" t="s">
        <v>242</v>
      </c>
      <c r="E104" s="267" t="s">
        <v>39</v>
      </c>
      <c r="F104" s="268" t="s">
        <v>274</v>
      </c>
      <c r="G104" s="266"/>
      <c r="H104" s="269">
        <v>80.283000000000001</v>
      </c>
      <c r="I104" s="270"/>
      <c r="J104" s="266"/>
      <c r="K104" s="266"/>
      <c r="L104" s="271"/>
      <c r="M104" s="272"/>
      <c r="N104" s="273"/>
      <c r="O104" s="273"/>
      <c r="P104" s="273"/>
      <c r="Q104" s="273"/>
      <c r="R104" s="273"/>
      <c r="S104" s="273"/>
      <c r="T104" s="274"/>
      <c r="AT104" s="275" t="s">
        <v>242</v>
      </c>
      <c r="AU104" s="275" t="s">
        <v>89</v>
      </c>
      <c r="AV104" s="14" t="s">
        <v>249</v>
      </c>
      <c r="AW104" s="14" t="s">
        <v>41</v>
      </c>
      <c r="AX104" s="14" t="s">
        <v>80</v>
      </c>
      <c r="AY104" s="275" t="s">
        <v>232</v>
      </c>
    </row>
    <row r="105" s="15" customFormat="1">
      <c r="B105" s="276"/>
      <c r="C105" s="277"/>
      <c r="D105" s="230" t="s">
        <v>242</v>
      </c>
      <c r="E105" s="278" t="s">
        <v>39</v>
      </c>
      <c r="F105" s="279" t="s">
        <v>643</v>
      </c>
      <c r="G105" s="277"/>
      <c r="H105" s="278" t="s">
        <v>39</v>
      </c>
      <c r="I105" s="280"/>
      <c r="J105" s="277"/>
      <c r="K105" s="277"/>
      <c r="L105" s="281"/>
      <c r="M105" s="282"/>
      <c r="N105" s="283"/>
      <c r="O105" s="283"/>
      <c r="P105" s="283"/>
      <c r="Q105" s="283"/>
      <c r="R105" s="283"/>
      <c r="S105" s="283"/>
      <c r="T105" s="284"/>
      <c r="AT105" s="285" t="s">
        <v>242</v>
      </c>
      <c r="AU105" s="285" t="s">
        <v>89</v>
      </c>
      <c r="AV105" s="15" t="s">
        <v>87</v>
      </c>
      <c r="AW105" s="15" t="s">
        <v>41</v>
      </c>
      <c r="AX105" s="15" t="s">
        <v>80</v>
      </c>
      <c r="AY105" s="285" t="s">
        <v>232</v>
      </c>
    </row>
    <row r="106" s="12" customFormat="1">
      <c r="B106" s="233"/>
      <c r="C106" s="234"/>
      <c r="D106" s="230" t="s">
        <v>242</v>
      </c>
      <c r="E106" s="235" t="s">
        <v>39</v>
      </c>
      <c r="F106" s="236" t="s">
        <v>644</v>
      </c>
      <c r="G106" s="234"/>
      <c r="H106" s="237">
        <v>26.760999999999999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AT106" s="243" t="s">
        <v>242</v>
      </c>
      <c r="AU106" s="243" t="s">
        <v>89</v>
      </c>
      <c r="AV106" s="12" t="s">
        <v>89</v>
      </c>
      <c r="AW106" s="12" t="s">
        <v>41</v>
      </c>
      <c r="AX106" s="12" t="s">
        <v>80</v>
      </c>
      <c r="AY106" s="243" t="s">
        <v>232</v>
      </c>
    </row>
    <row r="107" s="12" customFormat="1">
      <c r="B107" s="233"/>
      <c r="C107" s="234"/>
      <c r="D107" s="230" t="s">
        <v>242</v>
      </c>
      <c r="E107" s="235" t="s">
        <v>39</v>
      </c>
      <c r="F107" s="236" t="s">
        <v>645</v>
      </c>
      <c r="G107" s="234"/>
      <c r="H107" s="237">
        <v>26.760999999999999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AT107" s="243" t="s">
        <v>242</v>
      </c>
      <c r="AU107" s="243" t="s">
        <v>89</v>
      </c>
      <c r="AV107" s="12" t="s">
        <v>89</v>
      </c>
      <c r="AW107" s="12" t="s">
        <v>41</v>
      </c>
      <c r="AX107" s="12" t="s">
        <v>80</v>
      </c>
      <c r="AY107" s="243" t="s">
        <v>232</v>
      </c>
    </row>
    <row r="108" s="12" customFormat="1">
      <c r="B108" s="233"/>
      <c r="C108" s="234"/>
      <c r="D108" s="230" t="s">
        <v>242</v>
      </c>
      <c r="E108" s="235" t="s">
        <v>39</v>
      </c>
      <c r="F108" s="236" t="s">
        <v>646</v>
      </c>
      <c r="G108" s="234"/>
      <c r="H108" s="237">
        <v>51.463000000000001</v>
      </c>
      <c r="I108" s="238"/>
      <c r="J108" s="234"/>
      <c r="K108" s="234"/>
      <c r="L108" s="239"/>
      <c r="M108" s="240"/>
      <c r="N108" s="241"/>
      <c r="O108" s="241"/>
      <c r="P108" s="241"/>
      <c r="Q108" s="241"/>
      <c r="R108" s="241"/>
      <c r="S108" s="241"/>
      <c r="T108" s="242"/>
      <c r="AT108" s="243" t="s">
        <v>242</v>
      </c>
      <c r="AU108" s="243" t="s">
        <v>89</v>
      </c>
      <c r="AV108" s="12" t="s">
        <v>89</v>
      </c>
      <c r="AW108" s="12" t="s">
        <v>41</v>
      </c>
      <c r="AX108" s="12" t="s">
        <v>80</v>
      </c>
      <c r="AY108" s="243" t="s">
        <v>232</v>
      </c>
    </row>
    <row r="109" s="14" customFormat="1">
      <c r="B109" s="265"/>
      <c r="C109" s="266"/>
      <c r="D109" s="230" t="s">
        <v>242</v>
      </c>
      <c r="E109" s="267" t="s">
        <v>39</v>
      </c>
      <c r="F109" s="268" t="s">
        <v>274</v>
      </c>
      <c r="G109" s="266"/>
      <c r="H109" s="269">
        <v>104.985</v>
      </c>
      <c r="I109" s="270"/>
      <c r="J109" s="266"/>
      <c r="K109" s="266"/>
      <c r="L109" s="271"/>
      <c r="M109" s="272"/>
      <c r="N109" s="273"/>
      <c r="O109" s="273"/>
      <c r="P109" s="273"/>
      <c r="Q109" s="273"/>
      <c r="R109" s="273"/>
      <c r="S109" s="273"/>
      <c r="T109" s="274"/>
      <c r="AT109" s="275" t="s">
        <v>242</v>
      </c>
      <c r="AU109" s="275" t="s">
        <v>89</v>
      </c>
      <c r="AV109" s="14" t="s">
        <v>249</v>
      </c>
      <c r="AW109" s="14" t="s">
        <v>41</v>
      </c>
      <c r="AX109" s="14" t="s">
        <v>80</v>
      </c>
      <c r="AY109" s="275" t="s">
        <v>232</v>
      </c>
    </row>
    <row r="110" s="13" customFormat="1">
      <c r="B110" s="254"/>
      <c r="C110" s="255"/>
      <c r="D110" s="230" t="s">
        <v>242</v>
      </c>
      <c r="E110" s="256" t="s">
        <v>621</v>
      </c>
      <c r="F110" s="257" t="s">
        <v>263</v>
      </c>
      <c r="G110" s="255"/>
      <c r="H110" s="258">
        <v>288.19400000000002</v>
      </c>
      <c r="I110" s="259"/>
      <c r="J110" s="255"/>
      <c r="K110" s="255"/>
      <c r="L110" s="260"/>
      <c r="M110" s="261"/>
      <c r="N110" s="262"/>
      <c r="O110" s="262"/>
      <c r="P110" s="262"/>
      <c r="Q110" s="262"/>
      <c r="R110" s="262"/>
      <c r="S110" s="262"/>
      <c r="T110" s="263"/>
      <c r="AT110" s="264" t="s">
        <v>242</v>
      </c>
      <c r="AU110" s="264" t="s">
        <v>89</v>
      </c>
      <c r="AV110" s="13" t="s">
        <v>181</v>
      </c>
      <c r="AW110" s="13" t="s">
        <v>41</v>
      </c>
      <c r="AX110" s="13" t="s">
        <v>87</v>
      </c>
      <c r="AY110" s="264" t="s">
        <v>232</v>
      </c>
    </row>
    <row r="111" s="1" customFormat="1" ht="33.75" customHeight="1">
      <c r="B111" s="40"/>
      <c r="C111" s="218" t="s">
        <v>89</v>
      </c>
      <c r="D111" s="218" t="s">
        <v>235</v>
      </c>
      <c r="E111" s="219" t="s">
        <v>236</v>
      </c>
      <c r="F111" s="220" t="s">
        <v>237</v>
      </c>
      <c r="G111" s="221" t="s">
        <v>200</v>
      </c>
      <c r="H111" s="222">
        <v>288.19400000000002</v>
      </c>
      <c r="I111" s="223"/>
      <c r="J111" s="224">
        <f>ROUND(I111*H111,2)</f>
        <v>0</v>
      </c>
      <c r="K111" s="220" t="s">
        <v>238</v>
      </c>
      <c r="L111" s="45"/>
      <c r="M111" s="225" t="s">
        <v>39</v>
      </c>
      <c r="N111" s="226" t="s">
        <v>53</v>
      </c>
      <c r="O111" s="81"/>
      <c r="P111" s="227">
        <f>O111*H111</f>
        <v>0</v>
      </c>
      <c r="Q111" s="227">
        <v>0</v>
      </c>
      <c r="R111" s="227">
        <f>Q111*H111</f>
        <v>0</v>
      </c>
      <c r="S111" s="227">
        <v>0</v>
      </c>
      <c r="T111" s="228">
        <f>S111*H111</f>
        <v>0</v>
      </c>
      <c r="AR111" s="18" t="s">
        <v>181</v>
      </c>
      <c r="AT111" s="18" t="s">
        <v>235</v>
      </c>
      <c r="AU111" s="18" t="s">
        <v>89</v>
      </c>
      <c r="AY111" s="18" t="s">
        <v>232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18" t="s">
        <v>181</v>
      </c>
      <c r="BK111" s="229">
        <f>ROUND(I111*H111,2)</f>
        <v>0</v>
      </c>
      <c r="BL111" s="18" t="s">
        <v>181</v>
      </c>
      <c r="BM111" s="18" t="s">
        <v>647</v>
      </c>
    </row>
    <row r="112" s="1" customFormat="1">
      <c r="B112" s="40"/>
      <c r="C112" s="41"/>
      <c r="D112" s="230" t="s">
        <v>240</v>
      </c>
      <c r="E112" s="41"/>
      <c r="F112" s="231" t="s">
        <v>241</v>
      </c>
      <c r="G112" s="41"/>
      <c r="H112" s="41"/>
      <c r="I112" s="145"/>
      <c r="J112" s="41"/>
      <c r="K112" s="41"/>
      <c r="L112" s="45"/>
      <c r="M112" s="232"/>
      <c r="N112" s="81"/>
      <c r="O112" s="81"/>
      <c r="P112" s="81"/>
      <c r="Q112" s="81"/>
      <c r="R112" s="81"/>
      <c r="S112" s="81"/>
      <c r="T112" s="82"/>
      <c r="AT112" s="18" t="s">
        <v>240</v>
      </c>
      <c r="AU112" s="18" t="s">
        <v>89</v>
      </c>
    </row>
    <row r="113" s="12" customFormat="1">
      <c r="B113" s="233"/>
      <c r="C113" s="234"/>
      <c r="D113" s="230" t="s">
        <v>242</v>
      </c>
      <c r="E113" s="235" t="s">
        <v>39</v>
      </c>
      <c r="F113" s="236" t="s">
        <v>621</v>
      </c>
      <c r="G113" s="234"/>
      <c r="H113" s="237">
        <v>288.19400000000002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AT113" s="243" t="s">
        <v>242</v>
      </c>
      <c r="AU113" s="243" t="s">
        <v>89</v>
      </c>
      <c r="AV113" s="12" t="s">
        <v>89</v>
      </c>
      <c r="AW113" s="12" t="s">
        <v>41</v>
      </c>
      <c r="AX113" s="12" t="s">
        <v>87</v>
      </c>
      <c r="AY113" s="243" t="s">
        <v>232</v>
      </c>
    </row>
    <row r="114" s="1" customFormat="1" ht="22.5" customHeight="1">
      <c r="B114" s="40"/>
      <c r="C114" s="244" t="s">
        <v>249</v>
      </c>
      <c r="D114" s="244" t="s">
        <v>250</v>
      </c>
      <c r="E114" s="245" t="s">
        <v>251</v>
      </c>
      <c r="F114" s="246" t="s">
        <v>252</v>
      </c>
      <c r="G114" s="247" t="s">
        <v>191</v>
      </c>
      <c r="H114" s="248">
        <v>432.291</v>
      </c>
      <c r="I114" s="249"/>
      <c r="J114" s="250">
        <f>ROUND(I114*H114,2)</f>
        <v>0</v>
      </c>
      <c r="K114" s="246" t="s">
        <v>238</v>
      </c>
      <c r="L114" s="251"/>
      <c r="M114" s="252" t="s">
        <v>39</v>
      </c>
      <c r="N114" s="253" t="s">
        <v>53</v>
      </c>
      <c r="O114" s="81"/>
      <c r="P114" s="227">
        <f>O114*H114</f>
        <v>0</v>
      </c>
      <c r="Q114" s="227">
        <v>1</v>
      </c>
      <c r="R114" s="227">
        <f>Q114*H114</f>
        <v>432.291</v>
      </c>
      <c r="S114" s="227">
        <v>0</v>
      </c>
      <c r="T114" s="228">
        <f>S114*H114</f>
        <v>0</v>
      </c>
      <c r="AR114" s="18" t="s">
        <v>253</v>
      </c>
      <c r="AT114" s="18" t="s">
        <v>250</v>
      </c>
      <c r="AU114" s="18" t="s">
        <v>89</v>
      </c>
      <c r="AY114" s="18" t="s">
        <v>232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18" t="s">
        <v>181</v>
      </c>
      <c r="BK114" s="229">
        <f>ROUND(I114*H114,2)</f>
        <v>0</v>
      </c>
      <c r="BL114" s="18" t="s">
        <v>181</v>
      </c>
      <c r="BM114" s="18" t="s">
        <v>648</v>
      </c>
    </row>
    <row r="115" s="12" customFormat="1">
      <c r="B115" s="233"/>
      <c r="C115" s="234"/>
      <c r="D115" s="230" t="s">
        <v>242</v>
      </c>
      <c r="E115" s="235" t="s">
        <v>39</v>
      </c>
      <c r="F115" s="236" t="s">
        <v>649</v>
      </c>
      <c r="G115" s="234"/>
      <c r="H115" s="237">
        <v>432.291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AT115" s="243" t="s">
        <v>242</v>
      </c>
      <c r="AU115" s="243" t="s">
        <v>89</v>
      </c>
      <c r="AV115" s="12" t="s">
        <v>89</v>
      </c>
      <c r="AW115" s="12" t="s">
        <v>41</v>
      </c>
      <c r="AX115" s="12" t="s">
        <v>87</v>
      </c>
      <c r="AY115" s="243" t="s">
        <v>232</v>
      </c>
    </row>
    <row r="116" s="1" customFormat="1" ht="45" customHeight="1">
      <c r="B116" s="40"/>
      <c r="C116" s="218" t="s">
        <v>181</v>
      </c>
      <c r="D116" s="218" t="s">
        <v>235</v>
      </c>
      <c r="E116" s="219" t="s">
        <v>296</v>
      </c>
      <c r="F116" s="220" t="s">
        <v>297</v>
      </c>
      <c r="G116" s="221" t="s">
        <v>176</v>
      </c>
      <c r="H116" s="222">
        <v>0.14000000000000001</v>
      </c>
      <c r="I116" s="223"/>
      <c r="J116" s="224">
        <f>ROUND(I116*H116,2)</f>
        <v>0</v>
      </c>
      <c r="K116" s="220" t="s">
        <v>238</v>
      </c>
      <c r="L116" s="45"/>
      <c r="M116" s="225" t="s">
        <v>39</v>
      </c>
      <c r="N116" s="226" t="s">
        <v>53</v>
      </c>
      <c r="O116" s="81"/>
      <c r="P116" s="227">
        <f>O116*H116</f>
        <v>0</v>
      </c>
      <c r="Q116" s="227">
        <v>0</v>
      </c>
      <c r="R116" s="227">
        <f>Q116*H116</f>
        <v>0</v>
      </c>
      <c r="S116" s="227">
        <v>0</v>
      </c>
      <c r="T116" s="228">
        <f>S116*H116</f>
        <v>0</v>
      </c>
      <c r="AR116" s="18" t="s">
        <v>181</v>
      </c>
      <c r="AT116" s="18" t="s">
        <v>235</v>
      </c>
      <c r="AU116" s="18" t="s">
        <v>89</v>
      </c>
      <c r="AY116" s="18" t="s">
        <v>232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18" t="s">
        <v>181</v>
      </c>
      <c r="BK116" s="229">
        <f>ROUND(I116*H116,2)</f>
        <v>0</v>
      </c>
      <c r="BL116" s="18" t="s">
        <v>181</v>
      </c>
      <c r="BM116" s="18" t="s">
        <v>650</v>
      </c>
    </row>
    <row r="117" s="1" customFormat="1">
      <c r="B117" s="40"/>
      <c r="C117" s="41"/>
      <c r="D117" s="230" t="s">
        <v>240</v>
      </c>
      <c r="E117" s="41"/>
      <c r="F117" s="231" t="s">
        <v>299</v>
      </c>
      <c r="G117" s="41"/>
      <c r="H117" s="41"/>
      <c r="I117" s="145"/>
      <c r="J117" s="41"/>
      <c r="K117" s="41"/>
      <c r="L117" s="45"/>
      <c r="M117" s="232"/>
      <c r="N117" s="81"/>
      <c r="O117" s="81"/>
      <c r="P117" s="81"/>
      <c r="Q117" s="81"/>
      <c r="R117" s="81"/>
      <c r="S117" s="81"/>
      <c r="T117" s="82"/>
      <c r="AT117" s="18" t="s">
        <v>240</v>
      </c>
      <c r="AU117" s="18" t="s">
        <v>89</v>
      </c>
    </row>
    <row r="118" s="1" customFormat="1">
      <c r="B118" s="40"/>
      <c r="C118" s="41"/>
      <c r="D118" s="230" t="s">
        <v>255</v>
      </c>
      <c r="E118" s="41"/>
      <c r="F118" s="231" t="s">
        <v>651</v>
      </c>
      <c r="G118" s="41"/>
      <c r="H118" s="41"/>
      <c r="I118" s="145"/>
      <c r="J118" s="41"/>
      <c r="K118" s="41"/>
      <c r="L118" s="45"/>
      <c r="M118" s="232"/>
      <c r="N118" s="81"/>
      <c r="O118" s="81"/>
      <c r="P118" s="81"/>
      <c r="Q118" s="81"/>
      <c r="R118" s="81"/>
      <c r="S118" s="81"/>
      <c r="T118" s="82"/>
      <c r="AT118" s="18" t="s">
        <v>255</v>
      </c>
      <c r="AU118" s="18" t="s">
        <v>89</v>
      </c>
    </row>
    <row r="119" s="15" customFormat="1">
      <c r="B119" s="276"/>
      <c r="C119" s="277"/>
      <c r="D119" s="230" t="s">
        <v>242</v>
      </c>
      <c r="E119" s="278" t="s">
        <v>39</v>
      </c>
      <c r="F119" s="279" t="s">
        <v>633</v>
      </c>
      <c r="G119" s="277"/>
      <c r="H119" s="278" t="s">
        <v>39</v>
      </c>
      <c r="I119" s="280"/>
      <c r="J119" s="277"/>
      <c r="K119" s="277"/>
      <c r="L119" s="281"/>
      <c r="M119" s="282"/>
      <c r="N119" s="283"/>
      <c r="O119" s="283"/>
      <c r="P119" s="283"/>
      <c r="Q119" s="283"/>
      <c r="R119" s="283"/>
      <c r="S119" s="283"/>
      <c r="T119" s="284"/>
      <c r="AT119" s="285" t="s">
        <v>242</v>
      </c>
      <c r="AU119" s="285" t="s">
        <v>89</v>
      </c>
      <c r="AV119" s="15" t="s">
        <v>87</v>
      </c>
      <c r="AW119" s="15" t="s">
        <v>41</v>
      </c>
      <c r="AX119" s="15" t="s">
        <v>80</v>
      </c>
      <c r="AY119" s="285" t="s">
        <v>232</v>
      </c>
    </row>
    <row r="120" s="12" customFormat="1">
      <c r="B120" s="233"/>
      <c r="C120" s="234"/>
      <c r="D120" s="230" t="s">
        <v>242</v>
      </c>
      <c r="E120" s="235" t="s">
        <v>39</v>
      </c>
      <c r="F120" s="236" t="s">
        <v>652</v>
      </c>
      <c r="G120" s="234"/>
      <c r="H120" s="237">
        <v>0.0080000000000000002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AT120" s="243" t="s">
        <v>242</v>
      </c>
      <c r="AU120" s="243" t="s">
        <v>89</v>
      </c>
      <c r="AV120" s="12" t="s">
        <v>89</v>
      </c>
      <c r="AW120" s="12" t="s">
        <v>41</v>
      </c>
      <c r="AX120" s="12" t="s">
        <v>80</v>
      </c>
      <c r="AY120" s="243" t="s">
        <v>232</v>
      </c>
    </row>
    <row r="121" s="12" customFormat="1">
      <c r="B121" s="233"/>
      <c r="C121" s="234"/>
      <c r="D121" s="230" t="s">
        <v>242</v>
      </c>
      <c r="E121" s="235" t="s">
        <v>39</v>
      </c>
      <c r="F121" s="236" t="s">
        <v>653</v>
      </c>
      <c r="G121" s="234"/>
      <c r="H121" s="237">
        <v>0.0080000000000000002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AT121" s="243" t="s">
        <v>242</v>
      </c>
      <c r="AU121" s="243" t="s">
        <v>89</v>
      </c>
      <c r="AV121" s="12" t="s">
        <v>89</v>
      </c>
      <c r="AW121" s="12" t="s">
        <v>41</v>
      </c>
      <c r="AX121" s="12" t="s">
        <v>80</v>
      </c>
      <c r="AY121" s="243" t="s">
        <v>232</v>
      </c>
    </row>
    <row r="122" s="12" customFormat="1">
      <c r="B122" s="233"/>
      <c r="C122" s="234"/>
      <c r="D122" s="230" t="s">
        <v>242</v>
      </c>
      <c r="E122" s="235" t="s">
        <v>39</v>
      </c>
      <c r="F122" s="236" t="s">
        <v>654</v>
      </c>
      <c r="G122" s="234"/>
      <c r="H122" s="237">
        <v>0.0080000000000000002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AT122" s="243" t="s">
        <v>242</v>
      </c>
      <c r="AU122" s="243" t="s">
        <v>89</v>
      </c>
      <c r="AV122" s="12" t="s">
        <v>89</v>
      </c>
      <c r="AW122" s="12" t="s">
        <v>41</v>
      </c>
      <c r="AX122" s="12" t="s">
        <v>80</v>
      </c>
      <c r="AY122" s="243" t="s">
        <v>232</v>
      </c>
    </row>
    <row r="123" s="12" customFormat="1">
      <c r="B123" s="233"/>
      <c r="C123" s="234"/>
      <c r="D123" s="230" t="s">
        <v>242</v>
      </c>
      <c r="E123" s="235" t="s">
        <v>39</v>
      </c>
      <c r="F123" s="236" t="s">
        <v>655</v>
      </c>
      <c r="G123" s="234"/>
      <c r="H123" s="237">
        <v>0.012999999999999999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AT123" s="243" t="s">
        <v>242</v>
      </c>
      <c r="AU123" s="243" t="s">
        <v>89</v>
      </c>
      <c r="AV123" s="12" t="s">
        <v>89</v>
      </c>
      <c r="AW123" s="12" t="s">
        <v>41</v>
      </c>
      <c r="AX123" s="12" t="s">
        <v>80</v>
      </c>
      <c r="AY123" s="243" t="s">
        <v>232</v>
      </c>
    </row>
    <row r="124" s="12" customFormat="1">
      <c r="B124" s="233"/>
      <c r="C124" s="234"/>
      <c r="D124" s="230" t="s">
        <v>242</v>
      </c>
      <c r="E124" s="235" t="s">
        <v>39</v>
      </c>
      <c r="F124" s="236" t="s">
        <v>656</v>
      </c>
      <c r="G124" s="234"/>
      <c r="H124" s="237">
        <v>0.012999999999999999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AT124" s="243" t="s">
        <v>242</v>
      </c>
      <c r="AU124" s="243" t="s">
        <v>89</v>
      </c>
      <c r="AV124" s="12" t="s">
        <v>89</v>
      </c>
      <c r="AW124" s="12" t="s">
        <v>41</v>
      </c>
      <c r="AX124" s="12" t="s">
        <v>80</v>
      </c>
      <c r="AY124" s="243" t="s">
        <v>232</v>
      </c>
    </row>
    <row r="125" s="14" customFormat="1">
      <c r="B125" s="265"/>
      <c r="C125" s="266"/>
      <c r="D125" s="230" t="s">
        <v>242</v>
      </c>
      <c r="E125" s="267" t="s">
        <v>39</v>
      </c>
      <c r="F125" s="268" t="s">
        <v>274</v>
      </c>
      <c r="G125" s="266"/>
      <c r="H125" s="269">
        <v>0.049999999999999996</v>
      </c>
      <c r="I125" s="270"/>
      <c r="J125" s="266"/>
      <c r="K125" s="266"/>
      <c r="L125" s="271"/>
      <c r="M125" s="272"/>
      <c r="N125" s="273"/>
      <c r="O125" s="273"/>
      <c r="P125" s="273"/>
      <c r="Q125" s="273"/>
      <c r="R125" s="273"/>
      <c r="S125" s="273"/>
      <c r="T125" s="274"/>
      <c r="AT125" s="275" t="s">
        <v>242</v>
      </c>
      <c r="AU125" s="275" t="s">
        <v>89</v>
      </c>
      <c r="AV125" s="14" t="s">
        <v>249</v>
      </c>
      <c r="AW125" s="14" t="s">
        <v>41</v>
      </c>
      <c r="AX125" s="14" t="s">
        <v>80</v>
      </c>
      <c r="AY125" s="275" t="s">
        <v>232</v>
      </c>
    </row>
    <row r="126" s="15" customFormat="1">
      <c r="B126" s="276"/>
      <c r="C126" s="277"/>
      <c r="D126" s="230" t="s">
        <v>242</v>
      </c>
      <c r="E126" s="278" t="s">
        <v>39</v>
      </c>
      <c r="F126" s="279" t="s">
        <v>639</v>
      </c>
      <c r="G126" s="277"/>
      <c r="H126" s="278" t="s">
        <v>39</v>
      </c>
      <c r="I126" s="280"/>
      <c r="J126" s="277"/>
      <c r="K126" s="277"/>
      <c r="L126" s="281"/>
      <c r="M126" s="282"/>
      <c r="N126" s="283"/>
      <c r="O126" s="283"/>
      <c r="P126" s="283"/>
      <c r="Q126" s="283"/>
      <c r="R126" s="283"/>
      <c r="S126" s="283"/>
      <c r="T126" s="284"/>
      <c r="AT126" s="285" t="s">
        <v>242</v>
      </c>
      <c r="AU126" s="285" t="s">
        <v>89</v>
      </c>
      <c r="AV126" s="15" t="s">
        <v>87</v>
      </c>
      <c r="AW126" s="15" t="s">
        <v>41</v>
      </c>
      <c r="AX126" s="15" t="s">
        <v>80</v>
      </c>
      <c r="AY126" s="285" t="s">
        <v>232</v>
      </c>
    </row>
    <row r="127" s="12" customFormat="1">
      <c r="B127" s="233"/>
      <c r="C127" s="234"/>
      <c r="D127" s="230" t="s">
        <v>242</v>
      </c>
      <c r="E127" s="235" t="s">
        <v>39</v>
      </c>
      <c r="F127" s="236" t="s">
        <v>657</v>
      </c>
      <c r="G127" s="234"/>
      <c r="H127" s="237">
        <v>0.0070000000000000001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AT127" s="243" t="s">
        <v>242</v>
      </c>
      <c r="AU127" s="243" t="s">
        <v>89</v>
      </c>
      <c r="AV127" s="12" t="s">
        <v>89</v>
      </c>
      <c r="AW127" s="12" t="s">
        <v>41</v>
      </c>
      <c r="AX127" s="12" t="s">
        <v>80</v>
      </c>
      <c r="AY127" s="243" t="s">
        <v>232</v>
      </c>
    </row>
    <row r="128" s="12" customFormat="1">
      <c r="B128" s="233"/>
      <c r="C128" s="234"/>
      <c r="D128" s="230" t="s">
        <v>242</v>
      </c>
      <c r="E128" s="235" t="s">
        <v>39</v>
      </c>
      <c r="F128" s="236" t="s">
        <v>658</v>
      </c>
      <c r="G128" s="234"/>
      <c r="H128" s="237">
        <v>0.0070000000000000001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AT128" s="243" t="s">
        <v>242</v>
      </c>
      <c r="AU128" s="243" t="s">
        <v>89</v>
      </c>
      <c r="AV128" s="12" t="s">
        <v>89</v>
      </c>
      <c r="AW128" s="12" t="s">
        <v>41</v>
      </c>
      <c r="AX128" s="12" t="s">
        <v>80</v>
      </c>
      <c r="AY128" s="243" t="s">
        <v>232</v>
      </c>
    </row>
    <row r="129" s="12" customFormat="1">
      <c r="B129" s="233"/>
      <c r="C129" s="234"/>
      <c r="D129" s="230" t="s">
        <v>242</v>
      </c>
      <c r="E129" s="235" t="s">
        <v>39</v>
      </c>
      <c r="F129" s="236" t="s">
        <v>659</v>
      </c>
      <c r="G129" s="234"/>
      <c r="H129" s="237">
        <v>0.025000000000000001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AT129" s="243" t="s">
        <v>242</v>
      </c>
      <c r="AU129" s="243" t="s">
        <v>89</v>
      </c>
      <c r="AV129" s="12" t="s">
        <v>89</v>
      </c>
      <c r="AW129" s="12" t="s">
        <v>41</v>
      </c>
      <c r="AX129" s="12" t="s">
        <v>80</v>
      </c>
      <c r="AY129" s="243" t="s">
        <v>232</v>
      </c>
    </row>
    <row r="130" s="14" customFormat="1">
      <c r="B130" s="265"/>
      <c r="C130" s="266"/>
      <c r="D130" s="230" t="s">
        <v>242</v>
      </c>
      <c r="E130" s="267" t="s">
        <v>39</v>
      </c>
      <c r="F130" s="268" t="s">
        <v>274</v>
      </c>
      <c r="G130" s="266"/>
      <c r="H130" s="269">
        <v>0.039</v>
      </c>
      <c r="I130" s="270"/>
      <c r="J130" s="266"/>
      <c r="K130" s="266"/>
      <c r="L130" s="271"/>
      <c r="M130" s="272"/>
      <c r="N130" s="273"/>
      <c r="O130" s="273"/>
      <c r="P130" s="273"/>
      <c r="Q130" s="273"/>
      <c r="R130" s="273"/>
      <c r="S130" s="273"/>
      <c r="T130" s="274"/>
      <c r="AT130" s="275" t="s">
        <v>242</v>
      </c>
      <c r="AU130" s="275" t="s">
        <v>89</v>
      </c>
      <c r="AV130" s="14" t="s">
        <v>249</v>
      </c>
      <c r="AW130" s="14" t="s">
        <v>41</v>
      </c>
      <c r="AX130" s="14" t="s">
        <v>80</v>
      </c>
      <c r="AY130" s="275" t="s">
        <v>232</v>
      </c>
    </row>
    <row r="131" s="15" customFormat="1">
      <c r="B131" s="276"/>
      <c r="C131" s="277"/>
      <c r="D131" s="230" t="s">
        <v>242</v>
      </c>
      <c r="E131" s="278" t="s">
        <v>39</v>
      </c>
      <c r="F131" s="279" t="s">
        <v>643</v>
      </c>
      <c r="G131" s="277"/>
      <c r="H131" s="278" t="s">
        <v>39</v>
      </c>
      <c r="I131" s="280"/>
      <c r="J131" s="277"/>
      <c r="K131" s="277"/>
      <c r="L131" s="281"/>
      <c r="M131" s="282"/>
      <c r="N131" s="283"/>
      <c r="O131" s="283"/>
      <c r="P131" s="283"/>
      <c r="Q131" s="283"/>
      <c r="R131" s="283"/>
      <c r="S131" s="283"/>
      <c r="T131" s="284"/>
      <c r="AT131" s="285" t="s">
        <v>242</v>
      </c>
      <c r="AU131" s="285" t="s">
        <v>89</v>
      </c>
      <c r="AV131" s="15" t="s">
        <v>87</v>
      </c>
      <c r="AW131" s="15" t="s">
        <v>41</v>
      </c>
      <c r="AX131" s="15" t="s">
        <v>80</v>
      </c>
      <c r="AY131" s="285" t="s">
        <v>232</v>
      </c>
    </row>
    <row r="132" s="12" customFormat="1">
      <c r="B132" s="233"/>
      <c r="C132" s="234"/>
      <c r="D132" s="230" t="s">
        <v>242</v>
      </c>
      <c r="E132" s="235" t="s">
        <v>39</v>
      </c>
      <c r="F132" s="236" t="s">
        <v>660</v>
      </c>
      <c r="G132" s="234"/>
      <c r="H132" s="237">
        <v>0.012999999999999999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AT132" s="243" t="s">
        <v>242</v>
      </c>
      <c r="AU132" s="243" t="s">
        <v>89</v>
      </c>
      <c r="AV132" s="12" t="s">
        <v>89</v>
      </c>
      <c r="AW132" s="12" t="s">
        <v>41</v>
      </c>
      <c r="AX132" s="12" t="s">
        <v>80</v>
      </c>
      <c r="AY132" s="243" t="s">
        <v>232</v>
      </c>
    </row>
    <row r="133" s="12" customFormat="1">
      <c r="B133" s="233"/>
      <c r="C133" s="234"/>
      <c r="D133" s="230" t="s">
        <v>242</v>
      </c>
      <c r="E133" s="235" t="s">
        <v>39</v>
      </c>
      <c r="F133" s="236" t="s">
        <v>661</v>
      </c>
      <c r="G133" s="234"/>
      <c r="H133" s="237">
        <v>0.012999999999999999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242</v>
      </c>
      <c r="AU133" s="243" t="s">
        <v>89</v>
      </c>
      <c r="AV133" s="12" t="s">
        <v>89</v>
      </c>
      <c r="AW133" s="12" t="s">
        <v>41</v>
      </c>
      <c r="AX133" s="12" t="s">
        <v>80</v>
      </c>
      <c r="AY133" s="243" t="s">
        <v>232</v>
      </c>
    </row>
    <row r="134" s="12" customFormat="1">
      <c r="B134" s="233"/>
      <c r="C134" s="234"/>
      <c r="D134" s="230" t="s">
        <v>242</v>
      </c>
      <c r="E134" s="235" t="s">
        <v>39</v>
      </c>
      <c r="F134" s="236" t="s">
        <v>662</v>
      </c>
      <c r="G134" s="234"/>
      <c r="H134" s="237">
        <v>0.025000000000000001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AT134" s="243" t="s">
        <v>242</v>
      </c>
      <c r="AU134" s="243" t="s">
        <v>89</v>
      </c>
      <c r="AV134" s="12" t="s">
        <v>89</v>
      </c>
      <c r="AW134" s="12" t="s">
        <v>41</v>
      </c>
      <c r="AX134" s="12" t="s">
        <v>80</v>
      </c>
      <c r="AY134" s="243" t="s">
        <v>232</v>
      </c>
    </row>
    <row r="135" s="14" customFormat="1">
      <c r="B135" s="265"/>
      <c r="C135" s="266"/>
      <c r="D135" s="230" t="s">
        <v>242</v>
      </c>
      <c r="E135" s="267" t="s">
        <v>39</v>
      </c>
      <c r="F135" s="268" t="s">
        <v>274</v>
      </c>
      <c r="G135" s="266"/>
      <c r="H135" s="269">
        <v>0.051000000000000004</v>
      </c>
      <c r="I135" s="270"/>
      <c r="J135" s="266"/>
      <c r="K135" s="266"/>
      <c r="L135" s="271"/>
      <c r="M135" s="272"/>
      <c r="N135" s="273"/>
      <c r="O135" s="273"/>
      <c r="P135" s="273"/>
      <c r="Q135" s="273"/>
      <c r="R135" s="273"/>
      <c r="S135" s="273"/>
      <c r="T135" s="274"/>
      <c r="AT135" s="275" t="s">
        <v>242</v>
      </c>
      <c r="AU135" s="275" t="s">
        <v>89</v>
      </c>
      <c r="AV135" s="14" t="s">
        <v>249</v>
      </c>
      <c r="AW135" s="14" t="s">
        <v>41</v>
      </c>
      <c r="AX135" s="14" t="s">
        <v>80</v>
      </c>
      <c r="AY135" s="275" t="s">
        <v>232</v>
      </c>
    </row>
    <row r="136" s="13" customFormat="1">
      <c r="B136" s="254"/>
      <c r="C136" s="255"/>
      <c r="D136" s="230" t="s">
        <v>242</v>
      </c>
      <c r="E136" s="256" t="s">
        <v>624</v>
      </c>
      <c r="F136" s="257" t="s">
        <v>263</v>
      </c>
      <c r="G136" s="255"/>
      <c r="H136" s="258">
        <v>0.13999999999999999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AT136" s="264" t="s">
        <v>242</v>
      </c>
      <c r="AU136" s="264" t="s">
        <v>89</v>
      </c>
      <c r="AV136" s="13" t="s">
        <v>181</v>
      </c>
      <c r="AW136" s="13" t="s">
        <v>41</v>
      </c>
      <c r="AX136" s="13" t="s">
        <v>87</v>
      </c>
      <c r="AY136" s="264" t="s">
        <v>232</v>
      </c>
    </row>
    <row r="137" s="1" customFormat="1" ht="22.5" customHeight="1">
      <c r="B137" s="40"/>
      <c r="C137" s="218" t="s">
        <v>233</v>
      </c>
      <c r="D137" s="218" t="s">
        <v>235</v>
      </c>
      <c r="E137" s="219" t="s">
        <v>663</v>
      </c>
      <c r="F137" s="220" t="s">
        <v>664</v>
      </c>
      <c r="G137" s="221" t="s">
        <v>176</v>
      </c>
      <c r="H137" s="222">
        <v>0.14000000000000001</v>
      </c>
      <c r="I137" s="223"/>
      <c r="J137" s="224">
        <f>ROUND(I137*H137,2)</f>
        <v>0</v>
      </c>
      <c r="K137" s="220" t="s">
        <v>238</v>
      </c>
      <c r="L137" s="45"/>
      <c r="M137" s="225" t="s">
        <v>39</v>
      </c>
      <c r="N137" s="226" t="s">
        <v>53</v>
      </c>
      <c r="O137" s="8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AR137" s="18" t="s">
        <v>181</v>
      </c>
      <c r="AT137" s="18" t="s">
        <v>235</v>
      </c>
      <c r="AU137" s="18" t="s">
        <v>89</v>
      </c>
      <c r="AY137" s="18" t="s">
        <v>232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8" t="s">
        <v>181</v>
      </c>
      <c r="BK137" s="229">
        <f>ROUND(I137*H137,2)</f>
        <v>0</v>
      </c>
      <c r="BL137" s="18" t="s">
        <v>181</v>
      </c>
      <c r="BM137" s="18" t="s">
        <v>665</v>
      </c>
    </row>
    <row r="138" s="1" customFormat="1">
      <c r="B138" s="40"/>
      <c r="C138" s="41"/>
      <c r="D138" s="230" t="s">
        <v>240</v>
      </c>
      <c r="E138" s="41"/>
      <c r="F138" s="231" t="s">
        <v>307</v>
      </c>
      <c r="G138" s="41"/>
      <c r="H138" s="41"/>
      <c r="I138" s="145"/>
      <c r="J138" s="41"/>
      <c r="K138" s="41"/>
      <c r="L138" s="45"/>
      <c r="M138" s="232"/>
      <c r="N138" s="81"/>
      <c r="O138" s="81"/>
      <c r="P138" s="81"/>
      <c r="Q138" s="81"/>
      <c r="R138" s="81"/>
      <c r="S138" s="81"/>
      <c r="T138" s="82"/>
      <c r="AT138" s="18" t="s">
        <v>240</v>
      </c>
      <c r="AU138" s="18" t="s">
        <v>89</v>
      </c>
    </row>
    <row r="139" s="12" customFormat="1">
      <c r="B139" s="233"/>
      <c r="C139" s="234"/>
      <c r="D139" s="230" t="s">
        <v>242</v>
      </c>
      <c r="E139" s="235" t="s">
        <v>39</v>
      </c>
      <c r="F139" s="236" t="s">
        <v>624</v>
      </c>
      <c r="G139" s="234"/>
      <c r="H139" s="237">
        <v>0.14000000000000001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AT139" s="243" t="s">
        <v>242</v>
      </c>
      <c r="AU139" s="243" t="s">
        <v>89</v>
      </c>
      <c r="AV139" s="12" t="s">
        <v>89</v>
      </c>
      <c r="AW139" s="12" t="s">
        <v>41</v>
      </c>
      <c r="AX139" s="12" t="s">
        <v>80</v>
      </c>
      <c r="AY139" s="243" t="s">
        <v>232</v>
      </c>
    </row>
    <row r="140" s="13" customFormat="1">
      <c r="B140" s="254"/>
      <c r="C140" s="255"/>
      <c r="D140" s="230" t="s">
        <v>242</v>
      </c>
      <c r="E140" s="256" t="s">
        <v>39</v>
      </c>
      <c r="F140" s="257" t="s">
        <v>263</v>
      </c>
      <c r="G140" s="255"/>
      <c r="H140" s="258">
        <v>0.14000000000000001</v>
      </c>
      <c r="I140" s="259"/>
      <c r="J140" s="255"/>
      <c r="K140" s="255"/>
      <c r="L140" s="260"/>
      <c r="M140" s="286"/>
      <c r="N140" s="287"/>
      <c r="O140" s="287"/>
      <c r="P140" s="287"/>
      <c r="Q140" s="287"/>
      <c r="R140" s="287"/>
      <c r="S140" s="287"/>
      <c r="T140" s="288"/>
      <c r="AT140" s="264" t="s">
        <v>242</v>
      </c>
      <c r="AU140" s="264" t="s">
        <v>89</v>
      </c>
      <c r="AV140" s="13" t="s">
        <v>181</v>
      </c>
      <c r="AW140" s="13" t="s">
        <v>41</v>
      </c>
      <c r="AX140" s="13" t="s">
        <v>87</v>
      </c>
      <c r="AY140" s="264" t="s">
        <v>232</v>
      </c>
    </row>
    <row r="141" s="1" customFormat="1" ht="6.96" customHeight="1">
      <c r="B141" s="59"/>
      <c r="C141" s="60"/>
      <c r="D141" s="60"/>
      <c r="E141" s="60"/>
      <c r="F141" s="60"/>
      <c r="G141" s="60"/>
      <c r="H141" s="60"/>
      <c r="I141" s="169"/>
      <c r="J141" s="60"/>
      <c r="K141" s="60"/>
      <c r="L141" s="45"/>
    </row>
  </sheetData>
  <sheetProtection sheet="1" autoFilter="0" formatColumns="0" formatRows="0" objects="1" scenarios="1" spinCount="100000" saltValue="SLPeoCFcIN8T38T7ZVKp2fArcdCaeh0MTIEho4tJJtBbtNIOKLkgTLPFfRtQGYLgG1tHa/wvRTRFEk/u7eYlRw==" hashValue="qtYIUofjVPSd2qCVd3BAwikr5MQhcP2JG4JEeFyYvyxDllx00+WAnm/Ol9PZoWt9YLdceKJEAzTVXbkOF4tH2Q==" algorithmName="SHA-512" password="CC35"/>
  <autoFilter ref="C86:K14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112</v>
      </c>
      <c r="AZ2" s="138" t="s">
        <v>666</v>
      </c>
      <c r="BA2" s="138" t="s">
        <v>667</v>
      </c>
      <c r="BB2" s="138" t="s">
        <v>180</v>
      </c>
      <c r="BC2" s="138" t="s">
        <v>668</v>
      </c>
      <c r="BD2" s="138" t="s">
        <v>89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89</v>
      </c>
      <c r="AZ3" s="138" t="s">
        <v>669</v>
      </c>
      <c r="BA3" s="138" t="s">
        <v>480</v>
      </c>
      <c r="BB3" s="138" t="s">
        <v>191</v>
      </c>
      <c r="BC3" s="138" t="s">
        <v>670</v>
      </c>
      <c r="BD3" s="138" t="s">
        <v>89</v>
      </c>
    </row>
    <row r="4" ht="24.96" customHeight="1">
      <c r="B4" s="21"/>
      <c r="D4" s="142" t="s">
        <v>182</v>
      </c>
      <c r="L4" s="21"/>
      <c r="M4" s="25" t="s">
        <v>10</v>
      </c>
      <c r="AT4" s="18" t="s">
        <v>41</v>
      </c>
      <c r="AZ4" s="138" t="s">
        <v>671</v>
      </c>
      <c r="BA4" s="138" t="s">
        <v>672</v>
      </c>
      <c r="BB4" s="138" t="s">
        <v>180</v>
      </c>
      <c r="BC4" s="138" t="s">
        <v>401</v>
      </c>
      <c r="BD4" s="138" t="s">
        <v>89</v>
      </c>
    </row>
    <row r="5" ht="6.96" customHeight="1">
      <c r="B5" s="21"/>
      <c r="L5" s="21"/>
      <c r="AZ5" s="138" t="s">
        <v>673</v>
      </c>
      <c r="BA5" s="138" t="s">
        <v>674</v>
      </c>
      <c r="BB5" s="138" t="s">
        <v>195</v>
      </c>
      <c r="BC5" s="138" t="s">
        <v>675</v>
      </c>
      <c r="BD5" s="138" t="s">
        <v>89</v>
      </c>
    </row>
    <row r="6" ht="12" customHeight="1">
      <c r="B6" s="21"/>
      <c r="D6" s="143" t="s">
        <v>16</v>
      </c>
      <c r="L6" s="21"/>
      <c r="AZ6" s="138" t="s">
        <v>676</v>
      </c>
      <c r="BA6" s="138" t="s">
        <v>677</v>
      </c>
      <c r="BB6" s="138" t="s">
        <v>195</v>
      </c>
      <c r="BC6" s="138" t="s">
        <v>181</v>
      </c>
      <c r="BD6" s="138" t="s">
        <v>89</v>
      </c>
    </row>
    <row r="7" ht="16.5" customHeight="1">
      <c r="B7" s="21"/>
      <c r="E7" s="144" t="str">
        <f>'Rekapitulace stavby'!K6</f>
        <v>Výměna kolejnic v obvodu ST Most</v>
      </c>
      <c r="F7" s="143"/>
      <c r="G7" s="143"/>
      <c r="H7" s="143"/>
      <c r="L7" s="21"/>
    </row>
    <row r="8" ht="12" customHeight="1">
      <c r="B8" s="21"/>
      <c r="D8" s="143" t="s">
        <v>197</v>
      </c>
      <c r="L8" s="21"/>
    </row>
    <row r="9" s="1" customFormat="1" ht="16.5" customHeight="1">
      <c r="B9" s="45"/>
      <c r="E9" s="144" t="s">
        <v>678</v>
      </c>
      <c r="F9" s="1"/>
      <c r="G9" s="1"/>
      <c r="H9" s="1"/>
      <c r="I9" s="145"/>
      <c r="L9" s="45"/>
    </row>
    <row r="10" s="1" customFormat="1" ht="12" customHeight="1">
      <c r="B10" s="45"/>
      <c r="D10" s="143" t="s">
        <v>206</v>
      </c>
      <c r="I10" s="145"/>
      <c r="L10" s="45"/>
    </row>
    <row r="11" s="1" customFormat="1" ht="36.96" customHeight="1">
      <c r="B11" s="45"/>
      <c r="E11" s="146" t="s">
        <v>679</v>
      </c>
      <c r="F11" s="1"/>
      <c r="G11" s="1"/>
      <c r="H11" s="1"/>
      <c r="I11" s="145"/>
      <c r="L11" s="45"/>
    </row>
    <row r="12" s="1" customFormat="1">
      <c r="B12" s="45"/>
      <c r="I12" s="145"/>
      <c r="L12" s="45"/>
    </row>
    <row r="13" s="1" customFormat="1" ht="12" customHeight="1">
      <c r="B13" s="45"/>
      <c r="D13" s="143" t="s">
        <v>18</v>
      </c>
      <c r="F13" s="18" t="s">
        <v>19</v>
      </c>
      <c r="I13" s="147" t="s">
        <v>20</v>
      </c>
      <c r="J13" s="18" t="s">
        <v>39</v>
      </c>
      <c r="L13" s="45"/>
    </row>
    <row r="14" s="1" customFormat="1" ht="12" customHeight="1">
      <c r="B14" s="45"/>
      <c r="D14" s="143" t="s">
        <v>22</v>
      </c>
      <c r="F14" s="18" t="s">
        <v>23</v>
      </c>
      <c r="I14" s="147" t="s">
        <v>24</v>
      </c>
      <c r="J14" s="148" t="str">
        <f>'Rekapitulace stavby'!AN8</f>
        <v>13. 2. 2019</v>
      </c>
      <c r="L14" s="45"/>
    </row>
    <row r="15" s="1" customFormat="1" ht="10.8" customHeight="1">
      <c r="B15" s="45"/>
      <c r="I15" s="145"/>
      <c r="L15" s="45"/>
    </row>
    <row r="16" s="1" customFormat="1" ht="12" customHeight="1">
      <c r="B16" s="45"/>
      <c r="D16" s="143" t="s">
        <v>30</v>
      </c>
      <c r="I16" s="147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7" t="s">
        <v>34</v>
      </c>
      <c r="J17" s="18" t="s">
        <v>35</v>
      </c>
      <c r="L17" s="45"/>
    </row>
    <row r="18" s="1" customFormat="1" ht="6.96" customHeight="1">
      <c r="B18" s="45"/>
      <c r="I18" s="145"/>
      <c r="L18" s="45"/>
    </row>
    <row r="19" s="1" customFormat="1" ht="12" customHeight="1">
      <c r="B19" s="45"/>
      <c r="D19" s="143" t="s">
        <v>36</v>
      </c>
      <c r="I19" s="147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7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5"/>
      <c r="L21" s="45"/>
    </row>
    <row r="22" s="1" customFormat="1" ht="12" customHeight="1">
      <c r="B22" s="45"/>
      <c r="D22" s="143" t="s">
        <v>38</v>
      </c>
      <c r="I22" s="147" t="s">
        <v>31</v>
      </c>
      <c r="J22" s="18" t="s">
        <v>39</v>
      </c>
      <c r="L22" s="45"/>
    </row>
    <row r="23" s="1" customFormat="1" ht="18" customHeight="1">
      <c r="B23" s="45"/>
      <c r="E23" s="18" t="s">
        <v>40</v>
      </c>
      <c r="I23" s="147" t="s">
        <v>34</v>
      </c>
      <c r="J23" s="18" t="s">
        <v>39</v>
      </c>
      <c r="L23" s="45"/>
    </row>
    <row r="24" s="1" customFormat="1" ht="6.96" customHeight="1">
      <c r="B24" s="45"/>
      <c r="I24" s="145"/>
      <c r="L24" s="45"/>
    </row>
    <row r="25" s="1" customFormat="1" ht="12" customHeight="1">
      <c r="B25" s="45"/>
      <c r="D25" s="143" t="s">
        <v>42</v>
      </c>
      <c r="I25" s="147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7" t="s">
        <v>34</v>
      </c>
      <c r="J26" s="18" t="s">
        <v>39</v>
      </c>
      <c r="L26" s="45"/>
    </row>
    <row r="27" s="1" customFormat="1" ht="6.96" customHeight="1">
      <c r="B27" s="45"/>
      <c r="I27" s="145"/>
      <c r="L27" s="45"/>
    </row>
    <row r="28" s="1" customFormat="1" ht="12" customHeight="1">
      <c r="B28" s="45"/>
      <c r="D28" s="143" t="s">
        <v>44</v>
      </c>
      <c r="I28" s="145"/>
      <c r="L28" s="45"/>
    </row>
    <row r="29" s="7" customFormat="1" ht="45" customHeight="1">
      <c r="B29" s="149"/>
      <c r="E29" s="150" t="s">
        <v>45</v>
      </c>
      <c r="F29" s="150"/>
      <c r="G29" s="150"/>
      <c r="H29" s="150"/>
      <c r="I29" s="151"/>
      <c r="L29" s="149"/>
    </row>
    <row r="30" s="1" customFormat="1" ht="6.96" customHeight="1">
      <c r="B30" s="45"/>
      <c r="I30" s="145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2"/>
      <c r="J31" s="73"/>
      <c r="K31" s="73"/>
      <c r="L31" s="45"/>
    </row>
    <row r="32" s="1" customFormat="1" ht="25.44" customHeight="1">
      <c r="B32" s="45"/>
      <c r="D32" s="153" t="s">
        <v>46</v>
      </c>
      <c r="I32" s="145"/>
      <c r="J32" s="154">
        <f>ROUND(J89,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2"/>
      <c r="J33" s="73"/>
      <c r="K33" s="73"/>
      <c r="L33" s="45"/>
    </row>
    <row r="34" s="1" customFormat="1" ht="14.4" customHeight="1">
      <c r="B34" s="45"/>
      <c r="F34" s="155" t="s">
        <v>48</v>
      </c>
      <c r="I34" s="156" t="s">
        <v>47</v>
      </c>
      <c r="J34" s="155" t="s">
        <v>49</v>
      </c>
      <c r="L34" s="45"/>
    </row>
    <row r="35" hidden="1" s="1" customFormat="1" ht="14.4" customHeight="1">
      <c r="B35" s="45"/>
      <c r="D35" s="143" t="s">
        <v>50</v>
      </c>
      <c r="E35" s="143" t="s">
        <v>51</v>
      </c>
      <c r="F35" s="157">
        <f>ROUND((SUM(BE89:BE146)),  2)</f>
        <v>0</v>
      </c>
      <c r="I35" s="158">
        <v>0.20999999999999999</v>
      </c>
      <c r="J35" s="157">
        <f>ROUND(((SUM(BE89:BE146))*I35),  2)</f>
        <v>0</v>
      </c>
      <c r="L35" s="45"/>
    </row>
    <row r="36" hidden="1" s="1" customFormat="1" ht="14.4" customHeight="1">
      <c r="B36" s="45"/>
      <c r="E36" s="143" t="s">
        <v>52</v>
      </c>
      <c r="F36" s="157">
        <f>ROUND((SUM(BF89:BF146)),  2)</f>
        <v>0</v>
      </c>
      <c r="I36" s="158">
        <v>0.14999999999999999</v>
      </c>
      <c r="J36" s="157">
        <f>ROUND(((SUM(BF89:BF146))*I36),  2)</f>
        <v>0</v>
      </c>
      <c r="L36" s="45"/>
    </row>
    <row r="37" s="1" customFormat="1" ht="14.4" customHeight="1">
      <c r="B37" s="45"/>
      <c r="D37" s="143" t="s">
        <v>50</v>
      </c>
      <c r="E37" s="143" t="s">
        <v>53</v>
      </c>
      <c r="F37" s="157">
        <f>ROUND((SUM(BG89:BG146)),  2)</f>
        <v>0</v>
      </c>
      <c r="I37" s="158">
        <v>0.20999999999999999</v>
      </c>
      <c r="J37" s="157">
        <f>0</f>
        <v>0</v>
      </c>
      <c r="L37" s="45"/>
    </row>
    <row r="38" s="1" customFormat="1" ht="14.4" customHeight="1">
      <c r="B38" s="45"/>
      <c r="E38" s="143" t="s">
        <v>54</v>
      </c>
      <c r="F38" s="157">
        <f>ROUND((SUM(BH89:BH146)),  2)</f>
        <v>0</v>
      </c>
      <c r="I38" s="158">
        <v>0.14999999999999999</v>
      </c>
      <c r="J38" s="157">
        <f>0</f>
        <v>0</v>
      </c>
      <c r="L38" s="45"/>
    </row>
    <row r="39" hidden="1" s="1" customFormat="1" ht="14.4" customHeight="1">
      <c r="B39" s="45"/>
      <c r="E39" s="143" t="s">
        <v>55</v>
      </c>
      <c r="F39" s="157">
        <f>ROUND((SUM(BI89:BI146)),  2)</f>
        <v>0</v>
      </c>
      <c r="I39" s="158">
        <v>0</v>
      </c>
      <c r="J39" s="157">
        <f>0</f>
        <v>0</v>
      </c>
      <c r="L39" s="45"/>
    </row>
    <row r="40" s="1" customFormat="1" ht="6.96" customHeight="1">
      <c r="B40" s="45"/>
      <c r="I40" s="145"/>
      <c r="L40" s="45"/>
    </row>
    <row r="41" s="1" customFormat="1" ht="25.44" customHeight="1">
      <c r="B41" s="45"/>
      <c r="C41" s="159"/>
      <c r="D41" s="160" t="s">
        <v>56</v>
      </c>
      <c r="E41" s="161"/>
      <c r="F41" s="161"/>
      <c r="G41" s="162" t="s">
        <v>57</v>
      </c>
      <c r="H41" s="163" t="s">
        <v>58</v>
      </c>
      <c r="I41" s="164"/>
      <c r="J41" s="165">
        <f>SUM(J32:J39)</f>
        <v>0</v>
      </c>
      <c r="K41" s="166"/>
      <c r="L41" s="45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5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5"/>
    </row>
    <row r="47" s="1" customFormat="1" ht="24.96" customHeight="1">
      <c r="B47" s="40"/>
      <c r="C47" s="24" t="s">
        <v>208</v>
      </c>
      <c r="D47" s="41"/>
      <c r="E47" s="41"/>
      <c r="F47" s="41"/>
      <c r="G47" s="41"/>
      <c r="H47" s="41"/>
      <c r="I47" s="145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5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5"/>
      <c r="J49" s="41"/>
      <c r="K49" s="41"/>
      <c r="L49" s="45"/>
    </row>
    <row r="50" s="1" customFormat="1" ht="16.5" customHeight="1">
      <c r="B50" s="40"/>
      <c r="C50" s="41"/>
      <c r="D50" s="41"/>
      <c r="E50" s="173" t="str">
        <f>E7</f>
        <v>Výměna kolejnic v obvodu ST Most</v>
      </c>
      <c r="F50" s="33"/>
      <c r="G50" s="33"/>
      <c r="H50" s="33"/>
      <c r="I50" s="145"/>
      <c r="J50" s="41"/>
      <c r="K50" s="41"/>
      <c r="L50" s="45"/>
    </row>
    <row r="51" ht="12" customHeight="1">
      <c r="B51" s="22"/>
      <c r="C51" s="33" t="s">
        <v>197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3" t="s">
        <v>678</v>
      </c>
      <c r="F52" s="41"/>
      <c r="G52" s="41"/>
      <c r="H52" s="41"/>
      <c r="I52" s="145"/>
      <c r="J52" s="41"/>
      <c r="K52" s="41"/>
      <c r="L52" s="45"/>
    </row>
    <row r="53" s="1" customFormat="1" ht="12" customHeight="1">
      <c r="B53" s="40"/>
      <c r="C53" s="33" t="s">
        <v>206</v>
      </c>
      <c r="D53" s="41"/>
      <c r="E53" s="41"/>
      <c r="F53" s="41"/>
      <c r="G53" s="41"/>
      <c r="H53" s="41"/>
      <c r="I53" s="145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Č21 - 1.TK Trmice - Řehlovice</v>
      </c>
      <c r="F54" s="41"/>
      <c r="G54" s="41"/>
      <c r="H54" s="41"/>
      <c r="I54" s="145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5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obvod správy tratí v Mostě</v>
      </c>
      <c r="G56" s="41"/>
      <c r="H56" s="41"/>
      <c r="I56" s="147" t="s">
        <v>24</v>
      </c>
      <c r="J56" s="69" t="str">
        <f>IF(J14="","",J14)</f>
        <v>13. 2. 2019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5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7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7" t="s">
        <v>42</v>
      </c>
      <c r="J59" s="38" t="str">
        <f>E26</f>
        <v>Ing. Horák Jiří, horak@szdc.cz, +420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5"/>
      <c r="J60" s="41"/>
      <c r="K60" s="41"/>
      <c r="L60" s="45"/>
    </row>
    <row r="61" s="1" customFormat="1" ht="29.28" customHeight="1">
      <c r="B61" s="40"/>
      <c r="C61" s="174" t="s">
        <v>209</v>
      </c>
      <c r="D61" s="175"/>
      <c r="E61" s="175"/>
      <c r="F61" s="175"/>
      <c r="G61" s="175"/>
      <c r="H61" s="175"/>
      <c r="I61" s="176"/>
      <c r="J61" s="177" t="s">
        <v>210</v>
      </c>
      <c r="K61" s="175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5"/>
      <c r="J62" s="41"/>
      <c r="K62" s="41"/>
      <c r="L62" s="45"/>
    </row>
    <row r="63" s="1" customFormat="1" ht="22.8" customHeight="1">
      <c r="B63" s="40"/>
      <c r="C63" s="178" t="s">
        <v>78</v>
      </c>
      <c r="D63" s="41"/>
      <c r="E63" s="41"/>
      <c r="F63" s="41"/>
      <c r="G63" s="41"/>
      <c r="H63" s="41"/>
      <c r="I63" s="145"/>
      <c r="J63" s="99">
        <f>J89</f>
        <v>0</v>
      </c>
      <c r="K63" s="41"/>
      <c r="L63" s="45"/>
      <c r="AU63" s="18" t="s">
        <v>211</v>
      </c>
    </row>
    <row r="64" s="8" customFormat="1" ht="24.96" customHeight="1">
      <c r="B64" s="179"/>
      <c r="C64" s="180"/>
      <c r="D64" s="181" t="s">
        <v>212</v>
      </c>
      <c r="E64" s="182"/>
      <c r="F64" s="182"/>
      <c r="G64" s="182"/>
      <c r="H64" s="182"/>
      <c r="I64" s="183"/>
      <c r="J64" s="184">
        <f>J90</f>
        <v>0</v>
      </c>
      <c r="K64" s="180"/>
      <c r="L64" s="185"/>
    </row>
    <row r="65" s="9" customFormat="1" ht="19.92" customHeight="1">
      <c r="B65" s="186"/>
      <c r="C65" s="123"/>
      <c r="D65" s="187" t="s">
        <v>213</v>
      </c>
      <c r="E65" s="188"/>
      <c r="F65" s="188"/>
      <c r="G65" s="188"/>
      <c r="H65" s="188"/>
      <c r="I65" s="189"/>
      <c r="J65" s="190">
        <f>J91</f>
        <v>0</v>
      </c>
      <c r="K65" s="123"/>
      <c r="L65" s="191"/>
    </row>
    <row r="66" s="8" customFormat="1" ht="24.96" customHeight="1">
      <c r="B66" s="179"/>
      <c r="C66" s="180"/>
      <c r="D66" s="181" t="s">
        <v>214</v>
      </c>
      <c r="E66" s="182"/>
      <c r="F66" s="182"/>
      <c r="G66" s="182"/>
      <c r="H66" s="182"/>
      <c r="I66" s="183"/>
      <c r="J66" s="184">
        <f>J121</f>
        <v>0</v>
      </c>
      <c r="K66" s="180"/>
      <c r="L66" s="185"/>
    </row>
    <row r="67" s="8" customFormat="1" ht="24.96" customHeight="1">
      <c r="B67" s="179"/>
      <c r="C67" s="180"/>
      <c r="D67" s="181" t="s">
        <v>216</v>
      </c>
      <c r="E67" s="182"/>
      <c r="F67" s="182"/>
      <c r="G67" s="182"/>
      <c r="H67" s="182"/>
      <c r="I67" s="183"/>
      <c r="J67" s="184">
        <f>J129</f>
        <v>0</v>
      </c>
      <c r="K67" s="180"/>
      <c r="L67" s="185"/>
    </row>
    <row r="68" s="1" customFormat="1" ht="21.84" customHeight="1">
      <c r="B68" s="40"/>
      <c r="C68" s="41"/>
      <c r="D68" s="41"/>
      <c r="E68" s="41"/>
      <c r="F68" s="41"/>
      <c r="G68" s="41"/>
      <c r="H68" s="41"/>
      <c r="I68" s="145"/>
      <c r="J68" s="41"/>
      <c r="K68" s="41"/>
      <c r="L68" s="45"/>
    </row>
    <row r="69" s="1" customFormat="1" ht="6.96" customHeight="1">
      <c r="B69" s="59"/>
      <c r="C69" s="60"/>
      <c r="D69" s="60"/>
      <c r="E69" s="60"/>
      <c r="F69" s="60"/>
      <c r="G69" s="60"/>
      <c r="H69" s="60"/>
      <c r="I69" s="169"/>
      <c r="J69" s="60"/>
      <c r="K69" s="60"/>
      <c r="L69" s="45"/>
    </row>
    <row r="73" s="1" customFormat="1" ht="6.96" customHeight="1">
      <c r="B73" s="61"/>
      <c r="C73" s="62"/>
      <c r="D73" s="62"/>
      <c r="E73" s="62"/>
      <c r="F73" s="62"/>
      <c r="G73" s="62"/>
      <c r="H73" s="62"/>
      <c r="I73" s="172"/>
      <c r="J73" s="62"/>
      <c r="K73" s="62"/>
      <c r="L73" s="45"/>
    </row>
    <row r="74" s="1" customFormat="1" ht="24.96" customHeight="1">
      <c r="B74" s="40"/>
      <c r="C74" s="24" t="s">
        <v>217</v>
      </c>
      <c r="D74" s="41"/>
      <c r="E74" s="41"/>
      <c r="F74" s="41"/>
      <c r="G74" s="41"/>
      <c r="H74" s="41"/>
      <c r="I74" s="145"/>
      <c r="J74" s="41"/>
      <c r="K74" s="41"/>
      <c r="L74" s="45"/>
    </row>
    <row r="75" s="1" customFormat="1" ht="6.96" customHeight="1">
      <c r="B75" s="40"/>
      <c r="C75" s="41"/>
      <c r="D75" s="41"/>
      <c r="E75" s="41"/>
      <c r="F75" s="41"/>
      <c r="G75" s="41"/>
      <c r="H75" s="41"/>
      <c r="I75" s="145"/>
      <c r="J75" s="41"/>
      <c r="K75" s="41"/>
      <c r="L75" s="45"/>
    </row>
    <row r="76" s="1" customFormat="1" ht="12" customHeight="1">
      <c r="B76" s="40"/>
      <c r="C76" s="33" t="s">
        <v>16</v>
      </c>
      <c r="D76" s="41"/>
      <c r="E76" s="41"/>
      <c r="F76" s="41"/>
      <c r="G76" s="41"/>
      <c r="H76" s="41"/>
      <c r="I76" s="145"/>
      <c r="J76" s="41"/>
      <c r="K76" s="41"/>
      <c r="L76" s="45"/>
    </row>
    <row r="77" s="1" customFormat="1" ht="16.5" customHeight="1">
      <c r="B77" s="40"/>
      <c r="C77" s="41"/>
      <c r="D77" s="41"/>
      <c r="E77" s="173" t="str">
        <f>E7</f>
        <v>Výměna kolejnic v obvodu ST Most</v>
      </c>
      <c r="F77" s="33"/>
      <c r="G77" s="33"/>
      <c r="H77" s="33"/>
      <c r="I77" s="145"/>
      <c r="J77" s="41"/>
      <c r="K77" s="41"/>
      <c r="L77" s="45"/>
    </row>
    <row r="78" ht="12" customHeight="1">
      <c r="B78" s="22"/>
      <c r="C78" s="33" t="s">
        <v>197</v>
      </c>
      <c r="D78" s="23"/>
      <c r="E78" s="23"/>
      <c r="F78" s="23"/>
      <c r="G78" s="23"/>
      <c r="H78" s="23"/>
      <c r="I78" s="137"/>
      <c r="J78" s="23"/>
      <c r="K78" s="23"/>
      <c r="L78" s="21"/>
    </row>
    <row r="79" s="1" customFormat="1" ht="16.5" customHeight="1">
      <c r="B79" s="40"/>
      <c r="C79" s="41"/>
      <c r="D79" s="41"/>
      <c r="E79" s="173" t="s">
        <v>678</v>
      </c>
      <c r="F79" s="41"/>
      <c r="G79" s="41"/>
      <c r="H79" s="41"/>
      <c r="I79" s="145"/>
      <c r="J79" s="41"/>
      <c r="K79" s="41"/>
      <c r="L79" s="45"/>
    </row>
    <row r="80" s="1" customFormat="1" ht="12" customHeight="1">
      <c r="B80" s="40"/>
      <c r="C80" s="33" t="s">
        <v>206</v>
      </c>
      <c r="D80" s="41"/>
      <c r="E80" s="41"/>
      <c r="F80" s="41"/>
      <c r="G80" s="41"/>
      <c r="H80" s="41"/>
      <c r="I80" s="145"/>
      <c r="J80" s="41"/>
      <c r="K80" s="41"/>
      <c r="L80" s="45"/>
    </row>
    <row r="81" s="1" customFormat="1" ht="16.5" customHeight="1">
      <c r="B81" s="40"/>
      <c r="C81" s="41"/>
      <c r="D81" s="41"/>
      <c r="E81" s="66" t="str">
        <f>E11</f>
        <v>Č21 - 1.TK Trmice - Řehlovice</v>
      </c>
      <c r="F81" s="41"/>
      <c r="G81" s="41"/>
      <c r="H81" s="41"/>
      <c r="I81" s="145"/>
      <c r="J81" s="41"/>
      <c r="K81" s="41"/>
      <c r="L81" s="45"/>
    </row>
    <row r="82" s="1" customFormat="1" ht="6.96" customHeight="1">
      <c r="B82" s="40"/>
      <c r="C82" s="41"/>
      <c r="D82" s="41"/>
      <c r="E82" s="41"/>
      <c r="F82" s="41"/>
      <c r="G82" s="41"/>
      <c r="H82" s="41"/>
      <c r="I82" s="145"/>
      <c r="J82" s="41"/>
      <c r="K82" s="41"/>
      <c r="L82" s="45"/>
    </row>
    <row r="83" s="1" customFormat="1" ht="12" customHeight="1">
      <c r="B83" s="40"/>
      <c r="C83" s="33" t="s">
        <v>22</v>
      </c>
      <c r="D83" s="41"/>
      <c r="E83" s="41"/>
      <c r="F83" s="28" t="str">
        <f>F14</f>
        <v>obvod správy tratí v Mostě</v>
      </c>
      <c r="G83" s="41"/>
      <c r="H83" s="41"/>
      <c r="I83" s="147" t="s">
        <v>24</v>
      </c>
      <c r="J83" s="69" t="str">
        <f>IF(J14="","",J14)</f>
        <v>13. 2. 2019</v>
      </c>
      <c r="K83" s="41"/>
      <c r="L83" s="45"/>
    </row>
    <row r="84" s="1" customFormat="1" ht="6.96" customHeight="1">
      <c r="B84" s="40"/>
      <c r="C84" s="41"/>
      <c r="D84" s="41"/>
      <c r="E84" s="41"/>
      <c r="F84" s="41"/>
      <c r="G84" s="41"/>
      <c r="H84" s="41"/>
      <c r="I84" s="145"/>
      <c r="J84" s="41"/>
      <c r="K84" s="41"/>
      <c r="L84" s="45"/>
    </row>
    <row r="85" s="1" customFormat="1" ht="13.65" customHeight="1">
      <c r="B85" s="40"/>
      <c r="C85" s="33" t="s">
        <v>30</v>
      </c>
      <c r="D85" s="41"/>
      <c r="E85" s="41"/>
      <c r="F85" s="28" t="str">
        <f>E17</f>
        <v>SŽDC s.o., OŘ UNL, ST Most</v>
      </c>
      <c r="G85" s="41"/>
      <c r="H85" s="41"/>
      <c r="I85" s="147" t="s">
        <v>38</v>
      </c>
      <c r="J85" s="38" t="str">
        <f>E23</f>
        <v xml:space="preserve"> </v>
      </c>
      <c r="K85" s="41"/>
      <c r="L85" s="45"/>
    </row>
    <row r="86" s="1" customFormat="1" ht="38.55" customHeight="1">
      <c r="B86" s="40"/>
      <c r="C86" s="33" t="s">
        <v>36</v>
      </c>
      <c r="D86" s="41"/>
      <c r="E86" s="41"/>
      <c r="F86" s="28" t="str">
        <f>IF(E20="","",E20)</f>
        <v>Vyplň údaj</v>
      </c>
      <c r="G86" s="41"/>
      <c r="H86" s="41"/>
      <c r="I86" s="147" t="s">
        <v>42</v>
      </c>
      <c r="J86" s="38" t="str">
        <f>E26</f>
        <v>Ing. Horák Jiří, horak@szdc.cz, +420 602155923</v>
      </c>
      <c r="K86" s="41"/>
      <c r="L86" s="45"/>
    </row>
    <row r="87" s="1" customFormat="1" ht="10.32" customHeight="1">
      <c r="B87" s="40"/>
      <c r="C87" s="41"/>
      <c r="D87" s="41"/>
      <c r="E87" s="41"/>
      <c r="F87" s="41"/>
      <c r="G87" s="41"/>
      <c r="H87" s="41"/>
      <c r="I87" s="145"/>
      <c r="J87" s="41"/>
      <c r="K87" s="41"/>
      <c r="L87" s="45"/>
    </row>
    <row r="88" s="10" customFormat="1" ht="29.28" customHeight="1">
      <c r="B88" s="192"/>
      <c r="C88" s="193" t="s">
        <v>218</v>
      </c>
      <c r="D88" s="194" t="s">
        <v>65</v>
      </c>
      <c r="E88" s="194" t="s">
        <v>61</v>
      </c>
      <c r="F88" s="194" t="s">
        <v>62</v>
      </c>
      <c r="G88" s="194" t="s">
        <v>219</v>
      </c>
      <c r="H88" s="194" t="s">
        <v>220</v>
      </c>
      <c r="I88" s="195" t="s">
        <v>221</v>
      </c>
      <c r="J88" s="194" t="s">
        <v>210</v>
      </c>
      <c r="K88" s="196" t="s">
        <v>222</v>
      </c>
      <c r="L88" s="197"/>
      <c r="M88" s="89" t="s">
        <v>39</v>
      </c>
      <c r="N88" s="90" t="s">
        <v>50</v>
      </c>
      <c r="O88" s="90" t="s">
        <v>223</v>
      </c>
      <c r="P88" s="90" t="s">
        <v>224</v>
      </c>
      <c r="Q88" s="90" t="s">
        <v>225</v>
      </c>
      <c r="R88" s="90" t="s">
        <v>226</v>
      </c>
      <c r="S88" s="90" t="s">
        <v>227</v>
      </c>
      <c r="T88" s="91" t="s">
        <v>228</v>
      </c>
    </row>
    <row r="89" s="1" customFormat="1" ht="22.8" customHeight="1">
      <c r="B89" s="40"/>
      <c r="C89" s="96" t="s">
        <v>229</v>
      </c>
      <c r="D89" s="41"/>
      <c r="E89" s="41"/>
      <c r="F89" s="41"/>
      <c r="G89" s="41"/>
      <c r="H89" s="41"/>
      <c r="I89" s="145"/>
      <c r="J89" s="198">
        <f>BK89</f>
        <v>0</v>
      </c>
      <c r="K89" s="41"/>
      <c r="L89" s="45"/>
      <c r="M89" s="92"/>
      <c r="N89" s="93"/>
      <c r="O89" s="93"/>
      <c r="P89" s="199">
        <f>P90+P121+P129</f>
        <v>0</v>
      </c>
      <c r="Q89" s="93"/>
      <c r="R89" s="199">
        <f>R90+R121+R129</f>
        <v>0.15006</v>
      </c>
      <c r="S89" s="93"/>
      <c r="T89" s="200">
        <f>T90+T121+T129</f>
        <v>0</v>
      </c>
      <c r="AT89" s="18" t="s">
        <v>79</v>
      </c>
      <c r="AU89" s="18" t="s">
        <v>211</v>
      </c>
      <c r="BK89" s="201">
        <f>BK90+BK121+BK129</f>
        <v>0</v>
      </c>
    </row>
    <row r="90" s="11" customFormat="1" ht="25.92" customHeight="1">
      <c r="B90" s="202"/>
      <c r="C90" s="203"/>
      <c r="D90" s="204" t="s">
        <v>79</v>
      </c>
      <c r="E90" s="205" t="s">
        <v>230</v>
      </c>
      <c r="F90" s="205" t="s">
        <v>231</v>
      </c>
      <c r="G90" s="203"/>
      <c r="H90" s="203"/>
      <c r="I90" s="206"/>
      <c r="J90" s="207">
        <f>BK90</f>
        <v>0</v>
      </c>
      <c r="K90" s="203"/>
      <c r="L90" s="208"/>
      <c r="M90" s="209"/>
      <c r="N90" s="210"/>
      <c r="O90" s="210"/>
      <c r="P90" s="211">
        <f>P91</f>
        <v>0</v>
      </c>
      <c r="Q90" s="210"/>
      <c r="R90" s="211">
        <f>R91</f>
        <v>0.15006</v>
      </c>
      <c r="S90" s="210"/>
      <c r="T90" s="212">
        <f>T91</f>
        <v>0</v>
      </c>
      <c r="AR90" s="213" t="s">
        <v>87</v>
      </c>
      <c r="AT90" s="214" t="s">
        <v>79</v>
      </c>
      <c r="AU90" s="214" t="s">
        <v>80</v>
      </c>
      <c r="AY90" s="213" t="s">
        <v>232</v>
      </c>
      <c r="BK90" s="215">
        <f>BK91</f>
        <v>0</v>
      </c>
    </row>
    <row r="91" s="11" customFormat="1" ht="22.8" customHeight="1">
      <c r="B91" s="202"/>
      <c r="C91" s="203"/>
      <c r="D91" s="204" t="s">
        <v>79</v>
      </c>
      <c r="E91" s="216" t="s">
        <v>233</v>
      </c>
      <c r="F91" s="216" t="s">
        <v>234</v>
      </c>
      <c r="G91" s="203"/>
      <c r="H91" s="203"/>
      <c r="I91" s="206"/>
      <c r="J91" s="217">
        <f>BK91</f>
        <v>0</v>
      </c>
      <c r="K91" s="203"/>
      <c r="L91" s="208"/>
      <c r="M91" s="209"/>
      <c r="N91" s="210"/>
      <c r="O91" s="210"/>
      <c r="P91" s="211">
        <f>SUM(P92:P120)</f>
        <v>0</v>
      </c>
      <c r="Q91" s="210"/>
      <c r="R91" s="211">
        <f>SUM(R92:R120)</f>
        <v>0.15006</v>
      </c>
      <c r="S91" s="210"/>
      <c r="T91" s="212">
        <f>SUM(T92:T120)</f>
        <v>0</v>
      </c>
      <c r="AR91" s="213" t="s">
        <v>87</v>
      </c>
      <c r="AT91" s="214" t="s">
        <v>79</v>
      </c>
      <c r="AU91" s="214" t="s">
        <v>87</v>
      </c>
      <c r="AY91" s="213" t="s">
        <v>232</v>
      </c>
      <c r="BK91" s="215">
        <f>SUM(BK92:BK120)</f>
        <v>0</v>
      </c>
    </row>
    <row r="92" s="1" customFormat="1" ht="45" customHeight="1">
      <c r="B92" s="40"/>
      <c r="C92" s="218" t="s">
        <v>87</v>
      </c>
      <c r="D92" s="218" t="s">
        <v>235</v>
      </c>
      <c r="E92" s="219" t="s">
        <v>680</v>
      </c>
      <c r="F92" s="220" t="s">
        <v>681</v>
      </c>
      <c r="G92" s="221" t="s">
        <v>180</v>
      </c>
      <c r="H92" s="222">
        <v>150</v>
      </c>
      <c r="I92" s="223"/>
      <c r="J92" s="224">
        <f>ROUND(I92*H92,2)</f>
        <v>0</v>
      </c>
      <c r="K92" s="220" t="s">
        <v>238</v>
      </c>
      <c r="L92" s="45"/>
      <c r="M92" s="225" t="s">
        <v>39</v>
      </c>
      <c r="N92" s="226" t="s">
        <v>53</v>
      </c>
      <c r="O92" s="81"/>
      <c r="P92" s="227">
        <f>O92*H92</f>
        <v>0</v>
      </c>
      <c r="Q92" s="227">
        <v>0</v>
      </c>
      <c r="R92" s="227">
        <f>Q92*H92</f>
        <v>0</v>
      </c>
      <c r="S92" s="227">
        <v>0</v>
      </c>
      <c r="T92" s="228">
        <f>S92*H92</f>
        <v>0</v>
      </c>
      <c r="AR92" s="18" t="s">
        <v>181</v>
      </c>
      <c r="AT92" s="18" t="s">
        <v>235</v>
      </c>
      <c r="AU92" s="18" t="s">
        <v>89</v>
      </c>
      <c r="AY92" s="18" t="s">
        <v>232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18" t="s">
        <v>181</v>
      </c>
      <c r="BK92" s="229">
        <f>ROUND(I92*H92,2)</f>
        <v>0</v>
      </c>
      <c r="BL92" s="18" t="s">
        <v>181</v>
      </c>
      <c r="BM92" s="18" t="s">
        <v>682</v>
      </c>
    </row>
    <row r="93" s="1" customFormat="1">
      <c r="B93" s="40"/>
      <c r="C93" s="41"/>
      <c r="D93" s="230" t="s">
        <v>240</v>
      </c>
      <c r="E93" s="41"/>
      <c r="F93" s="231" t="s">
        <v>267</v>
      </c>
      <c r="G93" s="41"/>
      <c r="H93" s="41"/>
      <c r="I93" s="145"/>
      <c r="J93" s="41"/>
      <c r="K93" s="41"/>
      <c r="L93" s="45"/>
      <c r="M93" s="232"/>
      <c r="N93" s="81"/>
      <c r="O93" s="81"/>
      <c r="P93" s="81"/>
      <c r="Q93" s="81"/>
      <c r="R93" s="81"/>
      <c r="S93" s="81"/>
      <c r="T93" s="82"/>
      <c r="AT93" s="18" t="s">
        <v>240</v>
      </c>
      <c r="AU93" s="18" t="s">
        <v>89</v>
      </c>
    </row>
    <row r="94" s="12" customFormat="1">
      <c r="B94" s="233"/>
      <c r="C94" s="234"/>
      <c r="D94" s="230" t="s">
        <v>242</v>
      </c>
      <c r="E94" s="235" t="s">
        <v>39</v>
      </c>
      <c r="F94" s="236" t="s">
        <v>683</v>
      </c>
      <c r="G94" s="234"/>
      <c r="H94" s="237">
        <v>150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AT94" s="243" t="s">
        <v>242</v>
      </c>
      <c r="AU94" s="243" t="s">
        <v>89</v>
      </c>
      <c r="AV94" s="12" t="s">
        <v>89</v>
      </c>
      <c r="AW94" s="12" t="s">
        <v>41</v>
      </c>
      <c r="AX94" s="12" t="s">
        <v>80</v>
      </c>
      <c r="AY94" s="243" t="s">
        <v>232</v>
      </c>
    </row>
    <row r="95" s="13" customFormat="1">
      <c r="B95" s="254"/>
      <c r="C95" s="255"/>
      <c r="D95" s="230" t="s">
        <v>242</v>
      </c>
      <c r="E95" s="256" t="s">
        <v>671</v>
      </c>
      <c r="F95" s="257" t="s">
        <v>263</v>
      </c>
      <c r="G95" s="255"/>
      <c r="H95" s="258">
        <v>150</v>
      </c>
      <c r="I95" s="259"/>
      <c r="J95" s="255"/>
      <c r="K95" s="255"/>
      <c r="L95" s="260"/>
      <c r="M95" s="261"/>
      <c r="N95" s="262"/>
      <c r="O95" s="262"/>
      <c r="P95" s="262"/>
      <c r="Q95" s="262"/>
      <c r="R95" s="262"/>
      <c r="S95" s="262"/>
      <c r="T95" s="263"/>
      <c r="AT95" s="264" t="s">
        <v>242</v>
      </c>
      <c r="AU95" s="264" t="s">
        <v>89</v>
      </c>
      <c r="AV95" s="13" t="s">
        <v>181</v>
      </c>
      <c r="AW95" s="13" t="s">
        <v>41</v>
      </c>
      <c r="AX95" s="13" t="s">
        <v>87</v>
      </c>
      <c r="AY95" s="264" t="s">
        <v>232</v>
      </c>
    </row>
    <row r="96" s="1" customFormat="1" ht="22.5" customHeight="1">
      <c r="B96" s="40"/>
      <c r="C96" s="244" t="s">
        <v>89</v>
      </c>
      <c r="D96" s="244" t="s">
        <v>250</v>
      </c>
      <c r="E96" s="245" t="s">
        <v>278</v>
      </c>
      <c r="F96" s="246" t="s">
        <v>279</v>
      </c>
      <c r="G96" s="247" t="s">
        <v>280</v>
      </c>
      <c r="H96" s="248">
        <v>492</v>
      </c>
      <c r="I96" s="249"/>
      <c r="J96" s="250">
        <f>ROUND(I96*H96,2)</f>
        <v>0</v>
      </c>
      <c r="K96" s="246" t="s">
        <v>238</v>
      </c>
      <c r="L96" s="251"/>
      <c r="M96" s="252" t="s">
        <v>39</v>
      </c>
      <c r="N96" s="253" t="s">
        <v>53</v>
      </c>
      <c r="O96" s="81"/>
      <c r="P96" s="227">
        <f>O96*H96</f>
        <v>0</v>
      </c>
      <c r="Q96" s="227">
        <v>0.00018000000000000001</v>
      </c>
      <c r="R96" s="227">
        <f>Q96*H96</f>
        <v>0.08856</v>
      </c>
      <c r="S96" s="227">
        <v>0</v>
      </c>
      <c r="T96" s="228">
        <f>S96*H96</f>
        <v>0</v>
      </c>
      <c r="AR96" s="18" t="s">
        <v>253</v>
      </c>
      <c r="AT96" s="18" t="s">
        <v>250</v>
      </c>
      <c r="AU96" s="18" t="s">
        <v>89</v>
      </c>
      <c r="AY96" s="18" t="s">
        <v>232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18" t="s">
        <v>181</v>
      </c>
      <c r="BK96" s="229">
        <f>ROUND(I96*H96,2)</f>
        <v>0</v>
      </c>
      <c r="BL96" s="18" t="s">
        <v>181</v>
      </c>
      <c r="BM96" s="18" t="s">
        <v>684</v>
      </c>
    </row>
    <row r="97" s="12" customFormat="1">
      <c r="B97" s="233"/>
      <c r="C97" s="234"/>
      <c r="D97" s="230" t="s">
        <v>242</v>
      </c>
      <c r="E97" s="235" t="s">
        <v>673</v>
      </c>
      <c r="F97" s="236" t="s">
        <v>685</v>
      </c>
      <c r="G97" s="234"/>
      <c r="H97" s="237">
        <v>492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AT97" s="243" t="s">
        <v>242</v>
      </c>
      <c r="AU97" s="243" t="s">
        <v>89</v>
      </c>
      <c r="AV97" s="12" t="s">
        <v>89</v>
      </c>
      <c r="AW97" s="12" t="s">
        <v>41</v>
      </c>
      <c r="AX97" s="12" t="s">
        <v>87</v>
      </c>
      <c r="AY97" s="243" t="s">
        <v>232</v>
      </c>
    </row>
    <row r="98" s="1" customFormat="1" ht="22.5" customHeight="1">
      <c r="B98" s="40"/>
      <c r="C98" s="244" t="s">
        <v>249</v>
      </c>
      <c r="D98" s="244" t="s">
        <v>250</v>
      </c>
      <c r="E98" s="245" t="s">
        <v>285</v>
      </c>
      <c r="F98" s="246" t="s">
        <v>286</v>
      </c>
      <c r="G98" s="247" t="s">
        <v>280</v>
      </c>
      <c r="H98" s="248">
        <v>50</v>
      </c>
      <c r="I98" s="249"/>
      <c r="J98" s="250">
        <f>ROUND(I98*H98,2)</f>
        <v>0</v>
      </c>
      <c r="K98" s="246" t="s">
        <v>238</v>
      </c>
      <c r="L98" s="251"/>
      <c r="M98" s="252" t="s">
        <v>39</v>
      </c>
      <c r="N98" s="253" t="s">
        <v>53</v>
      </c>
      <c r="O98" s="81"/>
      <c r="P98" s="227">
        <f>O98*H98</f>
        <v>0</v>
      </c>
      <c r="Q98" s="227">
        <v>0.00123</v>
      </c>
      <c r="R98" s="227">
        <f>Q98*H98</f>
        <v>0.061499999999999999</v>
      </c>
      <c r="S98" s="227">
        <v>0</v>
      </c>
      <c r="T98" s="228">
        <f>S98*H98</f>
        <v>0</v>
      </c>
      <c r="AR98" s="18" t="s">
        <v>253</v>
      </c>
      <c r="AT98" s="18" t="s">
        <v>250</v>
      </c>
      <c r="AU98" s="18" t="s">
        <v>89</v>
      </c>
      <c r="AY98" s="18" t="s">
        <v>232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18" t="s">
        <v>181</v>
      </c>
      <c r="BK98" s="229">
        <f>ROUND(I98*H98,2)</f>
        <v>0</v>
      </c>
      <c r="BL98" s="18" t="s">
        <v>181</v>
      </c>
      <c r="BM98" s="18" t="s">
        <v>686</v>
      </c>
    </row>
    <row r="99" s="1" customFormat="1" ht="22.5" customHeight="1">
      <c r="B99" s="40"/>
      <c r="C99" s="218" t="s">
        <v>181</v>
      </c>
      <c r="D99" s="218" t="s">
        <v>235</v>
      </c>
      <c r="E99" s="219" t="s">
        <v>290</v>
      </c>
      <c r="F99" s="220" t="s">
        <v>291</v>
      </c>
      <c r="G99" s="221" t="s">
        <v>280</v>
      </c>
      <c r="H99" s="222">
        <v>25</v>
      </c>
      <c r="I99" s="223"/>
      <c r="J99" s="224">
        <f>ROUND(I99*H99,2)</f>
        <v>0</v>
      </c>
      <c r="K99" s="220" t="s">
        <v>238</v>
      </c>
      <c r="L99" s="45"/>
      <c r="M99" s="225" t="s">
        <v>39</v>
      </c>
      <c r="N99" s="226" t="s">
        <v>53</v>
      </c>
      <c r="O99" s="81"/>
      <c r="P99" s="227">
        <f>O99*H99</f>
        <v>0</v>
      </c>
      <c r="Q99" s="227">
        <v>0</v>
      </c>
      <c r="R99" s="227">
        <f>Q99*H99</f>
        <v>0</v>
      </c>
      <c r="S99" s="227">
        <v>0</v>
      </c>
      <c r="T99" s="228">
        <f>S99*H99</f>
        <v>0</v>
      </c>
      <c r="AR99" s="18" t="s">
        <v>181</v>
      </c>
      <c r="AT99" s="18" t="s">
        <v>235</v>
      </c>
      <c r="AU99" s="18" t="s">
        <v>89</v>
      </c>
      <c r="AY99" s="18" t="s">
        <v>232</v>
      </c>
      <c r="BE99" s="229">
        <f>IF(N99="základní",J99,0)</f>
        <v>0</v>
      </c>
      <c r="BF99" s="229">
        <f>IF(N99="snížená",J99,0)</f>
        <v>0</v>
      </c>
      <c r="BG99" s="229">
        <f>IF(N99="zákl. přenesená",J99,0)</f>
        <v>0</v>
      </c>
      <c r="BH99" s="229">
        <f>IF(N99="sníž. přenesená",J99,0)</f>
        <v>0</v>
      </c>
      <c r="BI99" s="229">
        <f>IF(N99="nulová",J99,0)</f>
        <v>0</v>
      </c>
      <c r="BJ99" s="18" t="s">
        <v>181</v>
      </c>
      <c r="BK99" s="229">
        <f>ROUND(I99*H99,2)</f>
        <v>0</v>
      </c>
      <c r="BL99" s="18" t="s">
        <v>181</v>
      </c>
      <c r="BM99" s="18" t="s">
        <v>687</v>
      </c>
    </row>
    <row r="100" s="1" customFormat="1">
      <c r="B100" s="40"/>
      <c r="C100" s="41"/>
      <c r="D100" s="230" t="s">
        <v>240</v>
      </c>
      <c r="E100" s="41"/>
      <c r="F100" s="231" t="s">
        <v>293</v>
      </c>
      <c r="G100" s="41"/>
      <c r="H100" s="41"/>
      <c r="I100" s="145"/>
      <c r="J100" s="41"/>
      <c r="K100" s="41"/>
      <c r="L100" s="45"/>
      <c r="M100" s="232"/>
      <c r="N100" s="81"/>
      <c r="O100" s="81"/>
      <c r="P100" s="81"/>
      <c r="Q100" s="81"/>
      <c r="R100" s="81"/>
      <c r="S100" s="81"/>
      <c r="T100" s="82"/>
      <c r="AT100" s="18" t="s">
        <v>240</v>
      </c>
      <c r="AU100" s="18" t="s">
        <v>89</v>
      </c>
    </row>
    <row r="101" s="12" customFormat="1">
      <c r="B101" s="233"/>
      <c r="C101" s="234"/>
      <c r="D101" s="230" t="s">
        <v>242</v>
      </c>
      <c r="E101" s="235" t="s">
        <v>39</v>
      </c>
      <c r="F101" s="236" t="s">
        <v>688</v>
      </c>
      <c r="G101" s="234"/>
      <c r="H101" s="237">
        <v>25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AT101" s="243" t="s">
        <v>242</v>
      </c>
      <c r="AU101" s="243" t="s">
        <v>89</v>
      </c>
      <c r="AV101" s="12" t="s">
        <v>89</v>
      </c>
      <c r="AW101" s="12" t="s">
        <v>41</v>
      </c>
      <c r="AX101" s="12" t="s">
        <v>80</v>
      </c>
      <c r="AY101" s="243" t="s">
        <v>232</v>
      </c>
    </row>
    <row r="102" s="13" customFormat="1">
      <c r="B102" s="254"/>
      <c r="C102" s="255"/>
      <c r="D102" s="230" t="s">
        <v>242</v>
      </c>
      <c r="E102" s="256" t="s">
        <v>39</v>
      </c>
      <c r="F102" s="257" t="s">
        <v>263</v>
      </c>
      <c r="G102" s="255"/>
      <c r="H102" s="258">
        <v>25</v>
      </c>
      <c r="I102" s="259"/>
      <c r="J102" s="255"/>
      <c r="K102" s="255"/>
      <c r="L102" s="260"/>
      <c r="M102" s="261"/>
      <c r="N102" s="262"/>
      <c r="O102" s="262"/>
      <c r="P102" s="262"/>
      <c r="Q102" s="262"/>
      <c r="R102" s="262"/>
      <c r="S102" s="262"/>
      <c r="T102" s="263"/>
      <c r="AT102" s="264" t="s">
        <v>242</v>
      </c>
      <c r="AU102" s="264" t="s">
        <v>89</v>
      </c>
      <c r="AV102" s="13" t="s">
        <v>181</v>
      </c>
      <c r="AW102" s="13" t="s">
        <v>41</v>
      </c>
      <c r="AX102" s="13" t="s">
        <v>87</v>
      </c>
      <c r="AY102" s="264" t="s">
        <v>232</v>
      </c>
    </row>
    <row r="103" s="1" customFormat="1" ht="33.75" customHeight="1">
      <c r="B103" s="40"/>
      <c r="C103" s="218" t="s">
        <v>233</v>
      </c>
      <c r="D103" s="218" t="s">
        <v>235</v>
      </c>
      <c r="E103" s="219" t="s">
        <v>689</v>
      </c>
      <c r="F103" s="220" t="s">
        <v>690</v>
      </c>
      <c r="G103" s="221" t="s">
        <v>280</v>
      </c>
      <c r="H103" s="222">
        <v>246</v>
      </c>
      <c r="I103" s="223"/>
      <c r="J103" s="224">
        <f>ROUND(I103*H103,2)</f>
        <v>0</v>
      </c>
      <c r="K103" s="220" t="s">
        <v>238</v>
      </c>
      <c r="L103" s="45"/>
      <c r="M103" s="225" t="s">
        <v>39</v>
      </c>
      <c r="N103" s="226" t="s">
        <v>53</v>
      </c>
      <c r="O103" s="81"/>
      <c r="P103" s="227">
        <f>O103*H103</f>
        <v>0</v>
      </c>
      <c r="Q103" s="227">
        <v>0</v>
      </c>
      <c r="R103" s="227">
        <f>Q103*H103</f>
        <v>0</v>
      </c>
      <c r="S103" s="227">
        <v>0</v>
      </c>
      <c r="T103" s="228">
        <f>S103*H103</f>
        <v>0</v>
      </c>
      <c r="AR103" s="18" t="s">
        <v>181</v>
      </c>
      <c r="AT103" s="18" t="s">
        <v>235</v>
      </c>
      <c r="AU103" s="18" t="s">
        <v>89</v>
      </c>
      <c r="AY103" s="18" t="s">
        <v>232</v>
      </c>
      <c r="BE103" s="229">
        <f>IF(N103="základní",J103,0)</f>
        <v>0</v>
      </c>
      <c r="BF103" s="229">
        <f>IF(N103="snížená",J103,0)</f>
        <v>0</v>
      </c>
      <c r="BG103" s="229">
        <f>IF(N103="zákl. přenesená",J103,0)</f>
        <v>0</v>
      </c>
      <c r="BH103" s="229">
        <f>IF(N103="sníž. přenesená",J103,0)</f>
        <v>0</v>
      </c>
      <c r="BI103" s="229">
        <f>IF(N103="nulová",J103,0)</f>
        <v>0</v>
      </c>
      <c r="BJ103" s="18" t="s">
        <v>181</v>
      </c>
      <c r="BK103" s="229">
        <f>ROUND(I103*H103,2)</f>
        <v>0</v>
      </c>
      <c r="BL103" s="18" t="s">
        <v>181</v>
      </c>
      <c r="BM103" s="18" t="s">
        <v>691</v>
      </c>
    </row>
    <row r="104" s="1" customFormat="1">
      <c r="B104" s="40"/>
      <c r="C104" s="41"/>
      <c r="D104" s="230" t="s">
        <v>240</v>
      </c>
      <c r="E104" s="41"/>
      <c r="F104" s="231" t="s">
        <v>692</v>
      </c>
      <c r="G104" s="41"/>
      <c r="H104" s="41"/>
      <c r="I104" s="145"/>
      <c r="J104" s="41"/>
      <c r="K104" s="41"/>
      <c r="L104" s="45"/>
      <c r="M104" s="232"/>
      <c r="N104" s="81"/>
      <c r="O104" s="81"/>
      <c r="P104" s="81"/>
      <c r="Q104" s="81"/>
      <c r="R104" s="81"/>
      <c r="S104" s="81"/>
      <c r="T104" s="82"/>
      <c r="AT104" s="18" t="s">
        <v>240</v>
      </c>
      <c r="AU104" s="18" t="s">
        <v>89</v>
      </c>
    </row>
    <row r="105" s="12" customFormat="1">
      <c r="B105" s="233"/>
      <c r="C105" s="234"/>
      <c r="D105" s="230" t="s">
        <v>242</v>
      </c>
      <c r="E105" s="235" t="s">
        <v>39</v>
      </c>
      <c r="F105" s="236" t="s">
        <v>693</v>
      </c>
      <c r="G105" s="234"/>
      <c r="H105" s="237">
        <v>246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AT105" s="243" t="s">
        <v>242</v>
      </c>
      <c r="AU105" s="243" t="s">
        <v>89</v>
      </c>
      <c r="AV105" s="12" t="s">
        <v>89</v>
      </c>
      <c r="AW105" s="12" t="s">
        <v>41</v>
      </c>
      <c r="AX105" s="12" t="s">
        <v>80</v>
      </c>
      <c r="AY105" s="243" t="s">
        <v>232</v>
      </c>
    </row>
    <row r="106" s="13" customFormat="1">
      <c r="B106" s="254"/>
      <c r="C106" s="255"/>
      <c r="D106" s="230" t="s">
        <v>242</v>
      </c>
      <c r="E106" s="256" t="s">
        <v>39</v>
      </c>
      <c r="F106" s="257" t="s">
        <v>263</v>
      </c>
      <c r="G106" s="255"/>
      <c r="H106" s="258">
        <v>246</v>
      </c>
      <c r="I106" s="259"/>
      <c r="J106" s="255"/>
      <c r="K106" s="255"/>
      <c r="L106" s="260"/>
      <c r="M106" s="261"/>
      <c r="N106" s="262"/>
      <c r="O106" s="262"/>
      <c r="P106" s="262"/>
      <c r="Q106" s="262"/>
      <c r="R106" s="262"/>
      <c r="S106" s="262"/>
      <c r="T106" s="263"/>
      <c r="AT106" s="264" t="s">
        <v>242</v>
      </c>
      <c r="AU106" s="264" t="s">
        <v>89</v>
      </c>
      <c r="AV106" s="13" t="s">
        <v>181</v>
      </c>
      <c r="AW106" s="13" t="s">
        <v>41</v>
      </c>
      <c r="AX106" s="13" t="s">
        <v>87</v>
      </c>
      <c r="AY106" s="264" t="s">
        <v>232</v>
      </c>
    </row>
    <row r="107" s="1" customFormat="1" ht="56.25" customHeight="1">
      <c r="B107" s="40"/>
      <c r="C107" s="218" t="s">
        <v>269</v>
      </c>
      <c r="D107" s="218" t="s">
        <v>235</v>
      </c>
      <c r="E107" s="219" t="s">
        <v>309</v>
      </c>
      <c r="F107" s="220" t="s">
        <v>310</v>
      </c>
      <c r="G107" s="221" t="s">
        <v>180</v>
      </c>
      <c r="H107" s="222">
        <v>150</v>
      </c>
      <c r="I107" s="223"/>
      <c r="J107" s="224">
        <f>ROUND(I107*H107,2)</f>
        <v>0</v>
      </c>
      <c r="K107" s="220" t="s">
        <v>238</v>
      </c>
      <c r="L107" s="45"/>
      <c r="M107" s="225" t="s">
        <v>39</v>
      </c>
      <c r="N107" s="226" t="s">
        <v>53</v>
      </c>
      <c r="O107" s="81"/>
      <c r="P107" s="227">
        <f>O107*H107</f>
        <v>0</v>
      </c>
      <c r="Q107" s="227">
        <v>0</v>
      </c>
      <c r="R107" s="227">
        <f>Q107*H107</f>
        <v>0</v>
      </c>
      <c r="S107" s="227">
        <v>0</v>
      </c>
      <c r="T107" s="228">
        <f>S107*H107</f>
        <v>0</v>
      </c>
      <c r="AR107" s="18" t="s">
        <v>181</v>
      </c>
      <c r="AT107" s="18" t="s">
        <v>235</v>
      </c>
      <c r="AU107" s="18" t="s">
        <v>89</v>
      </c>
      <c r="AY107" s="18" t="s">
        <v>232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18" t="s">
        <v>181</v>
      </c>
      <c r="BK107" s="229">
        <f>ROUND(I107*H107,2)</f>
        <v>0</v>
      </c>
      <c r="BL107" s="18" t="s">
        <v>181</v>
      </c>
      <c r="BM107" s="18" t="s">
        <v>694</v>
      </c>
    </row>
    <row r="108" s="1" customFormat="1">
      <c r="B108" s="40"/>
      <c r="C108" s="41"/>
      <c r="D108" s="230" t="s">
        <v>240</v>
      </c>
      <c r="E108" s="41"/>
      <c r="F108" s="231" t="s">
        <v>312</v>
      </c>
      <c r="G108" s="41"/>
      <c r="H108" s="41"/>
      <c r="I108" s="145"/>
      <c r="J108" s="41"/>
      <c r="K108" s="41"/>
      <c r="L108" s="45"/>
      <c r="M108" s="232"/>
      <c r="N108" s="81"/>
      <c r="O108" s="81"/>
      <c r="P108" s="81"/>
      <c r="Q108" s="81"/>
      <c r="R108" s="81"/>
      <c r="S108" s="81"/>
      <c r="T108" s="82"/>
      <c r="AT108" s="18" t="s">
        <v>240</v>
      </c>
      <c r="AU108" s="18" t="s">
        <v>89</v>
      </c>
    </row>
    <row r="109" s="12" customFormat="1">
      <c r="B109" s="233"/>
      <c r="C109" s="234"/>
      <c r="D109" s="230" t="s">
        <v>242</v>
      </c>
      <c r="E109" s="235" t="s">
        <v>39</v>
      </c>
      <c r="F109" s="236" t="s">
        <v>671</v>
      </c>
      <c r="G109" s="234"/>
      <c r="H109" s="237">
        <v>150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AT109" s="243" t="s">
        <v>242</v>
      </c>
      <c r="AU109" s="243" t="s">
        <v>89</v>
      </c>
      <c r="AV109" s="12" t="s">
        <v>89</v>
      </c>
      <c r="AW109" s="12" t="s">
        <v>41</v>
      </c>
      <c r="AX109" s="12" t="s">
        <v>80</v>
      </c>
      <c r="AY109" s="243" t="s">
        <v>232</v>
      </c>
    </row>
    <row r="110" s="13" customFormat="1">
      <c r="B110" s="254"/>
      <c r="C110" s="255"/>
      <c r="D110" s="230" t="s">
        <v>242</v>
      </c>
      <c r="E110" s="256" t="s">
        <v>39</v>
      </c>
      <c r="F110" s="257" t="s">
        <v>263</v>
      </c>
      <c r="G110" s="255"/>
      <c r="H110" s="258">
        <v>150</v>
      </c>
      <c r="I110" s="259"/>
      <c r="J110" s="255"/>
      <c r="K110" s="255"/>
      <c r="L110" s="260"/>
      <c r="M110" s="261"/>
      <c r="N110" s="262"/>
      <c r="O110" s="262"/>
      <c r="P110" s="262"/>
      <c r="Q110" s="262"/>
      <c r="R110" s="262"/>
      <c r="S110" s="262"/>
      <c r="T110" s="263"/>
      <c r="AT110" s="264" t="s">
        <v>242</v>
      </c>
      <c r="AU110" s="264" t="s">
        <v>89</v>
      </c>
      <c r="AV110" s="13" t="s">
        <v>181</v>
      </c>
      <c r="AW110" s="13" t="s">
        <v>41</v>
      </c>
      <c r="AX110" s="13" t="s">
        <v>87</v>
      </c>
      <c r="AY110" s="264" t="s">
        <v>232</v>
      </c>
    </row>
    <row r="111" s="1" customFormat="1" ht="45" customHeight="1">
      <c r="B111" s="40"/>
      <c r="C111" s="218" t="s">
        <v>277</v>
      </c>
      <c r="D111" s="218" t="s">
        <v>235</v>
      </c>
      <c r="E111" s="219" t="s">
        <v>324</v>
      </c>
      <c r="F111" s="220" t="s">
        <v>325</v>
      </c>
      <c r="G111" s="221" t="s">
        <v>317</v>
      </c>
      <c r="H111" s="222">
        <v>2</v>
      </c>
      <c r="I111" s="223"/>
      <c r="J111" s="224">
        <f>ROUND(I111*H111,2)</f>
        <v>0</v>
      </c>
      <c r="K111" s="220" t="s">
        <v>238</v>
      </c>
      <c r="L111" s="45"/>
      <c r="M111" s="225" t="s">
        <v>39</v>
      </c>
      <c r="N111" s="226" t="s">
        <v>53</v>
      </c>
      <c r="O111" s="81"/>
      <c r="P111" s="227">
        <f>O111*H111</f>
        <v>0</v>
      </c>
      <c r="Q111" s="227">
        <v>0</v>
      </c>
      <c r="R111" s="227">
        <f>Q111*H111</f>
        <v>0</v>
      </c>
      <c r="S111" s="227">
        <v>0</v>
      </c>
      <c r="T111" s="228">
        <f>S111*H111</f>
        <v>0</v>
      </c>
      <c r="AR111" s="18" t="s">
        <v>181</v>
      </c>
      <c r="AT111" s="18" t="s">
        <v>235</v>
      </c>
      <c r="AU111" s="18" t="s">
        <v>89</v>
      </c>
      <c r="AY111" s="18" t="s">
        <v>232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18" t="s">
        <v>181</v>
      </c>
      <c r="BK111" s="229">
        <f>ROUND(I111*H111,2)</f>
        <v>0</v>
      </c>
      <c r="BL111" s="18" t="s">
        <v>181</v>
      </c>
      <c r="BM111" s="18" t="s">
        <v>695</v>
      </c>
    </row>
    <row r="112" s="1" customFormat="1">
      <c r="B112" s="40"/>
      <c r="C112" s="41"/>
      <c r="D112" s="230" t="s">
        <v>240</v>
      </c>
      <c r="E112" s="41"/>
      <c r="F112" s="231" t="s">
        <v>319</v>
      </c>
      <c r="G112" s="41"/>
      <c r="H112" s="41"/>
      <c r="I112" s="145"/>
      <c r="J112" s="41"/>
      <c r="K112" s="41"/>
      <c r="L112" s="45"/>
      <c r="M112" s="232"/>
      <c r="N112" s="81"/>
      <c r="O112" s="81"/>
      <c r="P112" s="81"/>
      <c r="Q112" s="81"/>
      <c r="R112" s="81"/>
      <c r="S112" s="81"/>
      <c r="T112" s="82"/>
      <c r="AT112" s="18" t="s">
        <v>240</v>
      </c>
      <c r="AU112" s="18" t="s">
        <v>89</v>
      </c>
    </row>
    <row r="113" s="12" customFormat="1">
      <c r="B113" s="233"/>
      <c r="C113" s="234"/>
      <c r="D113" s="230" t="s">
        <v>242</v>
      </c>
      <c r="E113" s="235" t="s">
        <v>39</v>
      </c>
      <c r="F113" s="236" t="s">
        <v>696</v>
      </c>
      <c r="G113" s="234"/>
      <c r="H113" s="237">
        <v>2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AT113" s="243" t="s">
        <v>242</v>
      </c>
      <c r="AU113" s="243" t="s">
        <v>89</v>
      </c>
      <c r="AV113" s="12" t="s">
        <v>89</v>
      </c>
      <c r="AW113" s="12" t="s">
        <v>41</v>
      </c>
      <c r="AX113" s="12" t="s">
        <v>80</v>
      </c>
      <c r="AY113" s="243" t="s">
        <v>232</v>
      </c>
    </row>
    <row r="114" s="13" customFormat="1">
      <c r="B114" s="254"/>
      <c r="C114" s="255"/>
      <c r="D114" s="230" t="s">
        <v>242</v>
      </c>
      <c r="E114" s="256" t="s">
        <v>39</v>
      </c>
      <c r="F114" s="257" t="s">
        <v>263</v>
      </c>
      <c r="G114" s="255"/>
      <c r="H114" s="258">
        <v>2</v>
      </c>
      <c r="I114" s="259"/>
      <c r="J114" s="255"/>
      <c r="K114" s="255"/>
      <c r="L114" s="260"/>
      <c r="M114" s="261"/>
      <c r="N114" s="262"/>
      <c r="O114" s="262"/>
      <c r="P114" s="262"/>
      <c r="Q114" s="262"/>
      <c r="R114" s="262"/>
      <c r="S114" s="262"/>
      <c r="T114" s="263"/>
      <c r="AT114" s="264" t="s">
        <v>242</v>
      </c>
      <c r="AU114" s="264" t="s">
        <v>89</v>
      </c>
      <c r="AV114" s="13" t="s">
        <v>181</v>
      </c>
      <c r="AW114" s="13" t="s">
        <v>41</v>
      </c>
      <c r="AX114" s="13" t="s">
        <v>87</v>
      </c>
      <c r="AY114" s="264" t="s">
        <v>232</v>
      </c>
    </row>
    <row r="115" s="1" customFormat="1" ht="33.75" customHeight="1">
      <c r="B115" s="40"/>
      <c r="C115" s="218" t="s">
        <v>253</v>
      </c>
      <c r="D115" s="218" t="s">
        <v>235</v>
      </c>
      <c r="E115" s="219" t="s">
        <v>329</v>
      </c>
      <c r="F115" s="220" t="s">
        <v>330</v>
      </c>
      <c r="G115" s="221" t="s">
        <v>317</v>
      </c>
      <c r="H115" s="222">
        <v>1</v>
      </c>
      <c r="I115" s="223"/>
      <c r="J115" s="224">
        <f>ROUND(I115*H115,2)</f>
        <v>0</v>
      </c>
      <c r="K115" s="220" t="s">
        <v>238</v>
      </c>
      <c r="L115" s="45"/>
      <c r="M115" s="225" t="s">
        <v>39</v>
      </c>
      <c r="N115" s="226" t="s">
        <v>53</v>
      </c>
      <c r="O115" s="81"/>
      <c r="P115" s="227">
        <f>O115*H115</f>
        <v>0</v>
      </c>
      <c r="Q115" s="227">
        <v>0</v>
      </c>
      <c r="R115" s="227">
        <f>Q115*H115</f>
        <v>0</v>
      </c>
      <c r="S115" s="227">
        <v>0</v>
      </c>
      <c r="T115" s="228">
        <f>S115*H115</f>
        <v>0</v>
      </c>
      <c r="AR115" s="18" t="s">
        <v>181</v>
      </c>
      <c r="AT115" s="18" t="s">
        <v>235</v>
      </c>
      <c r="AU115" s="18" t="s">
        <v>89</v>
      </c>
      <c r="AY115" s="18" t="s">
        <v>232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18" t="s">
        <v>181</v>
      </c>
      <c r="BK115" s="229">
        <f>ROUND(I115*H115,2)</f>
        <v>0</v>
      </c>
      <c r="BL115" s="18" t="s">
        <v>181</v>
      </c>
      <c r="BM115" s="18" t="s">
        <v>697</v>
      </c>
    </row>
    <row r="116" s="1" customFormat="1">
      <c r="B116" s="40"/>
      <c r="C116" s="41"/>
      <c r="D116" s="230" t="s">
        <v>240</v>
      </c>
      <c r="E116" s="41"/>
      <c r="F116" s="231" t="s">
        <v>332</v>
      </c>
      <c r="G116" s="41"/>
      <c r="H116" s="41"/>
      <c r="I116" s="145"/>
      <c r="J116" s="41"/>
      <c r="K116" s="41"/>
      <c r="L116" s="45"/>
      <c r="M116" s="232"/>
      <c r="N116" s="81"/>
      <c r="O116" s="81"/>
      <c r="P116" s="81"/>
      <c r="Q116" s="81"/>
      <c r="R116" s="81"/>
      <c r="S116" s="81"/>
      <c r="T116" s="82"/>
      <c r="AT116" s="18" t="s">
        <v>240</v>
      </c>
      <c r="AU116" s="18" t="s">
        <v>89</v>
      </c>
    </row>
    <row r="117" s="12" customFormat="1">
      <c r="B117" s="233"/>
      <c r="C117" s="234"/>
      <c r="D117" s="230" t="s">
        <v>242</v>
      </c>
      <c r="E117" s="235" t="s">
        <v>39</v>
      </c>
      <c r="F117" s="236" t="s">
        <v>87</v>
      </c>
      <c r="G117" s="234"/>
      <c r="H117" s="237">
        <v>1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AT117" s="243" t="s">
        <v>242</v>
      </c>
      <c r="AU117" s="243" t="s">
        <v>89</v>
      </c>
      <c r="AV117" s="12" t="s">
        <v>89</v>
      </c>
      <c r="AW117" s="12" t="s">
        <v>41</v>
      </c>
      <c r="AX117" s="12" t="s">
        <v>87</v>
      </c>
      <c r="AY117" s="243" t="s">
        <v>232</v>
      </c>
    </row>
    <row r="118" s="1" customFormat="1" ht="33.75" customHeight="1">
      <c r="B118" s="40"/>
      <c r="C118" s="218" t="s">
        <v>289</v>
      </c>
      <c r="D118" s="218" t="s">
        <v>235</v>
      </c>
      <c r="E118" s="219" t="s">
        <v>698</v>
      </c>
      <c r="F118" s="220" t="s">
        <v>699</v>
      </c>
      <c r="G118" s="221" t="s">
        <v>180</v>
      </c>
      <c r="H118" s="222">
        <v>250</v>
      </c>
      <c r="I118" s="223"/>
      <c r="J118" s="224">
        <f>ROUND(I118*H118,2)</f>
        <v>0</v>
      </c>
      <c r="K118" s="220" t="s">
        <v>700</v>
      </c>
      <c r="L118" s="45"/>
      <c r="M118" s="225" t="s">
        <v>39</v>
      </c>
      <c r="N118" s="226" t="s">
        <v>53</v>
      </c>
      <c r="O118" s="81"/>
      <c r="P118" s="227">
        <f>O118*H118</f>
        <v>0</v>
      </c>
      <c r="Q118" s="227">
        <v>0</v>
      </c>
      <c r="R118" s="227">
        <f>Q118*H118</f>
        <v>0</v>
      </c>
      <c r="S118" s="227">
        <v>0</v>
      </c>
      <c r="T118" s="228">
        <f>S118*H118</f>
        <v>0</v>
      </c>
      <c r="AR118" s="18" t="s">
        <v>181</v>
      </c>
      <c r="AT118" s="18" t="s">
        <v>235</v>
      </c>
      <c r="AU118" s="18" t="s">
        <v>89</v>
      </c>
      <c r="AY118" s="18" t="s">
        <v>232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18" t="s">
        <v>181</v>
      </c>
      <c r="BK118" s="229">
        <f>ROUND(I118*H118,2)</f>
        <v>0</v>
      </c>
      <c r="BL118" s="18" t="s">
        <v>181</v>
      </c>
      <c r="BM118" s="18" t="s">
        <v>701</v>
      </c>
    </row>
    <row r="119" s="12" customFormat="1">
      <c r="B119" s="233"/>
      <c r="C119" s="234"/>
      <c r="D119" s="230" t="s">
        <v>242</v>
      </c>
      <c r="E119" s="235" t="s">
        <v>39</v>
      </c>
      <c r="F119" s="236" t="s">
        <v>702</v>
      </c>
      <c r="G119" s="234"/>
      <c r="H119" s="237">
        <v>250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AT119" s="243" t="s">
        <v>242</v>
      </c>
      <c r="AU119" s="243" t="s">
        <v>89</v>
      </c>
      <c r="AV119" s="12" t="s">
        <v>89</v>
      </c>
      <c r="AW119" s="12" t="s">
        <v>41</v>
      </c>
      <c r="AX119" s="12" t="s">
        <v>80</v>
      </c>
      <c r="AY119" s="243" t="s">
        <v>232</v>
      </c>
    </row>
    <row r="120" s="13" customFormat="1">
      <c r="B120" s="254"/>
      <c r="C120" s="255"/>
      <c r="D120" s="230" t="s">
        <v>242</v>
      </c>
      <c r="E120" s="256" t="s">
        <v>666</v>
      </c>
      <c r="F120" s="257" t="s">
        <v>263</v>
      </c>
      <c r="G120" s="255"/>
      <c r="H120" s="258">
        <v>250</v>
      </c>
      <c r="I120" s="259"/>
      <c r="J120" s="255"/>
      <c r="K120" s="255"/>
      <c r="L120" s="260"/>
      <c r="M120" s="261"/>
      <c r="N120" s="262"/>
      <c r="O120" s="262"/>
      <c r="P120" s="262"/>
      <c r="Q120" s="262"/>
      <c r="R120" s="262"/>
      <c r="S120" s="262"/>
      <c r="T120" s="263"/>
      <c r="AT120" s="264" t="s">
        <v>242</v>
      </c>
      <c r="AU120" s="264" t="s">
        <v>89</v>
      </c>
      <c r="AV120" s="13" t="s">
        <v>181</v>
      </c>
      <c r="AW120" s="13" t="s">
        <v>41</v>
      </c>
      <c r="AX120" s="13" t="s">
        <v>87</v>
      </c>
      <c r="AY120" s="264" t="s">
        <v>232</v>
      </c>
    </row>
    <row r="121" s="11" customFormat="1" ht="25.92" customHeight="1">
      <c r="B121" s="202"/>
      <c r="C121" s="203"/>
      <c r="D121" s="204" t="s">
        <v>79</v>
      </c>
      <c r="E121" s="205" t="s">
        <v>343</v>
      </c>
      <c r="F121" s="205" t="s">
        <v>344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SUM(P122:P128)</f>
        <v>0</v>
      </c>
      <c r="Q121" s="210"/>
      <c r="R121" s="211">
        <f>SUM(R122:R128)</f>
        <v>0</v>
      </c>
      <c r="S121" s="210"/>
      <c r="T121" s="212">
        <f>SUM(T122:T128)</f>
        <v>0</v>
      </c>
      <c r="AR121" s="213" t="s">
        <v>181</v>
      </c>
      <c r="AT121" s="214" t="s">
        <v>79</v>
      </c>
      <c r="AU121" s="214" t="s">
        <v>80</v>
      </c>
      <c r="AY121" s="213" t="s">
        <v>232</v>
      </c>
      <c r="BK121" s="215">
        <f>SUM(BK122:BK128)</f>
        <v>0</v>
      </c>
    </row>
    <row r="122" s="1" customFormat="1" ht="22.5" customHeight="1">
      <c r="B122" s="40"/>
      <c r="C122" s="218" t="s">
        <v>295</v>
      </c>
      <c r="D122" s="218" t="s">
        <v>235</v>
      </c>
      <c r="E122" s="219" t="s">
        <v>346</v>
      </c>
      <c r="F122" s="220" t="s">
        <v>347</v>
      </c>
      <c r="G122" s="221" t="s">
        <v>280</v>
      </c>
      <c r="H122" s="222">
        <v>4</v>
      </c>
      <c r="I122" s="223"/>
      <c r="J122" s="224">
        <f>ROUND(I122*H122,2)</f>
        <v>0</v>
      </c>
      <c r="K122" s="220" t="s">
        <v>238</v>
      </c>
      <c r="L122" s="45"/>
      <c r="M122" s="225" t="s">
        <v>39</v>
      </c>
      <c r="N122" s="226" t="s">
        <v>53</v>
      </c>
      <c r="O122" s="8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AR122" s="18" t="s">
        <v>348</v>
      </c>
      <c r="AT122" s="18" t="s">
        <v>235</v>
      </c>
      <c r="AU122" s="18" t="s">
        <v>87</v>
      </c>
      <c r="AY122" s="18" t="s">
        <v>232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8" t="s">
        <v>181</v>
      </c>
      <c r="BK122" s="229">
        <f>ROUND(I122*H122,2)</f>
        <v>0</v>
      </c>
      <c r="BL122" s="18" t="s">
        <v>348</v>
      </c>
      <c r="BM122" s="18" t="s">
        <v>703</v>
      </c>
    </row>
    <row r="123" s="12" customFormat="1">
      <c r="B123" s="233"/>
      <c r="C123" s="234"/>
      <c r="D123" s="230" t="s">
        <v>242</v>
      </c>
      <c r="E123" s="235" t="s">
        <v>676</v>
      </c>
      <c r="F123" s="236" t="s">
        <v>704</v>
      </c>
      <c r="G123" s="234"/>
      <c r="H123" s="237">
        <v>4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AT123" s="243" t="s">
        <v>242</v>
      </c>
      <c r="AU123" s="243" t="s">
        <v>87</v>
      </c>
      <c r="AV123" s="12" t="s">
        <v>89</v>
      </c>
      <c r="AW123" s="12" t="s">
        <v>41</v>
      </c>
      <c r="AX123" s="12" t="s">
        <v>87</v>
      </c>
      <c r="AY123" s="243" t="s">
        <v>232</v>
      </c>
    </row>
    <row r="124" s="1" customFormat="1" ht="22.5" customHeight="1">
      <c r="B124" s="40"/>
      <c r="C124" s="218" t="s">
        <v>303</v>
      </c>
      <c r="D124" s="218" t="s">
        <v>235</v>
      </c>
      <c r="E124" s="219" t="s">
        <v>352</v>
      </c>
      <c r="F124" s="220" t="s">
        <v>353</v>
      </c>
      <c r="G124" s="221" t="s">
        <v>280</v>
      </c>
      <c r="H124" s="222">
        <v>4</v>
      </c>
      <c r="I124" s="223"/>
      <c r="J124" s="224">
        <f>ROUND(I124*H124,2)</f>
        <v>0</v>
      </c>
      <c r="K124" s="220" t="s">
        <v>238</v>
      </c>
      <c r="L124" s="45"/>
      <c r="M124" s="225" t="s">
        <v>39</v>
      </c>
      <c r="N124" s="226" t="s">
        <v>53</v>
      </c>
      <c r="O124" s="8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AR124" s="18" t="s">
        <v>348</v>
      </c>
      <c r="AT124" s="18" t="s">
        <v>235</v>
      </c>
      <c r="AU124" s="18" t="s">
        <v>87</v>
      </c>
      <c r="AY124" s="18" t="s">
        <v>232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8" t="s">
        <v>181</v>
      </c>
      <c r="BK124" s="229">
        <f>ROUND(I124*H124,2)</f>
        <v>0</v>
      </c>
      <c r="BL124" s="18" t="s">
        <v>348</v>
      </c>
      <c r="BM124" s="18" t="s">
        <v>705</v>
      </c>
    </row>
    <row r="125" s="12" customFormat="1">
      <c r="B125" s="233"/>
      <c r="C125" s="234"/>
      <c r="D125" s="230" t="s">
        <v>242</v>
      </c>
      <c r="E125" s="235" t="s">
        <v>39</v>
      </c>
      <c r="F125" s="236" t="s">
        <v>676</v>
      </c>
      <c r="G125" s="234"/>
      <c r="H125" s="237">
        <v>4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AT125" s="243" t="s">
        <v>242</v>
      </c>
      <c r="AU125" s="243" t="s">
        <v>87</v>
      </c>
      <c r="AV125" s="12" t="s">
        <v>89</v>
      </c>
      <c r="AW125" s="12" t="s">
        <v>41</v>
      </c>
      <c r="AX125" s="12" t="s">
        <v>87</v>
      </c>
      <c r="AY125" s="243" t="s">
        <v>232</v>
      </c>
    </row>
    <row r="126" s="1" customFormat="1" ht="78.75" customHeight="1">
      <c r="B126" s="40"/>
      <c r="C126" s="218" t="s">
        <v>308</v>
      </c>
      <c r="D126" s="218" t="s">
        <v>235</v>
      </c>
      <c r="E126" s="219" t="s">
        <v>356</v>
      </c>
      <c r="F126" s="220" t="s">
        <v>357</v>
      </c>
      <c r="G126" s="221" t="s">
        <v>191</v>
      </c>
      <c r="H126" s="222">
        <v>7.4089999999999998</v>
      </c>
      <c r="I126" s="223"/>
      <c r="J126" s="224">
        <f>ROUND(I126*H126,2)</f>
        <v>0</v>
      </c>
      <c r="K126" s="220" t="s">
        <v>238</v>
      </c>
      <c r="L126" s="45"/>
      <c r="M126" s="225" t="s">
        <v>39</v>
      </c>
      <c r="N126" s="226" t="s">
        <v>53</v>
      </c>
      <c r="O126" s="8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AR126" s="18" t="s">
        <v>348</v>
      </c>
      <c r="AT126" s="18" t="s">
        <v>235</v>
      </c>
      <c r="AU126" s="18" t="s">
        <v>87</v>
      </c>
      <c r="AY126" s="18" t="s">
        <v>232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8" t="s">
        <v>181</v>
      </c>
      <c r="BK126" s="229">
        <f>ROUND(I126*H126,2)</f>
        <v>0</v>
      </c>
      <c r="BL126" s="18" t="s">
        <v>348</v>
      </c>
      <c r="BM126" s="18" t="s">
        <v>706</v>
      </c>
    </row>
    <row r="127" s="1" customFormat="1">
      <c r="B127" s="40"/>
      <c r="C127" s="41"/>
      <c r="D127" s="230" t="s">
        <v>240</v>
      </c>
      <c r="E127" s="41"/>
      <c r="F127" s="231" t="s">
        <v>359</v>
      </c>
      <c r="G127" s="41"/>
      <c r="H127" s="41"/>
      <c r="I127" s="145"/>
      <c r="J127" s="41"/>
      <c r="K127" s="41"/>
      <c r="L127" s="45"/>
      <c r="M127" s="232"/>
      <c r="N127" s="81"/>
      <c r="O127" s="81"/>
      <c r="P127" s="81"/>
      <c r="Q127" s="81"/>
      <c r="R127" s="81"/>
      <c r="S127" s="81"/>
      <c r="T127" s="82"/>
      <c r="AT127" s="18" t="s">
        <v>240</v>
      </c>
      <c r="AU127" s="18" t="s">
        <v>87</v>
      </c>
    </row>
    <row r="128" s="12" customFormat="1">
      <c r="B128" s="233"/>
      <c r="C128" s="234"/>
      <c r="D128" s="230" t="s">
        <v>242</v>
      </c>
      <c r="E128" s="235" t="s">
        <v>39</v>
      </c>
      <c r="F128" s="236" t="s">
        <v>707</v>
      </c>
      <c r="G128" s="234"/>
      <c r="H128" s="237">
        <v>7.4089999999999998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AT128" s="243" t="s">
        <v>242</v>
      </c>
      <c r="AU128" s="243" t="s">
        <v>87</v>
      </c>
      <c r="AV128" s="12" t="s">
        <v>89</v>
      </c>
      <c r="AW128" s="12" t="s">
        <v>41</v>
      </c>
      <c r="AX128" s="12" t="s">
        <v>87</v>
      </c>
      <c r="AY128" s="243" t="s">
        <v>232</v>
      </c>
    </row>
    <row r="129" s="11" customFormat="1" ht="25.92" customHeight="1">
      <c r="B129" s="202"/>
      <c r="C129" s="203"/>
      <c r="D129" s="204" t="s">
        <v>79</v>
      </c>
      <c r="E129" s="205" t="s">
        <v>172</v>
      </c>
      <c r="F129" s="205" t="s">
        <v>168</v>
      </c>
      <c r="G129" s="203"/>
      <c r="H129" s="203"/>
      <c r="I129" s="206"/>
      <c r="J129" s="207">
        <f>BK129</f>
        <v>0</v>
      </c>
      <c r="K129" s="203"/>
      <c r="L129" s="208"/>
      <c r="M129" s="209"/>
      <c r="N129" s="210"/>
      <c r="O129" s="210"/>
      <c r="P129" s="211">
        <f>SUM(P130:P146)</f>
        <v>0</v>
      </c>
      <c r="Q129" s="210"/>
      <c r="R129" s="211">
        <f>SUM(R130:R146)</f>
        <v>0</v>
      </c>
      <c r="S129" s="210"/>
      <c r="T129" s="212">
        <f>SUM(T130:T146)</f>
        <v>0</v>
      </c>
      <c r="AR129" s="213" t="s">
        <v>233</v>
      </c>
      <c r="AT129" s="214" t="s">
        <v>79</v>
      </c>
      <c r="AU129" s="214" t="s">
        <v>80</v>
      </c>
      <c r="AY129" s="213" t="s">
        <v>232</v>
      </c>
      <c r="BK129" s="215">
        <f>SUM(BK130:BK146)</f>
        <v>0</v>
      </c>
    </row>
    <row r="130" s="1" customFormat="1" ht="78.75" customHeight="1">
      <c r="B130" s="40"/>
      <c r="C130" s="218" t="s">
        <v>314</v>
      </c>
      <c r="D130" s="218" t="s">
        <v>235</v>
      </c>
      <c r="E130" s="219" t="s">
        <v>363</v>
      </c>
      <c r="F130" s="220" t="s">
        <v>364</v>
      </c>
      <c r="G130" s="221" t="s">
        <v>280</v>
      </c>
      <c r="H130" s="222">
        <v>1</v>
      </c>
      <c r="I130" s="223"/>
      <c r="J130" s="224">
        <f>ROUND(I130*H130,2)</f>
        <v>0</v>
      </c>
      <c r="K130" s="220" t="s">
        <v>238</v>
      </c>
      <c r="L130" s="45"/>
      <c r="M130" s="225" t="s">
        <v>39</v>
      </c>
      <c r="N130" s="226" t="s">
        <v>53</v>
      </c>
      <c r="O130" s="8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AR130" s="18" t="s">
        <v>348</v>
      </c>
      <c r="AT130" s="18" t="s">
        <v>235</v>
      </c>
      <c r="AU130" s="18" t="s">
        <v>87</v>
      </c>
      <c r="AY130" s="18" t="s">
        <v>232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8" t="s">
        <v>181</v>
      </c>
      <c r="BK130" s="229">
        <f>ROUND(I130*H130,2)</f>
        <v>0</v>
      </c>
      <c r="BL130" s="18" t="s">
        <v>348</v>
      </c>
      <c r="BM130" s="18" t="s">
        <v>708</v>
      </c>
    </row>
    <row r="131" s="1" customFormat="1">
      <c r="B131" s="40"/>
      <c r="C131" s="41"/>
      <c r="D131" s="230" t="s">
        <v>240</v>
      </c>
      <c r="E131" s="41"/>
      <c r="F131" s="231" t="s">
        <v>359</v>
      </c>
      <c r="G131" s="41"/>
      <c r="H131" s="41"/>
      <c r="I131" s="145"/>
      <c r="J131" s="41"/>
      <c r="K131" s="41"/>
      <c r="L131" s="45"/>
      <c r="M131" s="232"/>
      <c r="N131" s="81"/>
      <c r="O131" s="81"/>
      <c r="P131" s="81"/>
      <c r="Q131" s="81"/>
      <c r="R131" s="81"/>
      <c r="S131" s="81"/>
      <c r="T131" s="82"/>
      <c r="AT131" s="18" t="s">
        <v>240</v>
      </c>
      <c r="AU131" s="18" t="s">
        <v>87</v>
      </c>
    </row>
    <row r="132" s="1" customFormat="1">
      <c r="B132" s="40"/>
      <c r="C132" s="41"/>
      <c r="D132" s="230" t="s">
        <v>255</v>
      </c>
      <c r="E132" s="41"/>
      <c r="F132" s="231" t="s">
        <v>366</v>
      </c>
      <c r="G132" s="41"/>
      <c r="H132" s="41"/>
      <c r="I132" s="145"/>
      <c r="J132" s="41"/>
      <c r="K132" s="41"/>
      <c r="L132" s="45"/>
      <c r="M132" s="232"/>
      <c r="N132" s="81"/>
      <c r="O132" s="81"/>
      <c r="P132" s="81"/>
      <c r="Q132" s="81"/>
      <c r="R132" s="81"/>
      <c r="S132" s="81"/>
      <c r="T132" s="82"/>
      <c r="AT132" s="18" t="s">
        <v>255</v>
      </c>
      <c r="AU132" s="18" t="s">
        <v>87</v>
      </c>
    </row>
    <row r="133" s="12" customFormat="1">
      <c r="B133" s="233"/>
      <c r="C133" s="234"/>
      <c r="D133" s="230" t="s">
        <v>242</v>
      </c>
      <c r="E133" s="235" t="s">
        <v>39</v>
      </c>
      <c r="F133" s="236" t="s">
        <v>87</v>
      </c>
      <c r="G133" s="234"/>
      <c r="H133" s="237">
        <v>1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242</v>
      </c>
      <c r="AU133" s="243" t="s">
        <v>87</v>
      </c>
      <c r="AV133" s="12" t="s">
        <v>89</v>
      </c>
      <c r="AW133" s="12" t="s">
        <v>41</v>
      </c>
      <c r="AX133" s="12" t="s">
        <v>87</v>
      </c>
      <c r="AY133" s="243" t="s">
        <v>232</v>
      </c>
    </row>
    <row r="134" s="1" customFormat="1" ht="67.5" customHeight="1">
      <c r="B134" s="40"/>
      <c r="C134" s="218" t="s">
        <v>323</v>
      </c>
      <c r="D134" s="218" t="s">
        <v>235</v>
      </c>
      <c r="E134" s="219" t="s">
        <v>368</v>
      </c>
      <c r="F134" s="220" t="s">
        <v>369</v>
      </c>
      <c r="G134" s="221" t="s">
        <v>191</v>
      </c>
      <c r="H134" s="222">
        <v>7.4089999999999998</v>
      </c>
      <c r="I134" s="223"/>
      <c r="J134" s="224">
        <f>ROUND(I134*H134,2)</f>
        <v>0</v>
      </c>
      <c r="K134" s="220" t="s">
        <v>39</v>
      </c>
      <c r="L134" s="45"/>
      <c r="M134" s="225" t="s">
        <v>39</v>
      </c>
      <c r="N134" s="226" t="s">
        <v>53</v>
      </c>
      <c r="O134" s="8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AR134" s="18" t="s">
        <v>348</v>
      </c>
      <c r="AT134" s="18" t="s">
        <v>235</v>
      </c>
      <c r="AU134" s="18" t="s">
        <v>87</v>
      </c>
      <c r="AY134" s="18" t="s">
        <v>232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8" t="s">
        <v>181</v>
      </c>
      <c r="BK134" s="229">
        <f>ROUND(I134*H134,2)</f>
        <v>0</v>
      </c>
      <c r="BL134" s="18" t="s">
        <v>348</v>
      </c>
      <c r="BM134" s="18" t="s">
        <v>709</v>
      </c>
    </row>
    <row r="135" s="1" customFormat="1">
      <c r="B135" s="40"/>
      <c r="C135" s="41"/>
      <c r="D135" s="230" t="s">
        <v>255</v>
      </c>
      <c r="E135" s="41"/>
      <c r="F135" s="231" t="s">
        <v>610</v>
      </c>
      <c r="G135" s="41"/>
      <c r="H135" s="41"/>
      <c r="I135" s="145"/>
      <c r="J135" s="41"/>
      <c r="K135" s="41"/>
      <c r="L135" s="45"/>
      <c r="M135" s="232"/>
      <c r="N135" s="81"/>
      <c r="O135" s="81"/>
      <c r="P135" s="81"/>
      <c r="Q135" s="81"/>
      <c r="R135" s="81"/>
      <c r="S135" s="81"/>
      <c r="T135" s="82"/>
      <c r="AT135" s="18" t="s">
        <v>255</v>
      </c>
      <c r="AU135" s="18" t="s">
        <v>87</v>
      </c>
    </row>
    <row r="136" s="12" customFormat="1">
      <c r="B136" s="233"/>
      <c r="C136" s="234"/>
      <c r="D136" s="230" t="s">
        <v>242</v>
      </c>
      <c r="E136" s="235" t="s">
        <v>39</v>
      </c>
      <c r="F136" s="236" t="s">
        <v>710</v>
      </c>
      <c r="G136" s="234"/>
      <c r="H136" s="237">
        <v>7.4089999999999998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AT136" s="243" t="s">
        <v>242</v>
      </c>
      <c r="AU136" s="243" t="s">
        <v>87</v>
      </c>
      <c r="AV136" s="12" t="s">
        <v>89</v>
      </c>
      <c r="AW136" s="12" t="s">
        <v>41</v>
      </c>
      <c r="AX136" s="12" t="s">
        <v>80</v>
      </c>
      <c r="AY136" s="243" t="s">
        <v>232</v>
      </c>
    </row>
    <row r="137" s="13" customFormat="1">
      <c r="B137" s="254"/>
      <c r="C137" s="255"/>
      <c r="D137" s="230" t="s">
        <v>242</v>
      </c>
      <c r="E137" s="256" t="s">
        <v>669</v>
      </c>
      <c r="F137" s="257" t="s">
        <v>263</v>
      </c>
      <c r="G137" s="255"/>
      <c r="H137" s="258">
        <v>7.4089999999999998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AT137" s="264" t="s">
        <v>242</v>
      </c>
      <c r="AU137" s="264" t="s">
        <v>87</v>
      </c>
      <c r="AV137" s="13" t="s">
        <v>181</v>
      </c>
      <c r="AW137" s="13" t="s">
        <v>41</v>
      </c>
      <c r="AX137" s="13" t="s">
        <v>87</v>
      </c>
      <c r="AY137" s="264" t="s">
        <v>232</v>
      </c>
    </row>
    <row r="138" s="1" customFormat="1" ht="33.75" customHeight="1">
      <c r="B138" s="40"/>
      <c r="C138" s="218" t="s">
        <v>8</v>
      </c>
      <c r="D138" s="218" t="s">
        <v>235</v>
      </c>
      <c r="E138" s="219" t="s">
        <v>374</v>
      </c>
      <c r="F138" s="220" t="s">
        <v>375</v>
      </c>
      <c r="G138" s="221" t="s">
        <v>191</v>
      </c>
      <c r="H138" s="222">
        <v>22.227</v>
      </c>
      <c r="I138" s="223"/>
      <c r="J138" s="224">
        <f>ROUND(I138*H138,2)</f>
        <v>0</v>
      </c>
      <c r="K138" s="220" t="s">
        <v>238</v>
      </c>
      <c r="L138" s="45"/>
      <c r="M138" s="225" t="s">
        <v>39</v>
      </c>
      <c r="N138" s="226" t="s">
        <v>53</v>
      </c>
      <c r="O138" s="8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AR138" s="18" t="s">
        <v>348</v>
      </c>
      <c r="AT138" s="18" t="s">
        <v>235</v>
      </c>
      <c r="AU138" s="18" t="s">
        <v>87</v>
      </c>
      <c r="AY138" s="18" t="s">
        <v>232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8" t="s">
        <v>181</v>
      </c>
      <c r="BK138" s="229">
        <f>ROUND(I138*H138,2)</f>
        <v>0</v>
      </c>
      <c r="BL138" s="18" t="s">
        <v>348</v>
      </c>
      <c r="BM138" s="18" t="s">
        <v>711</v>
      </c>
    </row>
    <row r="139" s="1" customFormat="1">
      <c r="B139" s="40"/>
      <c r="C139" s="41"/>
      <c r="D139" s="230" t="s">
        <v>240</v>
      </c>
      <c r="E139" s="41"/>
      <c r="F139" s="231" t="s">
        <v>377</v>
      </c>
      <c r="G139" s="41"/>
      <c r="H139" s="41"/>
      <c r="I139" s="145"/>
      <c r="J139" s="41"/>
      <c r="K139" s="41"/>
      <c r="L139" s="45"/>
      <c r="M139" s="232"/>
      <c r="N139" s="81"/>
      <c r="O139" s="81"/>
      <c r="P139" s="81"/>
      <c r="Q139" s="81"/>
      <c r="R139" s="81"/>
      <c r="S139" s="81"/>
      <c r="T139" s="82"/>
      <c r="AT139" s="18" t="s">
        <v>240</v>
      </c>
      <c r="AU139" s="18" t="s">
        <v>87</v>
      </c>
    </row>
    <row r="140" s="1" customFormat="1">
      <c r="B140" s="40"/>
      <c r="C140" s="41"/>
      <c r="D140" s="230" t="s">
        <v>255</v>
      </c>
      <c r="E140" s="41"/>
      <c r="F140" s="231" t="s">
        <v>378</v>
      </c>
      <c r="G140" s="41"/>
      <c r="H140" s="41"/>
      <c r="I140" s="145"/>
      <c r="J140" s="41"/>
      <c r="K140" s="41"/>
      <c r="L140" s="45"/>
      <c r="M140" s="232"/>
      <c r="N140" s="81"/>
      <c r="O140" s="81"/>
      <c r="P140" s="81"/>
      <c r="Q140" s="81"/>
      <c r="R140" s="81"/>
      <c r="S140" s="81"/>
      <c r="T140" s="82"/>
      <c r="AT140" s="18" t="s">
        <v>255</v>
      </c>
      <c r="AU140" s="18" t="s">
        <v>87</v>
      </c>
    </row>
    <row r="141" s="12" customFormat="1">
      <c r="B141" s="233"/>
      <c r="C141" s="234"/>
      <c r="D141" s="230" t="s">
        <v>242</v>
      </c>
      <c r="E141" s="235" t="s">
        <v>39</v>
      </c>
      <c r="F141" s="236" t="s">
        <v>712</v>
      </c>
      <c r="G141" s="234"/>
      <c r="H141" s="237">
        <v>22.227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AT141" s="243" t="s">
        <v>242</v>
      </c>
      <c r="AU141" s="243" t="s">
        <v>87</v>
      </c>
      <c r="AV141" s="12" t="s">
        <v>89</v>
      </c>
      <c r="AW141" s="12" t="s">
        <v>41</v>
      </c>
      <c r="AX141" s="12" t="s">
        <v>80</v>
      </c>
      <c r="AY141" s="243" t="s">
        <v>232</v>
      </c>
    </row>
    <row r="142" s="13" customFormat="1">
      <c r="B142" s="254"/>
      <c r="C142" s="255"/>
      <c r="D142" s="230" t="s">
        <v>242</v>
      </c>
      <c r="E142" s="256" t="s">
        <v>39</v>
      </c>
      <c r="F142" s="257" t="s">
        <v>263</v>
      </c>
      <c r="G142" s="255"/>
      <c r="H142" s="258">
        <v>22.227</v>
      </c>
      <c r="I142" s="259"/>
      <c r="J142" s="255"/>
      <c r="K142" s="255"/>
      <c r="L142" s="260"/>
      <c r="M142" s="261"/>
      <c r="N142" s="262"/>
      <c r="O142" s="262"/>
      <c r="P142" s="262"/>
      <c r="Q142" s="262"/>
      <c r="R142" s="262"/>
      <c r="S142" s="262"/>
      <c r="T142" s="263"/>
      <c r="AT142" s="264" t="s">
        <v>242</v>
      </c>
      <c r="AU142" s="264" t="s">
        <v>87</v>
      </c>
      <c r="AV142" s="13" t="s">
        <v>181</v>
      </c>
      <c r="AW142" s="13" t="s">
        <v>41</v>
      </c>
      <c r="AX142" s="13" t="s">
        <v>87</v>
      </c>
      <c r="AY142" s="264" t="s">
        <v>232</v>
      </c>
    </row>
    <row r="143" s="1" customFormat="1" ht="33.75" customHeight="1">
      <c r="B143" s="40"/>
      <c r="C143" s="218" t="s">
        <v>334</v>
      </c>
      <c r="D143" s="218" t="s">
        <v>235</v>
      </c>
      <c r="E143" s="219" t="s">
        <v>381</v>
      </c>
      <c r="F143" s="220" t="s">
        <v>382</v>
      </c>
      <c r="G143" s="221" t="s">
        <v>191</v>
      </c>
      <c r="H143" s="222">
        <v>0.088999999999999996</v>
      </c>
      <c r="I143" s="223"/>
      <c r="J143" s="224">
        <f>ROUND(I143*H143,2)</f>
        <v>0</v>
      </c>
      <c r="K143" s="220" t="s">
        <v>238</v>
      </c>
      <c r="L143" s="45"/>
      <c r="M143" s="225" t="s">
        <v>39</v>
      </c>
      <c r="N143" s="226" t="s">
        <v>53</v>
      </c>
      <c r="O143" s="8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AR143" s="18" t="s">
        <v>348</v>
      </c>
      <c r="AT143" s="18" t="s">
        <v>235</v>
      </c>
      <c r="AU143" s="18" t="s">
        <v>87</v>
      </c>
      <c r="AY143" s="18" t="s">
        <v>232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8" t="s">
        <v>181</v>
      </c>
      <c r="BK143" s="229">
        <f>ROUND(I143*H143,2)</f>
        <v>0</v>
      </c>
      <c r="BL143" s="18" t="s">
        <v>348</v>
      </c>
      <c r="BM143" s="18" t="s">
        <v>713</v>
      </c>
    </row>
    <row r="144" s="1" customFormat="1">
      <c r="B144" s="40"/>
      <c r="C144" s="41"/>
      <c r="D144" s="230" t="s">
        <v>240</v>
      </c>
      <c r="E144" s="41"/>
      <c r="F144" s="231" t="s">
        <v>384</v>
      </c>
      <c r="G144" s="41"/>
      <c r="H144" s="41"/>
      <c r="I144" s="145"/>
      <c r="J144" s="41"/>
      <c r="K144" s="41"/>
      <c r="L144" s="45"/>
      <c r="M144" s="232"/>
      <c r="N144" s="81"/>
      <c r="O144" s="81"/>
      <c r="P144" s="81"/>
      <c r="Q144" s="81"/>
      <c r="R144" s="81"/>
      <c r="S144" s="81"/>
      <c r="T144" s="82"/>
      <c r="AT144" s="18" t="s">
        <v>240</v>
      </c>
      <c r="AU144" s="18" t="s">
        <v>87</v>
      </c>
    </row>
    <row r="145" s="12" customFormat="1">
      <c r="B145" s="233"/>
      <c r="C145" s="234"/>
      <c r="D145" s="230" t="s">
        <v>242</v>
      </c>
      <c r="E145" s="235" t="s">
        <v>39</v>
      </c>
      <c r="F145" s="236" t="s">
        <v>714</v>
      </c>
      <c r="G145" s="234"/>
      <c r="H145" s="237">
        <v>0.088999999999999996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AT145" s="243" t="s">
        <v>242</v>
      </c>
      <c r="AU145" s="243" t="s">
        <v>87</v>
      </c>
      <c r="AV145" s="12" t="s">
        <v>89</v>
      </c>
      <c r="AW145" s="12" t="s">
        <v>41</v>
      </c>
      <c r="AX145" s="12" t="s">
        <v>80</v>
      </c>
      <c r="AY145" s="243" t="s">
        <v>232</v>
      </c>
    </row>
    <row r="146" s="13" customFormat="1">
      <c r="B146" s="254"/>
      <c r="C146" s="255"/>
      <c r="D146" s="230" t="s">
        <v>242</v>
      </c>
      <c r="E146" s="256" t="s">
        <v>39</v>
      </c>
      <c r="F146" s="257" t="s">
        <v>263</v>
      </c>
      <c r="G146" s="255"/>
      <c r="H146" s="258">
        <v>0.088999999999999996</v>
      </c>
      <c r="I146" s="259"/>
      <c r="J146" s="255"/>
      <c r="K146" s="255"/>
      <c r="L146" s="260"/>
      <c r="M146" s="286"/>
      <c r="N146" s="287"/>
      <c r="O146" s="287"/>
      <c r="P146" s="287"/>
      <c r="Q146" s="287"/>
      <c r="R146" s="287"/>
      <c r="S146" s="287"/>
      <c r="T146" s="288"/>
      <c r="AT146" s="264" t="s">
        <v>242</v>
      </c>
      <c r="AU146" s="264" t="s">
        <v>87</v>
      </c>
      <c r="AV146" s="13" t="s">
        <v>181</v>
      </c>
      <c r="AW146" s="13" t="s">
        <v>41</v>
      </c>
      <c r="AX146" s="13" t="s">
        <v>87</v>
      </c>
      <c r="AY146" s="264" t="s">
        <v>232</v>
      </c>
    </row>
    <row r="147" s="1" customFormat="1" ht="6.96" customHeight="1">
      <c r="B147" s="59"/>
      <c r="C147" s="60"/>
      <c r="D147" s="60"/>
      <c r="E147" s="60"/>
      <c r="F147" s="60"/>
      <c r="G147" s="60"/>
      <c r="H147" s="60"/>
      <c r="I147" s="169"/>
      <c r="J147" s="60"/>
      <c r="K147" s="60"/>
      <c r="L147" s="45"/>
    </row>
  </sheetData>
  <sheetProtection sheet="1" autoFilter="0" formatColumns="0" formatRows="0" objects="1" scenarios="1" spinCount="100000" saltValue="d1KmRu9ViRV0spHtns7feUlICh0buzwouLea4m4oArdt+jLdD8O7JcLNSkoIIVIV6g/tD1DFNjjLQ1BTt1qZWw==" hashValue="eL55vxCf9oadK6P7RLUpU6hVjSbSw7dMWPDTp8yhGLTREoYXrIks9nZqNZOErg4Z3vnJTdAaggepTk3flBDJxg==" algorithmName="SHA-512" password="CC35"/>
  <autoFilter ref="C88:K14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115</v>
      </c>
      <c r="AZ2" s="138" t="s">
        <v>715</v>
      </c>
      <c r="BA2" s="138" t="s">
        <v>716</v>
      </c>
      <c r="BB2" s="138" t="s">
        <v>195</v>
      </c>
      <c r="BC2" s="138" t="s">
        <v>295</v>
      </c>
      <c r="BD2" s="138" t="s">
        <v>89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89</v>
      </c>
      <c r="AZ3" s="138" t="s">
        <v>717</v>
      </c>
      <c r="BA3" s="138" t="s">
        <v>667</v>
      </c>
      <c r="BB3" s="138" t="s">
        <v>180</v>
      </c>
      <c r="BC3" s="138" t="s">
        <v>718</v>
      </c>
      <c r="BD3" s="138" t="s">
        <v>89</v>
      </c>
    </row>
    <row r="4" ht="24.96" customHeight="1">
      <c r="B4" s="21"/>
      <c r="D4" s="142" t="s">
        <v>182</v>
      </c>
      <c r="L4" s="21"/>
      <c r="M4" s="25" t="s">
        <v>10</v>
      </c>
      <c r="AT4" s="18" t="s">
        <v>41</v>
      </c>
      <c r="AZ4" s="138" t="s">
        <v>719</v>
      </c>
      <c r="BA4" s="138" t="s">
        <v>480</v>
      </c>
      <c r="BB4" s="138" t="s">
        <v>191</v>
      </c>
      <c r="BC4" s="138" t="s">
        <v>720</v>
      </c>
      <c r="BD4" s="138" t="s">
        <v>89</v>
      </c>
    </row>
    <row r="5" ht="6.96" customHeight="1">
      <c r="B5" s="21"/>
      <c r="L5" s="21"/>
      <c r="AZ5" s="138" t="s">
        <v>721</v>
      </c>
      <c r="BA5" s="138" t="s">
        <v>722</v>
      </c>
      <c r="BB5" s="138" t="s">
        <v>195</v>
      </c>
      <c r="BC5" s="138" t="s">
        <v>249</v>
      </c>
      <c r="BD5" s="138" t="s">
        <v>89</v>
      </c>
    </row>
    <row r="6" ht="12" customHeight="1">
      <c r="B6" s="21"/>
      <c r="D6" s="143" t="s">
        <v>16</v>
      </c>
      <c r="L6" s="21"/>
      <c r="AZ6" s="138" t="s">
        <v>723</v>
      </c>
      <c r="BA6" s="138" t="s">
        <v>672</v>
      </c>
      <c r="BB6" s="138" t="s">
        <v>180</v>
      </c>
      <c r="BC6" s="138" t="s">
        <v>724</v>
      </c>
      <c r="BD6" s="138" t="s">
        <v>89</v>
      </c>
    </row>
    <row r="7" ht="16.5" customHeight="1">
      <c r="B7" s="21"/>
      <c r="E7" s="144" t="str">
        <f>'Rekapitulace stavby'!K6</f>
        <v>Výměna kolejnic v obvodu ST Most</v>
      </c>
      <c r="F7" s="143"/>
      <c r="G7" s="143"/>
      <c r="H7" s="143"/>
      <c r="L7" s="21"/>
      <c r="AZ7" s="138" t="s">
        <v>725</v>
      </c>
      <c r="BA7" s="138" t="s">
        <v>726</v>
      </c>
      <c r="BB7" s="138" t="s">
        <v>195</v>
      </c>
      <c r="BC7" s="138" t="s">
        <v>727</v>
      </c>
      <c r="BD7" s="138" t="s">
        <v>89</v>
      </c>
    </row>
    <row r="8" ht="12" customHeight="1">
      <c r="B8" s="21"/>
      <c r="D8" s="143" t="s">
        <v>197</v>
      </c>
      <c r="L8" s="21"/>
      <c r="AZ8" s="138" t="s">
        <v>728</v>
      </c>
      <c r="BA8" s="138" t="s">
        <v>677</v>
      </c>
      <c r="BB8" s="138" t="s">
        <v>195</v>
      </c>
      <c r="BC8" s="138" t="s">
        <v>574</v>
      </c>
      <c r="BD8" s="138" t="s">
        <v>89</v>
      </c>
    </row>
    <row r="9" s="1" customFormat="1" ht="16.5" customHeight="1">
      <c r="B9" s="45"/>
      <c r="E9" s="144" t="s">
        <v>678</v>
      </c>
      <c r="F9" s="1"/>
      <c r="G9" s="1"/>
      <c r="H9" s="1"/>
      <c r="I9" s="145"/>
      <c r="L9" s="45"/>
    </row>
    <row r="10" s="1" customFormat="1" ht="12" customHeight="1">
      <c r="B10" s="45"/>
      <c r="D10" s="143" t="s">
        <v>206</v>
      </c>
      <c r="I10" s="145"/>
      <c r="L10" s="45"/>
    </row>
    <row r="11" s="1" customFormat="1" ht="36.96" customHeight="1">
      <c r="B11" s="45"/>
      <c r="E11" s="146" t="s">
        <v>729</v>
      </c>
      <c r="F11" s="1"/>
      <c r="G11" s="1"/>
      <c r="H11" s="1"/>
      <c r="I11" s="145"/>
      <c r="L11" s="45"/>
    </row>
    <row r="12" s="1" customFormat="1">
      <c r="B12" s="45"/>
      <c r="I12" s="145"/>
      <c r="L12" s="45"/>
    </row>
    <row r="13" s="1" customFormat="1" ht="12" customHeight="1">
      <c r="B13" s="45"/>
      <c r="D13" s="143" t="s">
        <v>18</v>
      </c>
      <c r="F13" s="18" t="s">
        <v>19</v>
      </c>
      <c r="I13" s="147" t="s">
        <v>20</v>
      </c>
      <c r="J13" s="18" t="s">
        <v>39</v>
      </c>
      <c r="L13" s="45"/>
    </row>
    <row r="14" s="1" customFormat="1" ht="12" customHeight="1">
      <c r="B14" s="45"/>
      <c r="D14" s="143" t="s">
        <v>22</v>
      </c>
      <c r="F14" s="18" t="s">
        <v>23</v>
      </c>
      <c r="I14" s="147" t="s">
        <v>24</v>
      </c>
      <c r="J14" s="148" t="str">
        <f>'Rekapitulace stavby'!AN8</f>
        <v>13. 2. 2019</v>
      </c>
      <c r="L14" s="45"/>
    </row>
    <row r="15" s="1" customFormat="1" ht="10.8" customHeight="1">
      <c r="B15" s="45"/>
      <c r="I15" s="145"/>
      <c r="L15" s="45"/>
    </row>
    <row r="16" s="1" customFormat="1" ht="12" customHeight="1">
      <c r="B16" s="45"/>
      <c r="D16" s="143" t="s">
        <v>30</v>
      </c>
      <c r="I16" s="147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7" t="s">
        <v>34</v>
      </c>
      <c r="J17" s="18" t="s">
        <v>35</v>
      </c>
      <c r="L17" s="45"/>
    </row>
    <row r="18" s="1" customFormat="1" ht="6.96" customHeight="1">
      <c r="B18" s="45"/>
      <c r="I18" s="145"/>
      <c r="L18" s="45"/>
    </row>
    <row r="19" s="1" customFormat="1" ht="12" customHeight="1">
      <c r="B19" s="45"/>
      <c r="D19" s="143" t="s">
        <v>36</v>
      </c>
      <c r="I19" s="147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7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5"/>
      <c r="L21" s="45"/>
    </row>
    <row r="22" s="1" customFormat="1" ht="12" customHeight="1">
      <c r="B22" s="45"/>
      <c r="D22" s="143" t="s">
        <v>38</v>
      </c>
      <c r="I22" s="147" t="s">
        <v>31</v>
      </c>
      <c r="J22" s="18" t="s">
        <v>39</v>
      </c>
      <c r="L22" s="45"/>
    </row>
    <row r="23" s="1" customFormat="1" ht="18" customHeight="1">
      <c r="B23" s="45"/>
      <c r="E23" s="18" t="s">
        <v>40</v>
      </c>
      <c r="I23" s="147" t="s">
        <v>34</v>
      </c>
      <c r="J23" s="18" t="s">
        <v>39</v>
      </c>
      <c r="L23" s="45"/>
    </row>
    <row r="24" s="1" customFormat="1" ht="6.96" customHeight="1">
      <c r="B24" s="45"/>
      <c r="I24" s="145"/>
      <c r="L24" s="45"/>
    </row>
    <row r="25" s="1" customFormat="1" ht="12" customHeight="1">
      <c r="B25" s="45"/>
      <c r="D25" s="143" t="s">
        <v>42</v>
      </c>
      <c r="I25" s="147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7" t="s">
        <v>34</v>
      </c>
      <c r="J26" s="18" t="s">
        <v>39</v>
      </c>
      <c r="L26" s="45"/>
    </row>
    <row r="27" s="1" customFormat="1" ht="6.96" customHeight="1">
      <c r="B27" s="45"/>
      <c r="I27" s="145"/>
      <c r="L27" s="45"/>
    </row>
    <row r="28" s="1" customFormat="1" ht="12" customHeight="1">
      <c r="B28" s="45"/>
      <c r="D28" s="143" t="s">
        <v>44</v>
      </c>
      <c r="I28" s="145"/>
      <c r="L28" s="45"/>
    </row>
    <row r="29" s="7" customFormat="1" ht="45" customHeight="1">
      <c r="B29" s="149"/>
      <c r="E29" s="150" t="s">
        <v>45</v>
      </c>
      <c r="F29" s="150"/>
      <c r="G29" s="150"/>
      <c r="H29" s="150"/>
      <c r="I29" s="151"/>
      <c r="L29" s="149"/>
    </row>
    <row r="30" s="1" customFormat="1" ht="6.96" customHeight="1">
      <c r="B30" s="45"/>
      <c r="I30" s="145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2"/>
      <c r="J31" s="73"/>
      <c r="K31" s="73"/>
      <c r="L31" s="45"/>
    </row>
    <row r="32" s="1" customFormat="1" ht="25.44" customHeight="1">
      <c r="B32" s="45"/>
      <c r="D32" s="153" t="s">
        <v>46</v>
      </c>
      <c r="I32" s="145"/>
      <c r="J32" s="154">
        <f>ROUND(J88,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2"/>
      <c r="J33" s="73"/>
      <c r="K33" s="73"/>
      <c r="L33" s="45"/>
    </row>
    <row r="34" s="1" customFormat="1" ht="14.4" customHeight="1">
      <c r="B34" s="45"/>
      <c r="F34" s="155" t="s">
        <v>48</v>
      </c>
      <c r="I34" s="156" t="s">
        <v>47</v>
      </c>
      <c r="J34" s="155" t="s">
        <v>49</v>
      </c>
      <c r="L34" s="45"/>
    </row>
    <row r="35" hidden="1" s="1" customFormat="1" ht="14.4" customHeight="1">
      <c r="B35" s="45"/>
      <c r="D35" s="143" t="s">
        <v>50</v>
      </c>
      <c r="E35" s="143" t="s">
        <v>51</v>
      </c>
      <c r="F35" s="157">
        <f>ROUND((SUM(BE88:BE168)),  2)</f>
        <v>0</v>
      </c>
      <c r="I35" s="158">
        <v>0.20999999999999999</v>
      </c>
      <c r="J35" s="157">
        <f>ROUND(((SUM(BE88:BE168))*I35),  2)</f>
        <v>0</v>
      </c>
      <c r="L35" s="45"/>
    </row>
    <row r="36" hidden="1" s="1" customFormat="1" ht="14.4" customHeight="1">
      <c r="B36" s="45"/>
      <c r="E36" s="143" t="s">
        <v>52</v>
      </c>
      <c r="F36" s="157">
        <f>ROUND((SUM(BF88:BF168)),  2)</f>
        <v>0</v>
      </c>
      <c r="I36" s="158">
        <v>0.14999999999999999</v>
      </c>
      <c r="J36" s="157">
        <f>ROUND(((SUM(BF88:BF168))*I36),  2)</f>
        <v>0</v>
      </c>
      <c r="L36" s="45"/>
    </row>
    <row r="37" s="1" customFormat="1" ht="14.4" customHeight="1">
      <c r="B37" s="45"/>
      <c r="D37" s="143" t="s">
        <v>50</v>
      </c>
      <c r="E37" s="143" t="s">
        <v>53</v>
      </c>
      <c r="F37" s="157">
        <f>ROUND((SUM(BG88:BG168)),  2)</f>
        <v>0</v>
      </c>
      <c r="I37" s="158">
        <v>0.20999999999999999</v>
      </c>
      <c r="J37" s="157">
        <f>0</f>
        <v>0</v>
      </c>
      <c r="L37" s="45"/>
    </row>
    <row r="38" s="1" customFormat="1" ht="14.4" customHeight="1">
      <c r="B38" s="45"/>
      <c r="E38" s="143" t="s">
        <v>54</v>
      </c>
      <c r="F38" s="157">
        <f>ROUND((SUM(BH88:BH168)),  2)</f>
        <v>0</v>
      </c>
      <c r="I38" s="158">
        <v>0.14999999999999999</v>
      </c>
      <c r="J38" s="157">
        <f>0</f>
        <v>0</v>
      </c>
      <c r="L38" s="45"/>
    </row>
    <row r="39" hidden="1" s="1" customFormat="1" ht="14.4" customHeight="1">
      <c r="B39" s="45"/>
      <c r="E39" s="143" t="s">
        <v>55</v>
      </c>
      <c r="F39" s="157">
        <f>ROUND((SUM(BI88:BI168)),  2)</f>
        <v>0</v>
      </c>
      <c r="I39" s="158">
        <v>0</v>
      </c>
      <c r="J39" s="157">
        <f>0</f>
        <v>0</v>
      </c>
      <c r="L39" s="45"/>
    </row>
    <row r="40" s="1" customFormat="1" ht="6.96" customHeight="1">
      <c r="B40" s="45"/>
      <c r="I40" s="145"/>
      <c r="L40" s="45"/>
    </row>
    <row r="41" s="1" customFormat="1" ht="25.44" customHeight="1">
      <c r="B41" s="45"/>
      <c r="C41" s="159"/>
      <c r="D41" s="160" t="s">
        <v>56</v>
      </c>
      <c r="E41" s="161"/>
      <c r="F41" s="161"/>
      <c r="G41" s="162" t="s">
        <v>57</v>
      </c>
      <c r="H41" s="163" t="s">
        <v>58</v>
      </c>
      <c r="I41" s="164"/>
      <c r="J41" s="165">
        <f>SUM(J32:J39)</f>
        <v>0</v>
      </c>
      <c r="K41" s="166"/>
      <c r="L41" s="45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5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5"/>
    </row>
    <row r="47" s="1" customFormat="1" ht="24.96" customHeight="1">
      <c r="B47" s="40"/>
      <c r="C47" s="24" t="s">
        <v>208</v>
      </c>
      <c r="D47" s="41"/>
      <c r="E47" s="41"/>
      <c r="F47" s="41"/>
      <c r="G47" s="41"/>
      <c r="H47" s="41"/>
      <c r="I47" s="145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5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5"/>
      <c r="J49" s="41"/>
      <c r="K49" s="41"/>
      <c r="L49" s="45"/>
    </row>
    <row r="50" s="1" customFormat="1" ht="16.5" customHeight="1">
      <c r="B50" s="40"/>
      <c r="C50" s="41"/>
      <c r="D50" s="41"/>
      <c r="E50" s="173" t="str">
        <f>E7</f>
        <v>Výměna kolejnic v obvodu ST Most</v>
      </c>
      <c r="F50" s="33"/>
      <c r="G50" s="33"/>
      <c r="H50" s="33"/>
      <c r="I50" s="145"/>
      <c r="J50" s="41"/>
      <c r="K50" s="41"/>
      <c r="L50" s="45"/>
    </row>
    <row r="51" ht="12" customHeight="1">
      <c r="B51" s="22"/>
      <c r="C51" s="33" t="s">
        <v>197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3" t="s">
        <v>678</v>
      </c>
      <c r="F52" s="41"/>
      <c r="G52" s="41"/>
      <c r="H52" s="41"/>
      <c r="I52" s="145"/>
      <c r="J52" s="41"/>
      <c r="K52" s="41"/>
      <c r="L52" s="45"/>
    </row>
    <row r="53" s="1" customFormat="1" ht="12" customHeight="1">
      <c r="B53" s="40"/>
      <c r="C53" s="33" t="s">
        <v>206</v>
      </c>
      <c r="D53" s="41"/>
      <c r="E53" s="41"/>
      <c r="F53" s="41"/>
      <c r="G53" s="41"/>
      <c r="H53" s="41"/>
      <c r="I53" s="145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Č22 - 1.TK Řehlovice - Úpořiny</v>
      </c>
      <c r="F54" s="41"/>
      <c r="G54" s="41"/>
      <c r="H54" s="41"/>
      <c r="I54" s="145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5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obvod správy tratí v Mostě</v>
      </c>
      <c r="G56" s="41"/>
      <c r="H56" s="41"/>
      <c r="I56" s="147" t="s">
        <v>24</v>
      </c>
      <c r="J56" s="69" t="str">
        <f>IF(J14="","",J14)</f>
        <v>13. 2. 2019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5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7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7" t="s">
        <v>42</v>
      </c>
      <c r="J59" s="38" t="str">
        <f>E26</f>
        <v>Ing. Horák Jiří, horak@szdc.cz, +420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5"/>
      <c r="J60" s="41"/>
      <c r="K60" s="41"/>
      <c r="L60" s="45"/>
    </row>
    <row r="61" s="1" customFormat="1" ht="29.28" customHeight="1">
      <c r="B61" s="40"/>
      <c r="C61" s="174" t="s">
        <v>209</v>
      </c>
      <c r="D61" s="175"/>
      <c r="E61" s="175"/>
      <c r="F61" s="175"/>
      <c r="G61" s="175"/>
      <c r="H61" s="175"/>
      <c r="I61" s="176"/>
      <c r="J61" s="177" t="s">
        <v>210</v>
      </c>
      <c r="K61" s="175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5"/>
      <c r="J62" s="41"/>
      <c r="K62" s="41"/>
      <c r="L62" s="45"/>
    </row>
    <row r="63" s="1" customFormat="1" ht="22.8" customHeight="1">
      <c r="B63" s="40"/>
      <c r="C63" s="178" t="s">
        <v>78</v>
      </c>
      <c r="D63" s="41"/>
      <c r="E63" s="41"/>
      <c r="F63" s="41"/>
      <c r="G63" s="41"/>
      <c r="H63" s="41"/>
      <c r="I63" s="145"/>
      <c r="J63" s="99">
        <f>J88</f>
        <v>0</v>
      </c>
      <c r="K63" s="41"/>
      <c r="L63" s="45"/>
      <c r="AU63" s="18" t="s">
        <v>211</v>
      </c>
    </row>
    <row r="64" s="8" customFormat="1" ht="24.96" customHeight="1">
      <c r="B64" s="179"/>
      <c r="C64" s="180"/>
      <c r="D64" s="181" t="s">
        <v>730</v>
      </c>
      <c r="E64" s="182"/>
      <c r="F64" s="182"/>
      <c r="G64" s="182"/>
      <c r="H64" s="182"/>
      <c r="I64" s="183"/>
      <c r="J64" s="184">
        <f>J89</f>
        <v>0</v>
      </c>
      <c r="K64" s="180"/>
      <c r="L64" s="185"/>
    </row>
    <row r="65" s="8" customFormat="1" ht="24.96" customHeight="1">
      <c r="B65" s="179"/>
      <c r="C65" s="180"/>
      <c r="D65" s="181" t="s">
        <v>214</v>
      </c>
      <c r="E65" s="182"/>
      <c r="F65" s="182"/>
      <c r="G65" s="182"/>
      <c r="H65" s="182"/>
      <c r="I65" s="183"/>
      <c r="J65" s="184">
        <f>J139</f>
        <v>0</v>
      </c>
      <c r="K65" s="180"/>
      <c r="L65" s="185"/>
    </row>
    <row r="66" s="8" customFormat="1" ht="24.96" customHeight="1">
      <c r="B66" s="179"/>
      <c r="C66" s="180"/>
      <c r="D66" s="181" t="s">
        <v>216</v>
      </c>
      <c r="E66" s="182"/>
      <c r="F66" s="182"/>
      <c r="G66" s="182"/>
      <c r="H66" s="182"/>
      <c r="I66" s="183"/>
      <c r="J66" s="184">
        <f>J147</f>
        <v>0</v>
      </c>
      <c r="K66" s="180"/>
      <c r="L66" s="185"/>
    </row>
    <row r="67" s="1" customFormat="1" ht="21.84" customHeight="1">
      <c r="B67" s="40"/>
      <c r="C67" s="41"/>
      <c r="D67" s="41"/>
      <c r="E67" s="41"/>
      <c r="F67" s="41"/>
      <c r="G67" s="41"/>
      <c r="H67" s="41"/>
      <c r="I67" s="145"/>
      <c r="J67" s="41"/>
      <c r="K67" s="41"/>
      <c r="L67" s="45"/>
    </row>
    <row r="68" s="1" customFormat="1" ht="6.96" customHeight="1">
      <c r="B68" s="59"/>
      <c r="C68" s="60"/>
      <c r="D68" s="60"/>
      <c r="E68" s="60"/>
      <c r="F68" s="60"/>
      <c r="G68" s="60"/>
      <c r="H68" s="60"/>
      <c r="I68" s="169"/>
      <c r="J68" s="60"/>
      <c r="K68" s="60"/>
      <c r="L68" s="45"/>
    </row>
    <row r="72" s="1" customFormat="1" ht="6.96" customHeight="1">
      <c r="B72" s="61"/>
      <c r="C72" s="62"/>
      <c r="D72" s="62"/>
      <c r="E72" s="62"/>
      <c r="F72" s="62"/>
      <c r="G72" s="62"/>
      <c r="H72" s="62"/>
      <c r="I72" s="172"/>
      <c r="J72" s="62"/>
      <c r="K72" s="62"/>
      <c r="L72" s="45"/>
    </row>
    <row r="73" s="1" customFormat="1" ht="24.96" customHeight="1">
      <c r="B73" s="40"/>
      <c r="C73" s="24" t="s">
        <v>217</v>
      </c>
      <c r="D73" s="41"/>
      <c r="E73" s="41"/>
      <c r="F73" s="41"/>
      <c r="G73" s="41"/>
      <c r="H73" s="41"/>
      <c r="I73" s="145"/>
      <c r="J73" s="41"/>
      <c r="K73" s="41"/>
      <c r="L73" s="45"/>
    </row>
    <row r="74" s="1" customFormat="1" ht="6.96" customHeight="1">
      <c r="B74" s="40"/>
      <c r="C74" s="41"/>
      <c r="D74" s="41"/>
      <c r="E74" s="41"/>
      <c r="F74" s="41"/>
      <c r="G74" s="41"/>
      <c r="H74" s="41"/>
      <c r="I74" s="145"/>
      <c r="J74" s="41"/>
      <c r="K74" s="41"/>
      <c r="L74" s="45"/>
    </row>
    <row r="75" s="1" customFormat="1" ht="12" customHeight="1">
      <c r="B75" s="40"/>
      <c r="C75" s="33" t="s">
        <v>16</v>
      </c>
      <c r="D75" s="41"/>
      <c r="E75" s="41"/>
      <c r="F75" s="41"/>
      <c r="G75" s="41"/>
      <c r="H75" s="41"/>
      <c r="I75" s="145"/>
      <c r="J75" s="41"/>
      <c r="K75" s="41"/>
      <c r="L75" s="45"/>
    </row>
    <row r="76" s="1" customFormat="1" ht="16.5" customHeight="1">
      <c r="B76" s="40"/>
      <c r="C76" s="41"/>
      <c r="D76" s="41"/>
      <c r="E76" s="173" t="str">
        <f>E7</f>
        <v>Výměna kolejnic v obvodu ST Most</v>
      </c>
      <c r="F76" s="33"/>
      <c r="G76" s="33"/>
      <c r="H76" s="33"/>
      <c r="I76" s="145"/>
      <c r="J76" s="41"/>
      <c r="K76" s="41"/>
      <c r="L76" s="45"/>
    </row>
    <row r="77" ht="12" customHeight="1">
      <c r="B77" s="22"/>
      <c r="C77" s="33" t="s">
        <v>197</v>
      </c>
      <c r="D77" s="23"/>
      <c r="E77" s="23"/>
      <c r="F77" s="23"/>
      <c r="G77" s="23"/>
      <c r="H77" s="23"/>
      <c r="I77" s="137"/>
      <c r="J77" s="23"/>
      <c r="K77" s="23"/>
      <c r="L77" s="21"/>
    </row>
    <row r="78" s="1" customFormat="1" ht="16.5" customHeight="1">
      <c r="B78" s="40"/>
      <c r="C78" s="41"/>
      <c r="D78" s="41"/>
      <c r="E78" s="173" t="s">
        <v>678</v>
      </c>
      <c r="F78" s="41"/>
      <c r="G78" s="41"/>
      <c r="H78" s="41"/>
      <c r="I78" s="145"/>
      <c r="J78" s="41"/>
      <c r="K78" s="41"/>
      <c r="L78" s="45"/>
    </row>
    <row r="79" s="1" customFormat="1" ht="12" customHeight="1">
      <c r="B79" s="40"/>
      <c r="C79" s="33" t="s">
        <v>206</v>
      </c>
      <c r="D79" s="41"/>
      <c r="E79" s="41"/>
      <c r="F79" s="41"/>
      <c r="G79" s="41"/>
      <c r="H79" s="41"/>
      <c r="I79" s="145"/>
      <c r="J79" s="41"/>
      <c r="K79" s="41"/>
      <c r="L79" s="45"/>
    </row>
    <row r="80" s="1" customFormat="1" ht="16.5" customHeight="1">
      <c r="B80" s="40"/>
      <c r="C80" s="41"/>
      <c r="D80" s="41"/>
      <c r="E80" s="66" t="str">
        <f>E11</f>
        <v>Č22 - 1.TK Řehlovice - Úpořiny</v>
      </c>
      <c r="F80" s="41"/>
      <c r="G80" s="41"/>
      <c r="H80" s="41"/>
      <c r="I80" s="145"/>
      <c r="J80" s="41"/>
      <c r="K80" s="41"/>
      <c r="L80" s="45"/>
    </row>
    <row r="81" s="1" customFormat="1" ht="6.96" customHeight="1">
      <c r="B81" s="40"/>
      <c r="C81" s="41"/>
      <c r="D81" s="41"/>
      <c r="E81" s="41"/>
      <c r="F81" s="41"/>
      <c r="G81" s="41"/>
      <c r="H81" s="41"/>
      <c r="I81" s="145"/>
      <c r="J81" s="41"/>
      <c r="K81" s="41"/>
      <c r="L81" s="45"/>
    </row>
    <row r="82" s="1" customFormat="1" ht="12" customHeight="1">
      <c r="B82" s="40"/>
      <c r="C82" s="33" t="s">
        <v>22</v>
      </c>
      <c r="D82" s="41"/>
      <c r="E82" s="41"/>
      <c r="F82" s="28" t="str">
        <f>F14</f>
        <v>obvod správy tratí v Mostě</v>
      </c>
      <c r="G82" s="41"/>
      <c r="H82" s="41"/>
      <c r="I82" s="147" t="s">
        <v>24</v>
      </c>
      <c r="J82" s="69" t="str">
        <f>IF(J14="","",J14)</f>
        <v>13. 2. 2019</v>
      </c>
      <c r="K82" s="41"/>
      <c r="L82" s="45"/>
    </row>
    <row r="83" s="1" customFormat="1" ht="6.96" customHeight="1"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45"/>
    </row>
    <row r="84" s="1" customFormat="1" ht="13.65" customHeight="1">
      <c r="B84" s="40"/>
      <c r="C84" s="33" t="s">
        <v>30</v>
      </c>
      <c r="D84" s="41"/>
      <c r="E84" s="41"/>
      <c r="F84" s="28" t="str">
        <f>E17</f>
        <v>SŽDC s.o., OŘ UNL, ST Most</v>
      </c>
      <c r="G84" s="41"/>
      <c r="H84" s="41"/>
      <c r="I84" s="147" t="s">
        <v>38</v>
      </c>
      <c r="J84" s="38" t="str">
        <f>E23</f>
        <v xml:space="preserve"> </v>
      </c>
      <c r="K84" s="41"/>
      <c r="L84" s="45"/>
    </row>
    <row r="85" s="1" customFormat="1" ht="38.55" customHeight="1">
      <c r="B85" s="40"/>
      <c r="C85" s="33" t="s">
        <v>36</v>
      </c>
      <c r="D85" s="41"/>
      <c r="E85" s="41"/>
      <c r="F85" s="28" t="str">
        <f>IF(E20="","",E20)</f>
        <v>Vyplň údaj</v>
      </c>
      <c r="G85" s="41"/>
      <c r="H85" s="41"/>
      <c r="I85" s="147" t="s">
        <v>42</v>
      </c>
      <c r="J85" s="38" t="str">
        <f>E26</f>
        <v>Ing. Horák Jiří, horak@szdc.cz, +420 602155923</v>
      </c>
      <c r="K85" s="41"/>
      <c r="L85" s="45"/>
    </row>
    <row r="86" s="1" customFormat="1" ht="10.32" customHeight="1">
      <c r="B86" s="40"/>
      <c r="C86" s="41"/>
      <c r="D86" s="41"/>
      <c r="E86" s="41"/>
      <c r="F86" s="41"/>
      <c r="G86" s="41"/>
      <c r="H86" s="41"/>
      <c r="I86" s="145"/>
      <c r="J86" s="41"/>
      <c r="K86" s="41"/>
      <c r="L86" s="45"/>
    </row>
    <row r="87" s="10" customFormat="1" ht="29.28" customHeight="1">
      <c r="B87" s="192"/>
      <c r="C87" s="193" t="s">
        <v>218</v>
      </c>
      <c r="D87" s="194" t="s">
        <v>65</v>
      </c>
      <c r="E87" s="194" t="s">
        <v>61</v>
      </c>
      <c r="F87" s="194" t="s">
        <v>62</v>
      </c>
      <c r="G87" s="194" t="s">
        <v>219</v>
      </c>
      <c r="H87" s="194" t="s">
        <v>220</v>
      </c>
      <c r="I87" s="195" t="s">
        <v>221</v>
      </c>
      <c r="J87" s="194" t="s">
        <v>210</v>
      </c>
      <c r="K87" s="196" t="s">
        <v>222</v>
      </c>
      <c r="L87" s="197"/>
      <c r="M87" s="89" t="s">
        <v>39</v>
      </c>
      <c r="N87" s="90" t="s">
        <v>50</v>
      </c>
      <c r="O87" s="90" t="s">
        <v>223</v>
      </c>
      <c r="P87" s="90" t="s">
        <v>224</v>
      </c>
      <c r="Q87" s="90" t="s">
        <v>225</v>
      </c>
      <c r="R87" s="90" t="s">
        <v>226</v>
      </c>
      <c r="S87" s="90" t="s">
        <v>227</v>
      </c>
      <c r="T87" s="91" t="s">
        <v>228</v>
      </c>
    </row>
    <row r="88" s="1" customFormat="1" ht="22.8" customHeight="1">
      <c r="B88" s="40"/>
      <c r="C88" s="96" t="s">
        <v>229</v>
      </c>
      <c r="D88" s="41"/>
      <c r="E88" s="41"/>
      <c r="F88" s="41"/>
      <c r="G88" s="41"/>
      <c r="H88" s="41"/>
      <c r="I88" s="145"/>
      <c r="J88" s="198">
        <f>BK88</f>
        <v>0</v>
      </c>
      <c r="K88" s="41"/>
      <c r="L88" s="45"/>
      <c r="M88" s="92"/>
      <c r="N88" s="93"/>
      <c r="O88" s="93"/>
      <c r="P88" s="199">
        <f>P89+P139+P147</f>
        <v>0</v>
      </c>
      <c r="Q88" s="93"/>
      <c r="R88" s="199">
        <f>R89+R139+R147</f>
        <v>1.5748200000000003</v>
      </c>
      <c r="S88" s="93"/>
      <c r="T88" s="200">
        <f>T89+T139+T147</f>
        <v>0</v>
      </c>
      <c r="AT88" s="18" t="s">
        <v>79</v>
      </c>
      <c r="AU88" s="18" t="s">
        <v>211</v>
      </c>
      <c r="BK88" s="201">
        <f>BK89+BK139+BK147</f>
        <v>0</v>
      </c>
    </row>
    <row r="89" s="11" customFormat="1" ht="25.92" customHeight="1">
      <c r="B89" s="202"/>
      <c r="C89" s="203"/>
      <c r="D89" s="204" t="s">
        <v>79</v>
      </c>
      <c r="E89" s="205" t="s">
        <v>233</v>
      </c>
      <c r="F89" s="205" t="s">
        <v>234</v>
      </c>
      <c r="G89" s="203"/>
      <c r="H89" s="203"/>
      <c r="I89" s="206"/>
      <c r="J89" s="207">
        <f>BK89</f>
        <v>0</v>
      </c>
      <c r="K89" s="203"/>
      <c r="L89" s="208"/>
      <c r="M89" s="209"/>
      <c r="N89" s="210"/>
      <c r="O89" s="210"/>
      <c r="P89" s="211">
        <f>SUM(P90:P138)</f>
        <v>0</v>
      </c>
      <c r="Q89" s="210"/>
      <c r="R89" s="211">
        <f>SUM(R90:R138)</f>
        <v>1.5748200000000003</v>
      </c>
      <c r="S89" s="210"/>
      <c r="T89" s="212">
        <f>SUM(T90:T138)</f>
        <v>0</v>
      </c>
      <c r="AR89" s="213" t="s">
        <v>87</v>
      </c>
      <c r="AT89" s="214" t="s">
        <v>79</v>
      </c>
      <c r="AU89" s="214" t="s">
        <v>80</v>
      </c>
      <c r="AY89" s="213" t="s">
        <v>232</v>
      </c>
      <c r="BK89" s="215">
        <f>SUM(BK90:BK138)</f>
        <v>0</v>
      </c>
    </row>
    <row r="90" s="1" customFormat="1" ht="33.75" customHeight="1">
      <c r="B90" s="40"/>
      <c r="C90" s="218" t="s">
        <v>87</v>
      </c>
      <c r="D90" s="218" t="s">
        <v>235</v>
      </c>
      <c r="E90" s="219" t="s">
        <v>502</v>
      </c>
      <c r="F90" s="220" t="s">
        <v>503</v>
      </c>
      <c r="G90" s="221" t="s">
        <v>180</v>
      </c>
      <c r="H90" s="222">
        <v>10.5</v>
      </c>
      <c r="I90" s="223"/>
      <c r="J90" s="224">
        <f>ROUND(I90*H90,2)</f>
        <v>0</v>
      </c>
      <c r="K90" s="220" t="s">
        <v>238</v>
      </c>
      <c r="L90" s="45"/>
      <c r="M90" s="225" t="s">
        <v>39</v>
      </c>
      <c r="N90" s="226" t="s">
        <v>53</v>
      </c>
      <c r="O90" s="81"/>
      <c r="P90" s="227">
        <f>O90*H90</f>
        <v>0</v>
      </c>
      <c r="Q90" s="227">
        <v>0</v>
      </c>
      <c r="R90" s="227">
        <f>Q90*H90</f>
        <v>0</v>
      </c>
      <c r="S90" s="227">
        <v>0</v>
      </c>
      <c r="T90" s="228">
        <f>S90*H90</f>
        <v>0</v>
      </c>
      <c r="AR90" s="18" t="s">
        <v>181</v>
      </c>
      <c r="AT90" s="18" t="s">
        <v>235</v>
      </c>
      <c r="AU90" s="18" t="s">
        <v>87</v>
      </c>
      <c r="AY90" s="18" t="s">
        <v>232</v>
      </c>
      <c r="BE90" s="229">
        <f>IF(N90="základní",J90,0)</f>
        <v>0</v>
      </c>
      <c r="BF90" s="229">
        <f>IF(N90="snížená",J90,0)</f>
        <v>0</v>
      </c>
      <c r="BG90" s="229">
        <f>IF(N90="zákl. přenesená",J90,0)</f>
        <v>0</v>
      </c>
      <c r="BH90" s="229">
        <f>IF(N90="sníž. přenesená",J90,0)</f>
        <v>0</v>
      </c>
      <c r="BI90" s="229">
        <f>IF(N90="nulová",J90,0)</f>
        <v>0</v>
      </c>
      <c r="BJ90" s="18" t="s">
        <v>181</v>
      </c>
      <c r="BK90" s="229">
        <f>ROUND(I90*H90,2)</f>
        <v>0</v>
      </c>
      <c r="BL90" s="18" t="s">
        <v>181</v>
      </c>
      <c r="BM90" s="18" t="s">
        <v>731</v>
      </c>
    </row>
    <row r="91" s="1" customFormat="1">
      <c r="B91" s="40"/>
      <c r="C91" s="41"/>
      <c r="D91" s="230" t="s">
        <v>240</v>
      </c>
      <c r="E91" s="41"/>
      <c r="F91" s="231" t="s">
        <v>505</v>
      </c>
      <c r="G91" s="41"/>
      <c r="H91" s="41"/>
      <c r="I91" s="145"/>
      <c r="J91" s="41"/>
      <c r="K91" s="41"/>
      <c r="L91" s="45"/>
      <c r="M91" s="232"/>
      <c r="N91" s="81"/>
      <c r="O91" s="81"/>
      <c r="P91" s="81"/>
      <c r="Q91" s="81"/>
      <c r="R91" s="81"/>
      <c r="S91" s="81"/>
      <c r="T91" s="82"/>
      <c r="AT91" s="18" t="s">
        <v>240</v>
      </c>
      <c r="AU91" s="18" t="s">
        <v>87</v>
      </c>
    </row>
    <row r="92" s="12" customFormat="1">
      <c r="B92" s="233"/>
      <c r="C92" s="234"/>
      <c r="D92" s="230" t="s">
        <v>242</v>
      </c>
      <c r="E92" s="235" t="s">
        <v>39</v>
      </c>
      <c r="F92" s="236" t="s">
        <v>732</v>
      </c>
      <c r="G92" s="234"/>
      <c r="H92" s="237">
        <v>10.5</v>
      </c>
      <c r="I92" s="238"/>
      <c r="J92" s="234"/>
      <c r="K92" s="234"/>
      <c r="L92" s="239"/>
      <c r="M92" s="240"/>
      <c r="N92" s="241"/>
      <c r="O92" s="241"/>
      <c r="P92" s="241"/>
      <c r="Q92" s="241"/>
      <c r="R92" s="241"/>
      <c r="S92" s="241"/>
      <c r="T92" s="242"/>
      <c r="AT92" s="243" t="s">
        <v>242</v>
      </c>
      <c r="AU92" s="243" t="s">
        <v>87</v>
      </c>
      <c r="AV92" s="12" t="s">
        <v>89</v>
      </c>
      <c r="AW92" s="12" t="s">
        <v>41</v>
      </c>
      <c r="AX92" s="12" t="s">
        <v>80</v>
      </c>
      <c r="AY92" s="243" t="s">
        <v>232</v>
      </c>
    </row>
    <row r="93" s="13" customFormat="1">
      <c r="B93" s="254"/>
      <c r="C93" s="255"/>
      <c r="D93" s="230" t="s">
        <v>242</v>
      </c>
      <c r="E93" s="256" t="s">
        <v>39</v>
      </c>
      <c r="F93" s="257" t="s">
        <v>263</v>
      </c>
      <c r="G93" s="255"/>
      <c r="H93" s="258">
        <v>10.5</v>
      </c>
      <c r="I93" s="259"/>
      <c r="J93" s="255"/>
      <c r="K93" s="255"/>
      <c r="L93" s="260"/>
      <c r="M93" s="261"/>
      <c r="N93" s="262"/>
      <c r="O93" s="262"/>
      <c r="P93" s="262"/>
      <c r="Q93" s="262"/>
      <c r="R93" s="262"/>
      <c r="S93" s="262"/>
      <c r="T93" s="263"/>
      <c r="AT93" s="264" t="s">
        <v>242</v>
      </c>
      <c r="AU93" s="264" t="s">
        <v>87</v>
      </c>
      <c r="AV93" s="13" t="s">
        <v>181</v>
      </c>
      <c r="AW93" s="13" t="s">
        <v>41</v>
      </c>
      <c r="AX93" s="13" t="s">
        <v>87</v>
      </c>
      <c r="AY93" s="264" t="s">
        <v>232</v>
      </c>
    </row>
    <row r="94" s="1" customFormat="1" ht="45" customHeight="1">
      <c r="B94" s="40"/>
      <c r="C94" s="218" t="s">
        <v>89</v>
      </c>
      <c r="D94" s="218" t="s">
        <v>235</v>
      </c>
      <c r="E94" s="219" t="s">
        <v>680</v>
      </c>
      <c r="F94" s="220" t="s">
        <v>681</v>
      </c>
      <c r="G94" s="221" t="s">
        <v>180</v>
      </c>
      <c r="H94" s="222">
        <v>1640</v>
      </c>
      <c r="I94" s="223"/>
      <c r="J94" s="224">
        <f>ROUND(I94*H94,2)</f>
        <v>0</v>
      </c>
      <c r="K94" s="220" t="s">
        <v>238</v>
      </c>
      <c r="L94" s="45"/>
      <c r="M94" s="225" t="s">
        <v>39</v>
      </c>
      <c r="N94" s="226" t="s">
        <v>53</v>
      </c>
      <c r="O94" s="81"/>
      <c r="P94" s="227">
        <f>O94*H94</f>
        <v>0</v>
      </c>
      <c r="Q94" s="227">
        <v>0</v>
      </c>
      <c r="R94" s="227">
        <f>Q94*H94</f>
        <v>0</v>
      </c>
      <c r="S94" s="227">
        <v>0</v>
      </c>
      <c r="T94" s="228">
        <f>S94*H94</f>
        <v>0</v>
      </c>
      <c r="AR94" s="18" t="s">
        <v>181</v>
      </c>
      <c r="AT94" s="18" t="s">
        <v>235</v>
      </c>
      <c r="AU94" s="18" t="s">
        <v>87</v>
      </c>
      <c r="AY94" s="18" t="s">
        <v>232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18" t="s">
        <v>181</v>
      </c>
      <c r="BK94" s="229">
        <f>ROUND(I94*H94,2)</f>
        <v>0</v>
      </c>
      <c r="BL94" s="18" t="s">
        <v>181</v>
      </c>
      <c r="BM94" s="18" t="s">
        <v>733</v>
      </c>
    </row>
    <row r="95" s="1" customFormat="1">
      <c r="B95" s="40"/>
      <c r="C95" s="41"/>
      <c r="D95" s="230" t="s">
        <v>240</v>
      </c>
      <c r="E95" s="41"/>
      <c r="F95" s="231" t="s">
        <v>267</v>
      </c>
      <c r="G95" s="41"/>
      <c r="H95" s="41"/>
      <c r="I95" s="145"/>
      <c r="J95" s="41"/>
      <c r="K95" s="41"/>
      <c r="L95" s="45"/>
      <c r="M95" s="232"/>
      <c r="N95" s="81"/>
      <c r="O95" s="81"/>
      <c r="P95" s="81"/>
      <c r="Q95" s="81"/>
      <c r="R95" s="81"/>
      <c r="S95" s="81"/>
      <c r="T95" s="82"/>
      <c r="AT95" s="18" t="s">
        <v>240</v>
      </c>
      <c r="AU95" s="18" t="s">
        <v>87</v>
      </c>
    </row>
    <row r="96" s="12" customFormat="1">
      <c r="B96" s="233"/>
      <c r="C96" s="234"/>
      <c r="D96" s="230" t="s">
        <v>242</v>
      </c>
      <c r="E96" s="235" t="s">
        <v>39</v>
      </c>
      <c r="F96" s="236" t="s">
        <v>734</v>
      </c>
      <c r="G96" s="234"/>
      <c r="H96" s="237">
        <v>680</v>
      </c>
      <c r="I96" s="238"/>
      <c r="J96" s="234"/>
      <c r="K96" s="234"/>
      <c r="L96" s="239"/>
      <c r="M96" s="240"/>
      <c r="N96" s="241"/>
      <c r="O96" s="241"/>
      <c r="P96" s="241"/>
      <c r="Q96" s="241"/>
      <c r="R96" s="241"/>
      <c r="S96" s="241"/>
      <c r="T96" s="242"/>
      <c r="AT96" s="243" t="s">
        <v>242</v>
      </c>
      <c r="AU96" s="243" t="s">
        <v>87</v>
      </c>
      <c r="AV96" s="12" t="s">
        <v>89</v>
      </c>
      <c r="AW96" s="12" t="s">
        <v>41</v>
      </c>
      <c r="AX96" s="12" t="s">
        <v>80</v>
      </c>
      <c r="AY96" s="243" t="s">
        <v>232</v>
      </c>
    </row>
    <row r="97" s="12" customFormat="1">
      <c r="B97" s="233"/>
      <c r="C97" s="234"/>
      <c r="D97" s="230" t="s">
        <v>242</v>
      </c>
      <c r="E97" s="235" t="s">
        <v>39</v>
      </c>
      <c r="F97" s="236" t="s">
        <v>735</v>
      </c>
      <c r="G97" s="234"/>
      <c r="H97" s="237">
        <v>530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AT97" s="243" t="s">
        <v>242</v>
      </c>
      <c r="AU97" s="243" t="s">
        <v>87</v>
      </c>
      <c r="AV97" s="12" t="s">
        <v>89</v>
      </c>
      <c r="AW97" s="12" t="s">
        <v>41</v>
      </c>
      <c r="AX97" s="12" t="s">
        <v>80</v>
      </c>
      <c r="AY97" s="243" t="s">
        <v>232</v>
      </c>
    </row>
    <row r="98" s="12" customFormat="1">
      <c r="B98" s="233"/>
      <c r="C98" s="234"/>
      <c r="D98" s="230" t="s">
        <v>242</v>
      </c>
      <c r="E98" s="235" t="s">
        <v>39</v>
      </c>
      <c r="F98" s="236" t="s">
        <v>736</v>
      </c>
      <c r="G98" s="234"/>
      <c r="H98" s="237">
        <v>430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AT98" s="243" t="s">
        <v>242</v>
      </c>
      <c r="AU98" s="243" t="s">
        <v>87</v>
      </c>
      <c r="AV98" s="12" t="s">
        <v>89</v>
      </c>
      <c r="AW98" s="12" t="s">
        <v>41</v>
      </c>
      <c r="AX98" s="12" t="s">
        <v>80</v>
      </c>
      <c r="AY98" s="243" t="s">
        <v>232</v>
      </c>
    </row>
    <row r="99" s="15" customFormat="1">
      <c r="B99" s="276"/>
      <c r="C99" s="277"/>
      <c r="D99" s="230" t="s">
        <v>242</v>
      </c>
      <c r="E99" s="278" t="s">
        <v>39</v>
      </c>
      <c r="F99" s="279" t="s">
        <v>737</v>
      </c>
      <c r="G99" s="277"/>
      <c r="H99" s="278" t="s">
        <v>39</v>
      </c>
      <c r="I99" s="280"/>
      <c r="J99" s="277"/>
      <c r="K99" s="277"/>
      <c r="L99" s="281"/>
      <c r="M99" s="282"/>
      <c r="N99" s="283"/>
      <c r="O99" s="283"/>
      <c r="P99" s="283"/>
      <c r="Q99" s="283"/>
      <c r="R99" s="283"/>
      <c r="S99" s="283"/>
      <c r="T99" s="284"/>
      <c r="AT99" s="285" t="s">
        <v>242</v>
      </c>
      <c r="AU99" s="285" t="s">
        <v>87</v>
      </c>
      <c r="AV99" s="15" t="s">
        <v>87</v>
      </c>
      <c r="AW99" s="15" t="s">
        <v>41</v>
      </c>
      <c r="AX99" s="15" t="s">
        <v>80</v>
      </c>
      <c r="AY99" s="285" t="s">
        <v>232</v>
      </c>
    </row>
    <row r="100" s="13" customFormat="1">
      <c r="B100" s="254"/>
      <c r="C100" s="255"/>
      <c r="D100" s="230" t="s">
        <v>242</v>
      </c>
      <c r="E100" s="256" t="s">
        <v>723</v>
      </c>
      <c r="F100" s="257" t="s">
        <v>263</v>
      </c>
      <c r="G100" s="255"/>
      <c r="H100" s="258">
        <v>1640</v>
      </c>
      <c r="I100" s="259"/>
      <c r="J100" s="255"/>
      <c r="K100" s="255"/>
      <c r="L100" s="260"/>
      <c r="M100" s="261"/>
      <c r="N100" s="262"/>
      <c r="O100" s="262"/>
      <c r="P100" s="262"/>
      <c r="Q100" s="262"/>
      <c r="R100" s="262"/>
      <c r="S100" s="262"/>
      <c r="T100" s="263"/>
      <c r="AT100" s="264" t="s">
        <v>242</v>
      </c>
      <c r="AU100" s="264" t="s">
        <v>87</v>
      </c>
      <c r="AV100" s="13" t="s">
        <v>181</v>
      </c>
      <c r="AW100" s="13" t="s">
        <v>41</v>
      </c>
      <c r="AX100" s="13" t="s">
        <v>87</v>
      </c>
      <c r="AY100" s="264" t="s">
        <v>232</v>
      </c>
    </row>
    <row r="101" s="1" customFormat="1" ht="22.5" customHeight="1">
      <c r="B101" s="40"/>
      <c r="C101" s="244" t="s">
        <v>249</v>
      </c>
      <c r="D101" s="244" t="s">
        <v>250</v>
      </c>
      <c r="E101" s="245" t="s">
        <v>516</v>
      </c>
      <c r="F101" s="246" t="s">
        <v>517</v>
      </c>
      <c r="G101" s="247" t="s">
        <v>280</v>
      </c>
      <c r="H101" s="248">
        <v>3</v>
      </c>
      <c r="I101" s="249"/>
      <c r="J101" s="250">
        <f>ROUND(I101*H101,2)</f>
        <v>0</v>
      </c>
      <c r="K101" s="246" t="s">
        <v>238</v>
      </c>
      <c r="L101" s="251"/>
      <c r="M101" s="252" t="s">
        <v>39</v>
      </c>
      <c r="N101" s="253" t="s">
        <v>53</v>
      </c>
      <c r="O101" s="81"/>
      <c r="P101" s="227">
        <f>O101*H101</f>
        <v>0</v>
      </c>
      <c r="Q101" s="227">
        <v>0.22444</v>
      </c>
      <c r="R101" s="227">
        <f>Q101*H101</f>
        <v>0.67332000000000003</v>
      </c>
      <c r="S101" s="227">
        <v>0</v>
      </c>
      <c r="T101" s="228">
        <f>S101*H101</f>
        <v>0</v>
      </c>
      <c r="AR101" s="18" t="s">
        <v>253</v>
      </c>
      <c r="AT101" s="18" t="s">
        <v>250</v>
      </c>
      <c r="AU101" s="18" t="s">
        <v>87</v>
      </c>
      <c r="AY101" s="18" t="s">
        <v>232</v>
      </c>
      <c r="BE101" s="229">
        <f>IF(N101="základní",J101,0)</f>
        <v>0</v>
      </c>
      <c r="BF101" s="229">
        <f>IF(N101="snížená",J101,0)</f>
        <v>0</v>
      </c>
      <c r="BG101" s="229">
        <f>IF(N101="zákl. přenesená",J101,0)</f>
        <v>0</v>
      </c>
      <c r="BH101" s="229">
        <f>IF(N101="sníž. přenesená",J101,0)</f>
        <v>0</v>
      </c>
      <c r="BI101" s="229">
        <f>IF(N101="nulová",J101,0)</f>
        <v>0</v>
      </c>
      <c r="BJ101" s="18" t="s">
        <v>181</v>
      </c>
      <c r="BK101" s="229">
        <f>ROUND(I101*H101,2)</f>
        <v>0</v>
      </c>
      <c r="BL101" s="18" t="s">
        <v>181</v>
      </c>
      <c r="BM101" s="18" t="s">
        <v>738</v>
      </c>
    </row>
    <row r="102" s="12" customFormat="1">
      <c r="B102" s="233"/>
      <c r="C102" s="234"/>
      <c r="D102" s="230" t="s">
        <v>242</v>
      </c>
      <c r="E102" s="235" t="s">
        <v>39</v>
      </c>
      <c r="F102" s="236" t="s">
        <v>739</v>
      </c>
      <c r="G102" s="234"/>
      <c r="H102" s="237">
        <v>1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AT102" s="243" t="s">
        <v>242</v>
      </c>
      <c r="AU102" s="243" t="s">
        <v>87</v>
      </c>
      <c r="AV102" s="12" t="s">
        <v>89</v>
      </c>
      <c r="AW102" s="12" t="s">
        <v>41</v>
      </c>
      <c r="AX102" s="12" t="s">
        <v>80</v>
      </c>
      <c r="AY102" s="243" t="s">
        <v>232</v>
      </c>
    </row>
    <row r="103" s="12" customFormat="1">
      <c r="B103" s="233"/>
      <c r="C103" s="234"/>
      <c r="D103" s="230" t="s">
        <v>242</v>
      </c>
      <c r="E103" s="235" t="s">
        <v>39</v>
      </c>
      <c r="F103" s="236" t="s">
        <v>740</v>
      </c>
      <c r="G103" s="234"/>
      <c r="H103" s="237">
        <v>2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AT103" s="243" t="s">
        <v>242</v>
      </c>
      <c r="AU103" s="243" t="s">
        <v>87</v>
      </c>
      <c r="AV103" s="12" t="s">
        <v>89</v>
      </c>
      <c r="AW103" s="12" t="s">
        <v>41</v>
      </c>
      <c r="AX103" s="12" t="s">
        <v>80</v>
      </c>
      <c r="AY103" s="243" t="s">
        <v>232</v>
      </c>
    </row>
    <row r="104" s="13" customFormat="1">
      <c r="B104" s="254"/>
      <c r="C104" s="255"/>
      <c r="D104" s="230" t="s">
        <v>242</v>
      </c>
      <c r="E104" s="256" t="s">
        <v>721</v>
      </c>
      <c r="F104" s="257" t="s">
        <v>263</v>
      </c>
      <c r="G104" s="255"/>
      <c r="H104" s="258">
        <v>3</v>
      </c>
      <c r="I104" s="259"/>
      <c r="J104" s="255"/>
      <c r="K104" s="255"/>
      <c r="L104" s="260"/>
      <c r="M104" s="261"/>
      <c r="N104" s="262"/>
      <c r="O104" s="262"/>
      <c r="P104" s="262"/>
      <c r="Q104" s="262"/>
      <c r="R104" s="262"/>
      <c r="S104" s="262"/>
      <c r="T104" s="263"/>
      <c r="AT104" s="264" t="s">
        <v>242</v>
      </c>
      <c r="AU104" s="264" t="s">
        <v>87</v>
      </c>
      <c r="AV104" s="13" t="s">
        <v>181</v>
      </c>
      <c r="AW104" s="13" t="s">
        <v>41</v>
      </c>
      <c r="AX104" s="13" t="s">
        <v>87</v>
      </c>
      <c r="AY104" s="264" t="s">
        <v>232</v>
      </c>
    </row>
    <row r="105" s="1" customFormat="1" ht="22.5" customHeight="1">
      <c r="B105" s="40"/>
      <c r="C105" s="244" t="s">
        <v>181</v>
      </c>
      <c r="D105" s="244" t="s">
        <v>250</v>
      </c>
      <c r="E105" s="245" t="s">
        <v>278</v>
      </c>
      <c r="F105" s="246" t="s">
        <v>279</v>
      </c>
      <c r="G105" s="247" t="s">
        <v>280</v>
      </c>
      <c r="H105" s="248">
        <v>3300</v>
      </c>
      <c r="I105" s="249"/>
      <c r="J105" s="250">
        <f>ROUND(I105*H105,2)</f>
        <v>0</v>
      </c>
      <c r="K105" s="246" t="s">
        <v>238</v>
      </c>
      <c r="L105" s="251"/>
      <c r="M105" s="252" t="s">
        <v>39</v>
      </c>
      <c r="N105" s="253" t="s">
        <v>53</v>
      </c>
      <c r="O105" s="81"/>
      <c r="P105" s="227">
        <f>O105*H105</f>
        <v>0</v>
      </c>
      <c r="Q105" s="227">
        <v>0.00018000000000000001</v>
      </c>
      <c r="R105" s="227">
        <f>Q105*H105</f>
        <v>0.59400000000000008</v>
      </c>
      <c r="S105" s="227">
        <v>0</v>
      </c>
      <c r="T105" s="228">
        <f>S105*H105</f>
        <v>0</v>
      </c>
      <c r="AR105" s="18" t="s">
        <v>253</v>
      </c>
      <c r="AT105" s="18" t="s">
        <v>250</v>
      </c>
      <c r="AU105" s="18" t="s">
        <v>87</v>
      </c>
      <c r="AY105" s="18" t="s">
        <v>232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18" t="s">
        <v>181</v>
      </c>
      <c r="BK105" s="229">
        <f>ROUND(I105*H105,2)</f>
        <v>0</v>
      </c>
      <c r="BL105" s="18" t="s">
        <v>181</v>
      </c>
      <c r="BM105" s="18" t="s">
        <v>741</v>
      </c>
    </row>
    <row r="106" s="12" customFormat="1">
      <c r="B106" s="233"/>
      <c r="C106" s="234"/>
      <c r="D106" s="230" t="s">
        <v>242</v>
      </c>
      <c r="E106" s="235" t="s">
        <v>39</v>
      </c>
      <c r="F106" s="236" t="s">
        <v>742</v>
      </c>
      <c r="G106" s="234"/>
      <c r="H106" s="237">
        <v>1350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AT106" s="243" t="s">
        <v>242</v>
      </c>
      <c r="AU106" s="243" t="s">
        <v>87</v>
      </c>
      <c r="AV106" s="12" t="s">
        <v>89</v>
      </c>
      <c r="AW106" s="12" t="s">
        <v>41</v>
      </c>
      <c r="AX106" s="12" t="s">
        <v>80</v>
      </c>
      <c r="AY106" s="243" t="s">
        <v>232</v>
      </c>
    </row>
    <row r="107" s="12" customFormat="1">
      <c r="B107" s="233"/>
      <c r="C107" s="234"/>
      <c r="D107" s="230" t="s">
        <v>242</v>
      </c>
      <c r="E107" s="235" t="s">
        <v>39</v>
      </c>
      <c r="F107" s="236" t="s">
        <v>743</v>
      </c>
      <c r="G107" s="234"/>
      <c r="H107" s="237">
        <v>1050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AT107" s="243" t="s">
        <v>242</v>
      </c>
      <c r="AU107" s="243" t="s">
        <v>87</v>
      </c>
      <c r="AV107" s="12" t="s">
        <v>89</v>
      </c>
      <c r="AW107" s="12" t="s">
        <v>41</v>
      </c>
      <c r="AX107" s="12" t="s">
        <v>80</v>
      </c>
      <c r="AY107" s="243" t="s">
        <v>232</v>
      </c>
    </row>
    <row r="108" s="12" customFormat="1">
      <c r="B108" s="233"/>
      <c r="C108" s="234"/>
      <c r="D108" s="230" t="s">
        <v>242</v>
      </c>
      <c r="E108" s="235" t="s">
        <v>39</v>
      </c>
      <c r="F108" s="236" t="s">
        <v>744</v>
      </c>
      <c r="G108" s="234"/>
      <c r="H108" s="237">
        <v>900</v>
      </c>
      <c r="I108" s="238"/>
      <c r="J108" s="234"/>
      <c r="K108" s="234"/>
      <c r="L108" s="239"/>
      <c r="M108" s="240"/>
      <c r="N108" s="241"/>
      <c r="O108" s="241"/>
      <c r="P108" s="241"/>
      <c r="Q108" s="241"/>
      <c r="R108" s="241"/>
      <c r="S108" s="241"/>
      <c r="T108" s="242"/>
      <c r="AT108" s="243" t="s">
        <v>242</v>
      </c>
      <c r="AU108" s="243" t="s">
        <v>87</v>
      </c>
      <c r="AV108" s="12" t="s">
        <v>89</v>
      </c>
      <c r="AW108" s="12" t="s">
        <v>41</v>
      </c>
      <c r="AX108" s="12" t="s">
        <v>80</v>
      </c>
      <c r="AY108" s="243" t="s">
        <v>232</v>
      </c>
    </row>
    <row r="109" s="13" customFormat="1">
      <c r="B109" s="254"/>
      <c r="C109" s="255"/>
      <c r="D109" s="230" t="s">
        <v>242</v>
      </c>
      <c r="E109" s="256" t="s">
        <v>725</v>
      </c>
      <c r="F109" s="257" t="s">
        <v>263</v>
      </c>
      <c r="G109" s="255"/>
      <c r="H109" s="258">
        <v>3300</v>
      </c>
      <c r="I109" s="259"/>
      <c r="J109" s="255"/>
      <c r="K109" s="255"/>
      <c r="L109" s="260"/>
      <c r="M109" s="261"/>
      <c r="N109" s="262"/>
      <c r="O109" s="262"/>
      <c r="P109" s="262"/>
      <c r="Q109" s="262"/>
      <c r="R109" s="262"/>
      <c r="S109" s="262"/>
      <c r="T109" s="263"/>
      <c r="AT109" s="264" t="s">
        <v>242</v>
      </c>
      <c r="AU109" s="264" t="s">
        <v>87</v>
      </c>
      <c r="AV109" s="13" t="s">
        <v>181</v>
      </c>
      <c r="AW109" s="13" t="s">
        <v>41</v>
      </c>
      <c r="AX109" s="13" t="s">
        <v>87</v>
      </c>
      <c r="AY109" s="264" t="s">
        <v>232</v>
      </c>
    </row>
    <row r="110" s="1" customFormat="1" ht="22.5" customHeight="1">
      <c r="B110" s="40"/>
      <c r="C110" s="244" t="s">
        <v>233</v>
      </c>
      <c r="D110" s="244" t="s">
        <v>250</v>
      </c>
      <c r="E110" s="245" t="s">
        <v>285</v>
      </c>
      <c r="F110" s="246" t="s">
        <v>286</v>
      </c>
      <c r="G110" s="247" t="s">
        <v>280</v>
      </c>
      <c r="H110" s="248">
        <v>250</v>
      </c>
      <c r="I110" s="249"/>
      <c r="J110" s="250">
        <f>ROUND(I110*H110,2)</f>
        <v>0</v>
      </c>
      <c r="K110" s="246" t="s">
        <v>238</v>
      </c>
      <c r="L110" s="251"/>
      <c r="M110" s="252" t="s">
        <v>39</v>
      </c>
      <c r="N110" s="253" t="s">
        <v>53</v>
      </c>
      <c r="O110" s="81"/>
      <c r="P110" s="227">
        <f>O110*H110</f>
        <v>0</v>
      </c>
      <c r="Q110" s="227">
        <v>0.00123</v>
      </c>
      <c r="R110" s="227">
        <f>Q110*H110</f>
        <v>0.3075</v>
      </c>
      <c r="S110" s="227">
        <v>0</v>
      </c>
      <c r="T110" s="228">
        <f>S110*H110</f>
        <v>0</v>
      </c>
      <c r="AR110" s="18" t="s">
        <v>253</v>
      </c>
      <c r="AT110" s="18" t="s">
        <v>250</v>
      </c>
      <c r="AU110" s="18" t="s">
        <v>87</v>
      </c>
      <c r="AY110" s="18" t="s">
        <v>232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18" t="s">
        <v>181</v>
      </c>
      <c r="BK110" s="229">
        <f>ROUND(I110*H110,2)</f>
        <v>0</v>
      </c>
      <c r="BL110" s="18" t="s">
        <v>181</v>
      </c>
      <c r="BM110" s="18" t="s">
        <v>745</v>
      </c>
    </row>
    <row r="111" s="12" customFormat="1">
      <c r="B111" s="233"/>
      <c r="C111" s="234"/>
      <c r="D111" s="230" t="s">
        <v>242</v>
      </c>
      <c r="E111" s="235" t="s">
        <v>39</v>
      </c>
      <c r="F111" s="236" t="s">
        <v>746</v>
      </c>
      <c r="G111" s="234"/>
      <c r="H111" s="237">
        <v>100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AT111" s="243" t="s">
        <v>242</v>
      </c>
      <c r="AU111" s="243" t="s">
        <v>87</v>
      </c>
      <c r="AV111" s="12" t="s">
        <v>89</v>
      </c>
      <c r="AW111" s="12" t="s">
        <v>41</v>
      </c>
      <c r="AX111" s="12" t="s">
        <v>80</v>
      </c>
      <c r="AY111" s="243" t="s">
        <v>232</v>
      </c>
    </row>
    <row r="112" s="12" customFormat="1">
      <c r="B112" s="233"/>
      <c r="C112" s="234"/>
      <c r="D112" s="230" t="s">
        <v>242</v>
      </c>
      <c r="E112" s="235" t="s">
        <v>39</v>
      </c>
      <c r="F112" s="236" t="s">
        <v>747</v>
      </c>
      <c r="G112" s="234"/>
      <c r="H112" s="237">
        <v>50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AT112" s="243" t="s">
        <v>242</v>
      </c>
      <c r="AU112" s="243" t="s">
        <v>87</v>
      </c>
      <c r="AV112" s="12" t="s">
        <v>89</v>
      </c>
      <c r="AW112" s="12" t="s">
        <v>41</v>
      </c>
      <c r="AX112" s="12" t="s">
        <v>80</v>
      </c>
      <c r="AY112" s="243" t="s">
        <v>232</v>
      </c>
    </row>
    <row r="113" s="12" customFormat="1">
      <c r="B113" s="233"/>
      <c r="C113" s="234"/>
      <c r="D113" s="230" t="s">
        <v>242</v>
      </c>
      <c r="E113" s="235" t="s">
        <v>39</v>
      </c>
      <c r="F113" s="236" t="s">
        <v>748</v>
      </c>
      <c r="G113" s="234"/>
      <c r="H113" s="237">
        <v>100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AT113" s="243" t="s">
        <v>242</v>
      </c>
      <c r="AU113" s="243" t="s">
        <v>87</v>
      </c>
      <c r="AV113" s="12" t="s">
        <v>89</v>
      </c>
      <c r="AW113" s="12" t="s">
        <v>41</v>
      </c>
      <c r="AX113" s="12" t="s">
        <v>80</v>
      </c>
      <c r="AY113" s="243" t="s">
        <v>232</v>
      </c>
    </row>
    <row r="114" s="13" customFormat="1">
      <c r="B114" s="254"/>
      <c r="C114" s="255"/>
      <c r="D114" s="230" t="s">
        <v>242</v>
      </c>
      <c r="E114" s="256" t="s">
        <v>749</v>
      </c>
      <c r="F114" s="257" t="s">
        <v>263</v>
      </c>
      <c r="G114" s="255"/>
      <c r="H114" s="258">
        <v>250</v>
      </c>
      <c r="I114" s="259"/>
      <c r="J114" s="255"/>
      <c r="K114" s="255"/>
      <c r="L114" s="260"/>
      <c r="M114" s="261"/>
      <c r="N114" s="262"/>
      <c r="O114" s="262"/>
      <c r="P114" s="262"/>
      <c r="Q114" s="262"/>
      <c r="R114" s="262"/>
      <c r="S114" s="262"/>
      <c r="T114" s="263"/>
      <c r="AT114" s="264" t="s">
        <v>242</v>
      </c>
      <c r="AU114" s="264" t="s">
        <v>87</v>
      </c>
      <c r="AV114" s="13" t="s">
        <v>181</v>
      </c>
      <c r="AW114" s="13" t="s">
        <v>41</v>
      </c>
      <c r="AX114" s="13" t="s">
        <v>87</v>
      </c>
      <c r="AY114" s="264" t="s">
        <v>232</v>
      </c>
    </row>
    <row r="115" s="1" customFormat="1" ht="22.5" customHeight="1">
      <c r="B115" s="40"/>
      <c r="C115" s="218" t="s">
        <v>269</v>
      </c>
      <c r="D115" s="218" t="s">
        <v>235</v>
      </c>
      <c r="E115" s="219" t="s">
        <v>290</v>
      </c>
      <c r="F115" s="220" t="s">
        <v>291</v>
      </c>
      <c r="G115" s="221" t="s">
        <v>280</v>
      </c>
      <c r="H115" s="222">
        <v>270</v>
      </c>
      <c r="I115" s="223"/>
      <c r="J115" s="224">
        <f>ROUND(I115*H115,2)</f>
        <v>0</v>
      </c>
      <c r="K115" s="220" t="s">
        <v>238</v>
      </c>
      <c r="L115" s="45"/>
      <c r="M115" s="225" t="s">
        <v>39</v>
      </c>
      <c r="N115" s="226" t="s">
        <v>53</v>
      </c>
      <c r="O115" s="81"/>
      <c r="P115" s="227">
        <f>O115*H115</f>
        <v>0</v>
      </c>
      <c r="Q115" s="227">
        <v>0</v>
      </c>
      <c r="R115" s="227">
        <f>Q115*H115</f>
        <v>0</v>
      </c>
      <c r="S115" s="227">
        <v>0</v>
      </c>
      <c r="T115" s="228">
        <f>S115*H115</f>
        <v>0</v>
      </c>
      <c r="AR115" s="18" t="s">
        <v>181</v>
      </c>
      <c r="AT115" s="18" t="s">
        <v>235</v>
      </c>
      <c r="AU115" s="18" t="s">
        <v>87</v>
      </c>
      <c r="AY115" s="18" t="s">
        <v>232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18" t="s">
        <v>181</v>
      </c>
      <c r="BK115" s="229">
        <f>ROUND(I115*H115,2)</f>
        <v>0</v>
      </c>
      <c r="BL115" s="18" t="s">
        <v>181</v>
      </c>
      <c r="BM115" s="18" t="s">
        <v>750</v>
      </c>
    </row>
    <row r="116" s="1" customFormat="1">
      <c r="B116" s="40"/>
      <c r="C116" s="41"/>
      <c r="D116" s="230" t="s">
        <v>240</v>
      </c>
      <c r="E116" s="41"/>
      <c r="F116" s="231" t="s">
        <v>293</v>
      </c>
      <c r="G116" s="41"/>
      <c r="H116" s="41"/>
      <c r="I116" s="145"/>
      <c r="J116" s="41"/>
      <c r="K116" s="41"/>
      <c r="L116" s="45"/>
      <c r="M116" s="232"/>
      <c r="N116" s="81"/>
      <c r="O116" s="81"/>
      <c r="P116" s="81"/>
      <c r="Q116" s="81"/>
      <c r="R116" s="81"/>
      <c r="S116" s="81"/>
      <c r="T116" s="82"/>
      <c r="AT116" s="18" t="s">
        <v>240</v>
      </c>
      <c r="AU116" s="18" t="s">
        <v>87</v>
      </c>
    </row>
    <row r="117" s="12" customFormat="1">
      <c r="B117" s="233"/>
      <c r="C117" s="234"/>
      <c r="D117" s="230" t="s">
        <v>242</v>
      </c>
      <c r="E117" s="235" t="s">
        <v>39</v>
      </c>
      <c r="F117" s="236" t="s">
        <v>751</v>
      </c>
      <c r="G117" s="234"/>
      <c r="H117" s="237">
        <v>270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AT117" s="243" t="s">
        <v>242</v>
      </c>
      <c r="AU117" s="243" t="s">
        <v>87</v>
      </c>
      <c r="AV117" s="12" t="s">
        <v>89</v>
      </c>
      <c r="AW117" s="12" t="s">
        <v>41</v>
      </c>
      <c r="AX117" s="12" t="s">
        <v>80</v>
      </c>
      <c r="AY117" s="243" t="s">
        <v>232</v>
      </c>
    </row>
    <row r="118" s="13" customFormat="1">
      <c r="B118" s="254"/>
      <c r="C118" s="255"/>
      <c r="D118" s="230" t="s">
        <v>242</v>
      </c>
      <c r="E118" s="256" t="s">
        <v>39</v>
      </c>
      <c r="F118" s="257" t="s">
        <v>263</v>
      </c>
      <c r="G118" s="255"/>
      <c r="H118" s="258">
        <v>270</v>
      </c>
      <c r="I118" s="259"/>
      <c r="J118" s="255"/>
      <c r="K118" s="255"/>
      <c r="L118" s="260"/>
      <c r="M118" s="261"/>
      <c r="N118" s="262"/>
      <c r="O118" s="262"/>
      <c r="P118" s="262"/>
      <c r="Q118" s="262"/>
      <c r="R118" s="262"/>
      <c r="S118" s="262"/>
      <c r="T118" s="263"/>
      <c r="AT118" s="264" t="s">
        <v>242</v>
      </c>
      <c r="AU118" s="264" t="s">
        <v>87</v>
      </c>
      <c r="AV118" s="13" t="s">
        <v>181</v>
      </c>
      <c r="AW118" s="13" t="s">
        <v>41</v>
      </c>
      <c r="AX118" s="13" t="s">
        <v>87</v>
      </c>
      <c r="AY118" s="264" t="s">
        <v>232</v>
      </c>
    </row>
    <row r="119" s="1" customFormat="1" ht="33.75" customHeight="1">
      <c r="B119" s="40"/>
      <c r="C119" s="218" t="s">
        <v>277</v>
      </c>
      <c r="D119" s="218" t="s">
        <v>235</v>
      </c>
      <c r="E119" s="219" t="s">
        <v>689</v>
      </c>
      <c r="F119" s="220" t="s">
        <v>690</v>
      </c>
      <c r="G119" s="221" t="s">
        <v>280</v>
      </c>
      <c r="H119" s="222">
        <v>810</v>
      </c>
      <c r="I119" s="223"/>
      <c r="J119" s="224">
        <f>ROUND(I119*H119,2)</f>
        <v>0</v>
      </c>
      <c r="K119" s="220" t="s">
        <v>238</v>
      </c>
      <c r="L119" s="45"/>
      <c r="M119" s="225" t="s">
        <v>39</v>
      </c>
      <c r="N119" s="226" t="s">
        <v>53</v>
      </c>
      <c r="O119" s="81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AR119" s="18" t="s">
        <v>181</v>
      </c>
      <c r="AT119" s="18" t="s">
        <v>235</v>
      </c>
      <c r="AU119" s="18" t="s">
        <v>87</v>
      </c>
      <c r="AY119" s="18" t="s">
        <v>232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8" t="s">
        <v>181</v>
      </c>
      <c r="BK119" s="229">
        <f>ROUND(I119*H119,2)</f>
        <v>0</v>
      </c>
      <c r="BL119" s="18" t="s">
        <v>181</v>
      </c>
      <c r="BM119" s="18" t="s">
        <v>752</v>
      </c>
    </row>
    <row r="120" s="1" customFormat="1">
      <c r="B120" s="40"/>
      <c r="C120" s="41"/>
      <c r="D120" s="230" t="s">
        <v>240</v>
      </c>
      <c r="E120" s="41"/>
      <c r="F120" s="231" t="s">
        <v>692</v>
      </c>
      <c r="G120" s="41"/>
      <c r="H120" s="41"/>
      <c r="I120" s="145"/>
      <c r="J120" s="41"/>
      <c r="K120" s="41"/>
      <c r="L120" s="45"/>
      <c r="M120" s="232"/>
      <c r="N120" s="81"/>
      <c r="O120" s="81"/>
      <c r="P120" s="81"/>
      <c r="Q120" s="81"/>
      <c r="R120" s="81"/>
      <c r="S120" s="81"/>
      <c r="T120" s="82"/>
      <c r="AT120" s="18" t="s">
        <v>240</v>
      </c>
      <c r="AU120" s="18" t="s">
        <v>87</v>
      </c>
    </row>
    <row r="121" s="12" customFormat="1">
      <c r="B121" s="233"/>
      <c r="C121" s="234"/>
      <c r="D121" s="230" t="s">
        <v>242</v>
      </c>
      <c r="E121" s="235" t="s">
        <v>39</v>
      </c>
      <c r="F121" s="236" t="s">
        <v>753</v>
      </c>
      <c r="G121" s="234"/>
      <c r="H121" s="237">
        <v>810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AT121" s="243" t="s">
        <v>242</v>
      </c>
      <c r="AU121" s="243" t="s">
        <v>87</v>
      </c>
      <c r="AV121" s="12" t="s">
        <v>89</v>
      </c>
      <c r="AW121" s="12" t="s">
        <v>41</v>
      </c>
      <c r="AX121" s="12" t="s">
        <v>80</v>
      </c>
      <c r="AY121" s="243" t="s">
        <v>232</v>
      </c>
    </row>
    <row r="122" s="13" customFormat="1">
      <c r="B122" s="254"/>
      <c r="C122" s="255"/>
      <c r="D122" s="230" t="s">
        <v>242</v>
      </c>
      <c r="E122" s="256" t="s">
        <v>39</v>
      </c>
      <c r="F122" s="257" t="s">
        <v>263</v>
      </c>
      <c r="G122" s="255"/>
      <c r="H122" s="258">
        <v>810</v>
      </c>
      <c r="I122" s="259"/>
      <c r="J122" s="255"/>
      <c r="K122" s="255"/>
      <c r="L122" s="260"/>
      <c r="M122" s="261"/>
      <c r="N122" s="262"/>
      <c r="O122" s="262"/>
      <c r="P122" s="262"/>
      <c r="Q122" s="262"/>
      <c r="R122" s="262"/>
      <c r="S122" s="262"/>
      <c r="T122" s="263"/>
      <c r="AT122" s="264" t="s">
        <v>242</v>
      </c>
      <c r="AU122" s="264" t="s">
        <v>87</v>
      </c>
      <c r="AV122" s="13" t="s">
        <v>181</v>
      </c>
      <c r="AW122" s="13" t="s">
        <v>41</v>
      </c>
      <c r="AX122" s="13" t="s">
        <v>87</v>
      </c>
      <c r="AY122" s="264" t="s">
        <v>232</v>
      </c>
    </row>
    <row r="123" s="1" customFormat="1" ht="56.25" customHeight="1">
      <c r="B123" s="40"/>
      <c r="C123" s="218" t="s">
        <v>253</v>
      </c>
      <c r="D123" s="218" t="s">
        <v>235</v>
      </c>
      <c r="E123" s="219" t="s">
        <v>309</v>
      </c>
      <c r="F123" s="220" t="s">
        <v>310</v>
      </c>
      <c r="G123" s="221" t="s">
        <v>180</v>
      </c>
      <c r="H123" s="222">
        <v>1640</v>
      </c>
      <c r="I123" s="223"/>
      <c r="J123" s="224">
        <f>ROUND(I123*H123,2)</f>
        <v>0</v>
      </c>
      <c r="K123" s="220" t="s">
        <v>238</v>
      </c>
      <c r="L123" s="45"/>
      <c r="M123" s="225" t="s">
        <v>39</v>
      </c>
      <c r="N123" s="226" t="s">
        <v>53</v>
      </c>
      <c r="O123" s="8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AR123" s="18" t="s">
        <v>181</v>
      </c>
      <c r="AT123" s="18" t="s">
        <v>235</v>
      </c>
      <c r="AU123" s="18" t="s">
        <v>87</v>
      </c>
      <c r="AY123" s="18" t="s">
        <v>232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8" t="s">
        <v>181</v>
      </c>
      <c r="BK123" s="229">
        <f>ROUND(I123*H123,2)</f>
        <v>0</v>
      </c>
      <c r="BL123" s="18" t="s">
        <v>181</v>
      </c>
      <c r="BM123" s="18" t="s">
        <v>754</v>
      </c>
    </row>
    <row r="124" s="1" customFormat="1">
      <c r="B124" s="40"/>
      <c r="C124" s="41"/>
      <c r="D124" s="230" t="s">
        <v>240</v>
      </c>
      <c r="E124" s="41"/>
      <c r="F124" s="231" t="s">
        <v>312</v>
      </c>
      <c r="G124" s="41"/>
      <c r="H124" s="41"/>
      <c r="I124" s="145"/>
      <c r="J124" s="41"/>
      <c r="K124" s="41"/>
      <c r="L124" s="45"/>
      <c r="M124" s="232"/>
      <c r="N124" s="81"/>
      <c r="O124" s="81"/>
      <c r="P124" s="81"/>
      <c r="Q124" s="81"/>
      <c r="R124" s="81"/>
      <c r="S124" s="81"/>
      <c r="T124" s="82"/>
      <c r="AT124" s="18" t="s">
        <v>240</v>
      </c>
      <c r="AU124" s="18" t="s">
        <v>87</v>
      </c>
    </row>
    <row r="125" s="12" customFormat="1">
      <c r="B125" s="233"/>
      <c r="C125" s="234"/>
      <c r="D125" s="230" t="s">
        <v>242</v>
      </c>
      <c r="E125" s="235" t="s">
        <v>39</v>
      </c>
      <c r="F125" s="236" t="s">
        <v>723</v>
      </c>
      <c r="G125" s="234"/>
      <c r="H125" s="237">
        <v>1640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AT125" s="243" t="s">
        <v>242</v>
      </c>
      <c r="AU125" s="243" t="s">
        <v>87</v>
      </c>
      <c r="AV125" s="12" t="s">
        <v>89</v>
      </c>
      <c r="AW125" s="12" t="s">
        <v>41</v>
      </c>
      <c r="AX125" s="12" t="s">
        <v>80</v>
      </c>
      <c r="AY125" s="243" t="s">
        <v>232</v>
      </c>
    </row>
    <row r="126" s="13" customFormat="1">
      <c r="B126" s="254"/>
      <c r="C126" s="255"/>
      <c r="D126" s="230" t="s">
        <v>242</v>
      </c>
      <c r="E126" s="256" t="s">
        <v>39</v>
      </c>
      <c r="F126" s="257" t="s">
        <v>263</v>
      </c>
      <c r="G126" s="255"/>
      <c r="H126" s="258">
        <v>1640</v>
      </c>
      <c r="I126" s="259"/>
      <c r="J126" s="255"/>
      <c r="K126" s="255"/>
      <c r="L126" s="260"/>
      <c r="M126" s="261"/>
      <c r="N126" s="262"/>
      <c r="O126" s="262"/>
      <c r="P126" s="262"/>
      <c r="Q126" s="262"/>
      <c r="R126" s="262"/>
      <c r="S126" s="262"/>
      <c r="T126" s="263"/>
      <c r="AT126" s="264" t="s">
        <v>242</v>
      </c>
      <c r="AU126" s="264" t="s">
        <v>87</v>
      </c>
      <c r="AV126" s="13" t="s">
        <v>181</v>
      </c>
      <c r="AW126" s="13" t="s">
        <v>41</v>
      </c>
      <c r="AX126" s="13" t="s">
        <v>87</v>
      </c>
      <c r="AY126" s="264" t="s">
        <v>232</v>
      </c>
    </row>
    <row r="127" s="1" customFormat="1" ht="45" customHeight="1">
      <c r="B127" s="40"/>
      <c r="C127" s="218" t="s">
        <v>289</v>
      </c>
      <c r="D127" s="218" t="s">
        <v>235</v>
      </c>
      <c r="E127" s="219" t="s">
        <v>324</v>
      </c>
      <c r="F127" s="220" t="s">
        <v>325</v>
      </c>
      <c r="G127" s="221" t="s">
        <v>317</v>
      </c>
      <c r="H127" s="222">
        <v>10</v>
      </c>
      <c r="I127" s="223"/>
      <c r="J127" s="224">
        <f>ROUND(I127*H127,2)</f>
        <v>0</v>
      </c>
      <c r="K127" s="220" t="s">
        <v>238</v>
      </c>
      <c r="L127" s="45"/>
      <c r="M127" s="225" t="s">
        <v>39</v>
      </c>
      <c r="N127" s="226" t="s">
        <v>53</v>
      </c>
      <c r="O127" s="8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AR127" s="18" t="s">
        <v>181</v>
      </c>
      <c r="AT127" s="18" t="s">
        <v>235</v>
      </c>
      <c r="AU127" s="18" t="s">
        <v>87</v>
      </c>
      <c r="AY127" s="18" t="s">
        <v>232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8" t="s">
        <v>181</v>
      </c>
      <c r="BK127" s="229">
        <f>ROUND(I127*H127,2)</f>
        <v>0</v>
      </c>
      <c r="BL127" s="18" t="s">
        <v>181</v>
      </c>
      <c r="BM127" s="18" t="s">
        <v>755</v>
      </c>
    </row>
    <row r="128" s="1" customFormat="1">
      <c r="B128" s="40"/>
      <c r="C128" s="41"/>
      <c r="D128" s="230" t="s">
        <v>240</v>
      </c>
      <c r="E128" s="41"/>
      <c r="F128" s="231" t="s">
        <v>319</v>
      </c>
      <c r="G128" s="41"/>
      <c r="H128" s="41"/>
      <c r="I128" s="145"/>
      <c r="J128" s="41"/>
      <c r="K128" s="41"/>
      <c r="L128" s="45"/>
      <c r="M128" s="232"/>
      <c r="N128" s="81"/>
      <c r="O128" s="81"/>
      <c r="P128" s="81"/>
      <c r="Q128" s="81"/>
      <c r="R128" s="81"/>
      <c r="S128" s="81"/>
      <c r="T128" s="82"/>
      <c r="AT128" s="18" t="s">
        <v>240</v>
      </c>
      <c r="AU128" s="18" t="s">
        <v>87</v>
      </c>
    </row>
    <row r="129" s="12" customFormat="1">
      <c r="B129" s="233"/>
      <c r="C129" s="234"/>
      <c r="D129" s="230" t="s">
        <v>242</v>
      </c>
      <c r="E129" s="235" t="s">
        <v>39</v>
      </c>
      <c r="F129" s="236" t="s">
        <v>756</v>
      </c>
      <c r="G129" s="234"/>
      <c r="H129" s="237">
        <v>10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AT129" s="243" t="s">
        <v>242</v>
      </c>
      <c r="AU129" s="243" t="s">
        <v>87</v>
      </c>
      <c r="AV129" s="12" t="s">
        <v>89</v>
      </c>
      <c r="AW129" s="12" t="s">
        <v>41</v>
      </c>
      <c r="AX129" s="12" t="s">
        <v>80</v>
      </c>
      <c r="AY129" s="243" t="s">
        <v>232</v>
      </c>
    </row>
    <row r="130" s="13" customFormat="1">
      <c r="B130" s="254"/>
      <c r="C130" s="255"/>
      <c r="D130" s="230" t="s">
        <v>242</v>
      </c>
      <c r="E130" s="256" t="s">
        <v>715</v>
      </c>
      <c r="F130" s="257" t="s">
        <v>263</v>
      </c>
      <c r="G130" s="255"/>
      <c r="H130" s="258">
        <v>10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AT130" s="264" t="s">
        <v>242</v>
      </c>
      <c r="AU130" s="264" t="s">
        <v>87</v>
      </c>
      <c r="AV130" s="13" t="s">
        <v>181</v>
      </c>
      <c r="AW130" s="13" t="s">
        <v>41</v>
      </c>
      <c r="AX130" s="13" t="s">
        <v>87</v>
      </c>
      <c r="AY130" s="264" t="s">
        <v>232</v>
      </c>
    </row>
    <row r="131" s="1" customFormat="1" ht="33.75" customHeight="1">
      <c r="B131" s="40"/>
      <c r="C131" s="218" t="s">
        <v>295</v>
      </c>
      <c r="D131" s="218" t="s">
        <v>235</v>
      </c>
      <c r="E131" s="219" t="s">
        <v>329</v>
      </c>
      <c r="F131" s="220" t="s">
        <v>330</v>
      </c>
      <c r="G131" s="221" t="s">
        <v>317</v>
      </c>
      <c r="H131" s="222">
        <v>7</v>
      </c>
      <c r="I131" s="223"/>
      <c r="J131" s="224">
        <f>ROUND(I131*H131,2)</f>
        <v>0</v>
      </c>
      <c r="K131" s="220" t="s">
        <v>238</v>
      </c>
      <c r="L131" s="45"/>
      <c r="M131" s="225" t="s">
        <v>39</v>
      </c>
      <c r="N131" s="226" t="s">
        <v>53</v>
      </c>
      <c r="O131" s="8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AR131" s="18" t="s">
        <v>181</v>
      </c>
      <c r="AT131" s="18" t="s">
        <v>235</v>
      </c>
      <c r="AU131" s="18" t="s">
        <v>87</v>
      </c>
      <c r="AY131" s="18" t="s">
        <v>232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8" t="s">
        <v>181</v>
      </c>
      <c r="BK131" s="229">
        <f>ROUND(I131*H131,2)</f>
        <v>0</v>
      </c>
      <c r="BL131" s="18" t="s">
        <v>181</v>
      </c>
      <c r="BM131" s="18" t="s">
        <v>757</v>
      </c>
    </row>
    <row r="132" s="1" customFormat="1">
      <c r="B132" s="40"/>
      <c r="C132" s="41"/>
      <c r="D132" s="230" t="s">
        <v>240</v>
      </c>
      <c r="E132" s="41"/>
      <c r="F132" s="231" t="s">
        <v>332</v>
      </c>
      <c r="G132" s="41"/>
      <c r="H132" s="41"/>
      <c r="I132" s="145"/>
      <c r="J132" s="41"/>
      <c r="K132" s="41"/>
      <c r="L132" s="45"/>
      <c r="M132" s="232"/>
      <c r="N132" s="81"/>
      <c r="O132" s="81"/>
      <c r="P132" s="81"/>
      <c r="Q132" s="81"/>
      <c r="R132" s="81"/>
      <c r="S132" s="81"/>
      <c r="T132" s="82"/>
      <c r="AT132" s="18" t="s">
        <v>240</v>
      </c>
      <c r="AU132" s="18" t="s">
        <v>87</v>
      </c>
    </row>
    <row r="133" s="12" customFormat="1">
      <c r="B133" s="233"/>
      <c r="C133" s="234"/>
      <c r="D133" s="230" t="s">
        <v>242</v>
      </c>
      <c r="E133" s="235" t="s">
        <v>39</v>
      </c>
      <c r="F133" s="236" t="s">
        <v>758</v>
      </c>
      <c r="G133" s="234"/>
      <c r="H133" s="237">
        <v>7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242</v>
      </c>
      <c r="AU133" s="243" t="s">
        <v>87</v>
      </c>
      <c r="AV133" s="12" t="s">
        <v>89</v>
      </c>
      <c r="AW133" s="12" t="s">
        <v>41</v>
      </c>
      <c r="AX133" s="12" t="s">
        <v>80</v>
      </c>
      <c r="AY133" s="243" t="s">
        <v>232</v>
      </c>
    </row>
    <row r="134" s="13" customFormat="1">
      <c r="B134" s="254"/>
      <c r="C134" s="255"/>
      <c r="D134" s="230" t="s">
        <v>242</v>
      </c>
      <c r="E134" s="256" t="s">
        <v>39</v>
      </c>
      <c r="F134" s="257" t="s">
        <v>263</v>
      </c>
      <c r="G134" s="255"/>
      <c r="H134" s="258">
        <v>7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AT134" s="264" t="s">
        <v>242</v>
      </c>
      <c r="AU134" s="264" t="s">
        <v>87</v>
      </c>
      <c r="AV134" s="13" t="s">
        <v>181</v>
      </c>
      <c r="AW134" s="13" t="s">
        <v>41</v>
      </c>
      <c r="AX134" s="13" t="s">
        <v>87</v>
      </c>
      <c r="AY134" s="264" t="s">
        <v>232</v>
      </c>
    </row>
    <row r="135" s="1" customFormat="1" ht="45" customHeight="1">
      <c r="B135" s="40"/>
      <c r="C135" s="218" t="s">
        <v>303</v>
      </c>
      <c r="D135" s="218" t="s">
        <v>235</v>
      </c>
      <c r="E135" s="219" t="s">
        <v>577</v>
      </c>
      <c r="F135" s="220" t="s">
        <v>578</v>
      </c>
      <c r="G135" s="221" t="s">
        <v>180</v>
      </c>
      <c r="H135" s="222">
        <v>1940</v>
      </c>
      <c r="I135" s="223"/>
      <c r="J135" s="224">
        <f>ROUND(I135*H135,2)</f>
        <v>0</v>
      </c>
      <c r="K135" s="220" t="s">
        <v>238</v>
      </c>
      <c r="L135" s="45"/>
      <c r="M135" s="225" t="s">
        <v>39</v>
      </c>
      <c r="N135" s="226" t="s">
        <v>53</v>
      </c>
      <c r="O135" s="8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AR135" s="18" t="s">
        <v>181</v>
      </c>
      <c r="AT135" s="18" t="s">
        <v>235</v>
      </c>
      <c r="AU135" s="18" t="s">
        <v>87</v>
      </c>
      <c r="AY135" s="18" t="s">
        <v>232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8" t="s">
        <v>181</v>
      </c>
      <c r="BK135" s="229">
        <f>ROUND(I135*H135,2)</f>
        <v>0</v>
      </c>
      <c r="BL135" s="18" t="s">
        <v>181</v>
      </c>
      <c r="BM135" s="18" t="s">
        <v>759</v>
      </c>
    </row>
    <row r="136" s="1" customFormat="1">
      <c r="B136" s="40"/>
      <c r="C136" s="41"/>
      <c r="D136" s="230" t="s">
        <v>240</v>
      </c>
      <c r="E136" s="41"/>
      <c r="F136" s="231" t="s">
        <v>338</v>
      </c>
      <c r="G136" s="41"/>
      <c r="H136" s="41"/>
      <c r="I136" s="145"/>
      <c r="J136" s="41"/>
      <c r="K136" s="41"/>
      <c r="L136" s="45"/>
      <c r="M136" s="232"/>
      <c r="N136" s="81"/>
      <c r="O136" s="81"/>
      <c r="P136" s="81"/>
      <c r="Q136" s="81"/>
      <c r="R136" s="81"/>
      <c r="S136" s="81"/>
      <c r="T136" s="82"/>
      <c r="AT136" s="18" t="s">
        <v>240</v>
      </c>
      <c r="AU136" s="18" t="s">
        <v>87</v>
      </c>
    </row>
    <row r="137" s="12" customFormat="1">
      <c r="B137" s="233"/>
      <c r="C137" s="234"/>
      <c r="D137" s="230" t="s">
        <v>242</v>
      </c>
      <c r="E137" s="235" t="s">
        <v>39</v>
      </c>
      <c r="F137" s="236" t="s">
        <v>760</v>
      </c>
      <c r="G137" s="234"/>
      <c r="H137" s="237">
        <v>1940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242</v>
      </c>
      <c r="AU137" s="243" t="s">
        <v>87</v>
      </c>
      <c r="AV137" s="12" t="s">
        <v>89</v>
      </c>
      <c r="AW137" s="12" t="s">
        <v>41</v>
      </c>
      <c r="AX137" s="12" t="s">
        <v>80</v>
      </c>
      <c r="AY137" s="243" t="s">
        <v>232</v>
      </c>
    </row>
    <row r="138" s="13" customFormat="1">
      <c r="B138" s="254"/>
      <c r="C138" s="255"/>
      <c r="D138" s="230" t="s">
        <v>242</v>
      </c>
      <c r="E138" s="256" t="s">
        <v>717</v>
      </c>
      <c r="F138" s="257" t="s">
        <v>263</v>
      </c>
      <c r="G138" s="255"/>
      <c r="H138" s="258">
        <v>1940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AT138" s="264" t="s">
        <v>242</v>
      </c>
      <c r="AU138" s="264" t="s">
        <v>87</v>
      </c>
      <c r="AV138" s="13" t="s">
        <v>181</v>
      </c>
      <c r="AW138" s="13" t="s">
        <v>41</v>
      </c>
      <c r="AX138" s="13" t="s">
        <v>87</v>
      </c>
      <c r="AY138" s="264" t="s">
        <v>232</v>
      </c>
    </row>
    <row r="139" s="11" customFormat="1" ht="25.92" customHeight="1">
      <c r="B139" s="202"/>
      <c r="C139" s="203"/>
      <c r="D139" s="204" t="s">
        <v>79</v>
      </c>
      <c r="E139" s="205" t="s">
        <v>343</v>
      </c>
      <c r="F139" s="205" t="s">
        <v>344</v>
      </c>
      <c r="G139" s="203"/>
      <c r="H139" s="203"/>
      <c r="I139" s="206"/>
      <c r="J139" s="207">
        <f>BK139</f>
        <v>0</v>
      </c>
      <c r="K139" s="203"/>
      <c r="L139" s="208"/>
      <c r="M139" s="209"/>
      <c r="N139" s="210"/>
      <c r="O139" s="210"/>
      <c r="P139" s="211">
        <f>SUM(P140:P146)</f>
        <v>0</v>
      </c>
      <c r="Q139" s="210"/>
      <c r="R139" s="211">
        <f>SUM(R140:R146)</f>
        <v>0</v>
      </c>
      <c r="S139" s="210"/>
      <c r="T139" s="212">
        <f>SUM(T140:T146)</f>
        <v>0</v>
      </c>
      <c r="AR139" s="213" t="s">
        <v>181</v>
      </c>
      <c r="AT139" s="214" t="s">
        <v>79</v>
      </c>
      <c r="AU139" s="214" t="s">
        <v>80</v>
      </c>
      <c r="AY139" s="213" t="s">
        <v>232</v>
      </c>
      <c r="BK139" s="215">
        <f>SUM(BK140:BK146)</f>
        <v>0</v>
      </c>
    </row>
    <row r="140" s="1" customFormat="1" ht="22.5" customHeight="1">
      <c r="B140" s="40"/>
      <c r="C140" s="218" t="s">
        <v>308</v>
      </c>
      <c r="D140" s="218" t="s">
        <v>235</v>
      </c>
      <c r="E140" s="219" t="s">
        <v>346</v>
      </c>
      <c r="F140" s="220" t="s">
        <v>347</v>
      </c>
      <c r="G140" s="221" t="s">
        <v>280</v>
      </c>
      <c r="H140" s="222">
        <v>24</v>
      </c>
      <c r="I140" s="223"/>
      <c r="J140" s="224">
        <f>ROUND(I140*H140,2)</f>
        <v>0</v>
      </c>
      <c r="K140" s="220" t="s">
        <v>238</v>
      </c>
      <c r="L140" s="45"/>
      <c r="M140" s="225" t="s">
        <v>39</v>
      </c>
      <c r="N140" s="226" t="s">
        <v>53</v>
      </c>
      <c r="O140" s="8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AR140" s="18" t="s">
        <v>348</v>
      </c>
      <c r="AT140" s="18" t="s">
        <v>235</v>
      </c>
      <c r="AU140" s="18" t="s">
        <v>87</v>
      </c>
      <c r="AY140" s="18" t="s">
        <v>232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8" t="s">
        <v>181</v>
      </c>
      <c r="BK140" s="229">
        <f>ROUND(I140*H140,2)</f>
        <v>0</v>
      </c>
      <c r="BL140" s="18" t="s">
        <v>348</v>
      </c>
      <c r="BM140" s="18" t="s">
        <v>761</v>
      </c>
    </row>
    <row r="141" s="12" customFormat="1">
      <c r="B141" s="233"/>
      <c r="C141" s="234"/>
      <c r="D141" s="230" t="s">
        <v>242</v>
      </c>
      <c r="E141" s="235" t="s">
        <v>728</v>
      </c>
      <c r="F141" s="236" t="s">
        <v>762</v>
      </c>
      <c r="G141" s="234"/>
      <c r="H141" s="237">
        <v>24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AT141" s="243" t="s">
        <v>242</v>
      </c>
      <c r="AU141" s="243" t="s">
        <v>87</v>
      </c>
      <c r="AV141" s="12" t="s">
        <v>89</v>
      </c>
      <c r="AW141" s="12" t="s">
        <v>41</v>
      </c>
      <c r="AX141" s="12" t="s">
        <v>87</v>
      </c>
      <c r="AY141" s="243" t="s">
        <v>232</v>
      </c>
    </row>
    <row r="142" s="1" customFormat="1" ht="22.5" customHeight="1">
      <c r="B142" s="40"/>
      <c r="C142" s="218" t="s">
        <v>314</v>
      </c>
      <c r="D142" s="218" t="s">
        <v>235</v>
      </c>
      <c r="E142" s="219" t="s">
        <v>352</v>
      </c>
      <c r="F142" s="220" t="s">
        <v>353</v>
      </c>
      <c r="G142" s="221" t="s">
        <v>280</v>
      </c>
      <c r="H142" s="222">
        <v>24</v>
      </c>
      <c r="I142" s="223"/>
      <c r="J142" s="224">
        <f>ROUND(I142*H142,2)</f>
        <v>0</v>
      </c>
      <c r="K142" s="220" t="s">
        <v>238</v>
      </c>
      <c r="L142" s="45"/>
      <c r="M142" s="225" t="s">
        <v>39</v>
      </c>
      <c r="N142" s="226" t="s">
        <v>53</v>
      </c>
      <c r="O142" s="8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AR142" s="18" t="s">
        <v>348</v>
      </c>
      <c r="AT142" s="18" t="s">
        <v>235</v>
      </c>
      <c r="AU142" s="18" t="s">
        <v>87</v>
      </c>
      <c r="AY142" s="18" t="s">
        <v>232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8" t="s">
        <v>181</v>
      </c>
      <c r="BK142" s="229">
        <f>ROUND(I142*H142,2)</f>
        <v>0</v>
      </c>
      <c r="BL142" s="18" t="s">
        <v>348</v>
      </c>
      <c r="BM142" s="18" t="s">
        <v>763</v>
      </c>
    </row>
    <row r="143" s="12" customFormat="1">
      <c r="B143" s="233"/>
      <c r="C143" s="234"/>
      <c r="D143" s="230" t="s">
        <v>242</v>
      </c>
      <c r="E143" s="235" t="s">
        <v>39</v>
      </c>
      <c r="F143" s="236" t="s">
        <v>728</v>
      </c>
      <c r="G143" s="234"/>
      <c r="H143" s="237">
        <v>24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AT143" s="243" t="s">
        <v>242</v>
      </c>
      <c r="AU143" s="243" t="s">
        <v>87</v>
      </c>
      <c r="AV143" s="12" t="s">
        <v>89</v>
      </c>
      <c r="AW143" s="12" t="s">
        <v>41</v>
      </c>
      <c r="AX143" s="12" t="s">
        <v>87</v>
      </c>
      <c r="AY143" s="243" t="s">
        <v>232</v>
      </c>
    </row>
    <row r="144" s="1" customFormat="1" ht="78.75" customHeight="1">
      <c r="B144" s="40"/>
      <c r="C144" s="218" t="s">
        <v>323</v>
      </c>
      <c r="D144" s="218" t="s">
        <v>235</v>
      </c>
      <c r="E144" s="219" t="s">
        <v>356</v>
      </c>
      <c r="F144" s="220" t="s">
        <v>357</v>
      </c>
      <c r="G144" s="221" t="s">
        <v>191</v>
      </c>
      <c r="H144" s="222">
        <v>81</v>
      </c>
      <c r="I144" s="223"/>
      <c r="J144" s="224">
        <f>ROUND(I144*H144,2)</f>
        <v>0</v>
      </c>
      <c r="K144" s="220" t="s">
        <v>238</v>
      </c>
      <c r="L144" s="45"/>
      <c r="M144" s="225" t="s">
        <v>39</v>
      </c>
      <c r="N144" s="226" t="s">
        <v>53</v>
      </c>
      <c r="O144" s="8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AR144" s="18" t="s">
        <v>348</v>
      </c>
      <c r="AT144" s="18" t="s">
        <v>235</v>
      </c>
      <c r="AU144" s="18" t="s">
        <v>87</v>
      </c>
      <c r="AY144" s="18" t="s">
        <v>232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8" t="s">
        <v>181</v>
      </c>
      <c r="BK144" s="229">
        <f>ROUND(I144*H144,2)</f>
        <v>0</v>
      </c>
      <c r="BL144" s="18" t="s">
        <v>348</v>
      </c>
      <c r="BM144" s="18" t="s">
        <v>764</v>
      </c>
    </row>
    <row r="145" s="1" customFormat="1">
      <c r="B145" s="40"/>
      <c r="C145" s="41"/>
      <c r="D145" s="230" t="s">
        <v>240</v>
      </c>
      <c r="E145" s="41"/>
      <c r="F145" s="231" t="s">
        <v>359</v>
      </c>
      <c r="G145" s="41"/>
      <c r="H145" s="41"/>
      <c r="I145" s="145"/>
      <c r="J145" s="41"/>
      <c r="K145" s="41"/>
      <c r="L145" s="45"/>
      <c r="M145" s="232"/>
      <c r="N145" s="81"/>
      <c r="O145" s="81"/>
      <c r="P145" s="81"/>
      <c r="Q145" s="81"/>
      <c r="R145" s="81"/>
      <c r="S145" s="81"/>
      <c r="T145" s="82"/>
      <c r="AT145" s="18" t="s">
        <v>240</v>
      </c>
      <c r="AU145" s="18" t="s">
        <v>87</v>
      </c>
    </row>
    <row r="146" s="12" customFormat="1">
      <c r="B146" s="233"/>
      <c r="C146" s="234"/>
      <c r="D146" s="230" t="s">
        <v>242</v>
      </c>
      <c r="E146" s="235" t="s">
        <v>39</v>
      </c>
      <c r="F146" s="236" t="s">
        <v>765</v>
      </c>
      <c r="G146" s="234"/>
      <c r="H146" s="237">
        <v>81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AT146" s="243" t="s">
        <v>242</v>
      </c>
      <c r="AU146" s="243" t="s">
        <v>87</v>
      </c>
      <c r="AV146" s="12" t="s">
        <v>89</v>
      </c>
      <c r="AW146" s="12" t="s">
        <v>41</v>
      </c>
      <c r="AX146" s="12" t="s">
        <v>87</v>
      </c>
      <c r="AY146" s="243" t="s">
        <v>232</v>
      </c>
    </row>
    <row r="147" s="11" customFormat="1" ht="25.92" customHeight="1">
      <c r="B147" s="202"/>
      <c r="C147" s="203"/>
      <c r="D147" s="204" t="s">
        <v>79</v>
      </c>
      <c r="E147" s="205" t="s">
        <v>172</v>
      </c>
      <c r="F147" s="205" t="s">
        <v>168</v>
      </c>
      <c r="G147" s="203"/>
      <c r="H147" s="203"/>
      <c r="I147" s="206"/>
      <c r="J147" s="207">
        <f>BK147</f>
        <v>0</v>
      </c>
      <c r="K147" s="203"/>
      <c r="L147" s="208"/>
      <c r="M147" s="209"/>
      <c r="N147" s="210"/>
      <c r="O147" s="210"/>
      <c r="P147" s="211">
        <f>SUM(P148:P168)</f>
        <v>0</v>
      </c>
      <c r="Q147" s="210"/>
      <c r="R147" s="211">
        <f>SUM(R148:R168)</f>
        <v>0</v>
      </c>
      <c r="S147" s="210"/>
      <c r="T147" s="212">
        <f>SUM(T148:T168)</f>
        <v>0</v>
      </c>
      <c r="AR147" s="213" t="s">
        <v>233</v>
      </c>
      <c r="AT147" s="214" t="s">
        <v>79</v>
      </c>
      <c r="AU147" s="214" t="s">
        <v>80</v>
      </c>
      <c r="AY147" s="213" t="s">
        <v>232</v>
      </c>
      <c r="BK147" s="215">
        <f>SUM(BK148:BK168)</f>
        <v>0</v>
      </c>
    </row>
    <row r="148" s="1" customFormat="1" ht="16.5" customHeight="1">
      <c r="B148" s="40"/>
      <c r="C148" s="218" t="s">
        <v>8</v>
      </c>
      <c r="D148" s="218" t="s">
        <v>235</v>
      </c>
      <c r="E148" s="219" t="s">
        <v>766</v>
      </c>
      <c r="F148" s="220" t="s">
        <v>767</v>
      </c>
      <c r="G148" s="221" t="s">
        <v>180</v>
      </c>
      <c r="H148" s="222">
        <v>1940</v>
      </c>
      <c r="I148" s="223"/>
      <c r="J148" s="224">
        <f>ROUND(I148*H148,2)</f>
        <v>0</v>
      </c>
      <c r="K148" s="220" t="s">
        <v>39</v>
      </c>
      <c r="L148" s="45"/>
      <c r="M148" s="225" t="s">
        <v>39</v>
      </c>
      <c r="N148" s="226" t="s">
        <v>53</v>
      </c>
      <c r="O148" s="8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AR148" s="18" t="s">
        <v>181</v>
      </c>
      <c r="AT148" s="18" t="s">
        <v>235</v>
      </c>
      <c r="AU148" s="18" t="s">
        <v>87</v>
      </c>
      <c r="AY148" s="18" t="s">
        <v>232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8" t="s">
        <v>181</v>
      </c>
      <c r="BK148" s="229">
        <f>ROUND(I148*H148,2)</f>
        <v>0</v>
      </c>
      <c r="BL148" s="18" t="s">
        <v>181</v>
      </c>
      <c r="BM148" s="18" t="s">
        <v>768</v>
      </c>
    </row>
    <row r="149" s="1" customFormat="1">
      <c r="B149" s="40"/>
      <c r="C149" s="41"/>
      <c r="D149" s="230" t="s">
        <v>255</v>
      </c>
      <c r="E149" s="41"/>
      <c r="F149" s="231" t="s">
        <v>769</v>
      </c>
      <c r="G149" s="41"/>
      <c r="H149" s="41"/>
      <c r="I149" s="145"/>
      <c r="J149" s="41"/>
      <c r="K149" s="41"/>
      <c r="L149" s="45"/>
      <c r="M149" s="232"/>
      <c r="N149" s="81"/>
      <c r="O149" s="81"/>
      <c r="P149" s="81"/>
      <c r="Q149" s="81"/>
      <c r="R149" s="81"/>
      <c r="S149" s="81"/>
      <c r="T149" s="82"/>
      <c r="AT149" s="18" t="s">
        <v>255</v>
      </c>
      <c r="AU149" s="18" t="s">
        <v>87</v>
      </c>
    </row>
    <row r="150" s="12" customFormat="1">
      <c r="B150" s="233"/>
      <c r="C150" s="234"/>
      <c r="D150" s="230" t="s">
        <v>242</v>
      </c>
      <c r="E150" s="235" t="s">
        <v>39</v>
      </c>
      <c r="F150" s="236" t="s">
        <v>770</v>
      </c>
      <c r="G150" s="234"/>
      <c r="H150" s="237">
        <v>1940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AT150" s="243" t="s">
        <v>242</v>
      </c>
      <c r="AU150" s="243" t="s">
        <v>87</v>
      </c>
      <c r="AV150" s="12" t="s">
        <v>89</v>
      </c>
      <c r="AW150" s="12" t="s">
        <v>41</v>
      </c>
      <c r="AX150" s="12" t="s">
        <v>80</v>
      </c>
      <c r="AY150" s="243" t="s">
        <v>232</v>
      </c>
    </row>
    <row r="151" s="13" customFormat="1">
      <c r="B151" s="254"/>
      <c r="C151" s="255"/>
      <c r="D151" s="230" t="s">
        <v>242</v>
      </c>
      <c r="E151" s="256" t="s">
        <v>39</v>
      </c>
      <c r="F151" s="257" t="s">
        <v>263</v>
      </c>
      <c r="G151" s="255"/>
      <c r="H151" s="258">
        <v>1940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AT151" s="264" t="s">
        <v>242</v>
      </c>
      <c r="AU151" s="264" t="s">
        <v>87</v>
      </c>
      <c r="AV151" s="13" t="s">
        <v>181</v>
      </c>
      <c r="AW151" s="13" t="s">
        <v>41</v>
      </c>
      <c r="AX151" s="13" t="s">
        <v>87</v>
      </c>
      <c r="AY151" s="264" t="s">
        <v>232</v>
      </c>
    </row>
    <row r="152" s="1" customFormat="1" ht="78.75" customHeight="1">
      <c r="B152" s="40"/>
      <c r="C152" s="218" t="s">
        <v>334</v>
      </c>
      <c r="D152" s="218" t="s">
        <v>235</v>
      </c>
      <c r="E152" s="219" t="s">
        <v>363</v>
      </c>
      <c r="F152" s="220" t="s">
        <v>364</v>
      </c>
      <c r="G152" s="221" t="s">
        <v>280</v>
      </c>
      <c r="H152" s="222">
        <v>1</v>
      </c>
      <c r="I152" s="223"/>
      <c r="J152" s="224">
        <f>ROUND(I152*H152,2)</f>
        <v>0</v>
      </c>
      <c r="K152" s="220" t="s">
        <v>238</v>
      </c>
      <c r="L152" s="45"/>
      <c r="M152" s="225" t="s">
        <v>39</v>
      </c>
      <c r="N152" s="226" t="s">
        <v>53</v>
      </c>
      <c r="O152" s="8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AR152" s="18" t="s">
        <v>348</v>
      </c>
      <c r="AT152" s="18" t="s">
        <v>235</v>
      </c>
      <c r="AU152" s="18" t="s">
        <v>87</v>
      </c>
      <c r="AY152" s="18" t="s">
        <v>232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8" t="s">
        <v>181</v>
      </c>
      <c r="BK152" s="229">
        <f>ROUND(I152*H152,2)</f>
        <v>0</v>
      </c>
      <c r="BL152" s="18" t="s">
        <v>348</v>
      </c>
      <c r="BM152" s="18" t="s">
        <v>771</v>
      </c>
    </row>
    <row r="153" s="1" customFormat="1">
      <c r="B153" s="40"/>
      <c r="C153" s="41"/>
      <c r="D153" s="230" t="s">
        <v>240</v>
      </c>
      <c r="E153" s="41"/>
      <c r="F153" s="231" t="s">
        <v>359</v>
      </c>
      <c r="G153" s="41"/>
      <c r="H153" s="41"/>
      <c r="I153" s="145"/>
      <c r="J153" s="41"/>
      <c r="K153" s="41"/>
      <c r="L153" s="45"/>
      <c r="M153" s="232"/>
      <c r="N153" s="81"/>
      <c r="O153" s="81"/>
      <c r="P153" s="81"/>
      <c r="Q153" s="81"/>
      <c r="R153" s="81"/>
      <c r="S153" s="81"/>
      <c r="T153" s="82"/>
      <c r="AT153" s="18" t="s">
        <v>240</v>
      </c>
      <c r="AU153" s="18" t="s">
        <v>87</v>
      </c>
    </row>
    <row r="154" s="1" customFormat="1">
      <c r="B154" s="40"/>
      <c r="C154" s="41"/>
      <c r="D154" s="230" t="s">
        <v>255</v>
      </c>
      <c r="E154" s="41"/>
      <c r="F154" s="231" t="s">
        <v>366</v>
      </c>
      <c r="G154" s="41"/>
      <c r="H154" s="41"/>
      <c r="I154" s="145"/>
      <c r="J154" s="41"/>
      <c r="K154" s="41"/>
      <c r="L154" s="45"/>
      <c r="M154" s="232"/>
      <c r="N154" s="81"/>
      <c r="O154" s="81"/>
      <c r="P154" s="81"/>
      <c r="Q154" s="81"/>
      <c r="R154" s="81"/>
      <c r="S154" s="81"/>
      <c r="T154" s="82"/>
      <c r="AT154" s="18" t="s">
        <v>255</v>
      </c>
      <c r="AU154" s="18" t="s">
        <v>87</v>
      </c>
    </row>
    <row r="155" s="12" customFormat="1">
      <c r="B155" s="233"/>
      <c r="C155" s="234"/>
      <c r="D155" s="230" t="s">
        <v>242</v>
      </c>
      <c r="E155" s="235" t="s">
        <v>39</v>
      </c>
      <c r="F155" s="236" t="s">
        <v>87</v>
      </c>
      <c r="G155" s="234"/>
      <c r="H155" s="237">
        <v>1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AT155" s="243" t="s">
        <v>242</v>
      </c>
      <c r="AU155" s="243" t="s">
        <v>87</v>
      </c>
      <c r="AV155" s="12" t="s">
        <v>89</v>
      </c>
      <c r="AW155" s="12" t="s">
        <v>41</v>
      </c>
      <c r="AX155" s="12" t="s">
        <v>87</v>
      </c>
      <c r="AY155" s="243" t="s">
        <v>232</v>
      </c>
    </row>
    <row r="156" s="1" customFormat="1" ht="67.5" customHeight="1">
      <c r="B156" s="40"/>
      <c r="C156" s="218" t="s">
        <v>345</v>
      </c>
      <c r="D156" s="218" t="s">
        <v>235</v>
      </c>
      <c r="E156" s="219" t="s">
        <v>772</v>
      </c>
      <c r="F156" s="220" t="s">
        <v>369</v>
      </c>
      <c r="G156" s="221" t="s">
        <v>191</v>
      </c>
      <c r="H156" s="222">
        <v>81</v>
      </c>
      <c r="I156" s="223"/>
      <c r="J156" s="224">
        <f>ROUND(I156*H156,2)</f>
        <v>0</v>
      </c>
      <c r="K156" s="220" t="s">
        <v>700</v>
      </c>
      <c r="L156" s="45"/>
      <c r="M156" s="225" t="s">
        <v>39</v>
      </c>
      <c r="N156" s="226" t="s">
        <v>53</v>
      </c>
      <c r="O156" s="8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AR156" s="18" t="s">
        <v>348</v>
      </c>
      <c r="AT156" s="18" t="s">
        <v>235</v>
      </c>
      <c r="AU156" s="18" t="s">
        <v>87</v>
      </c>
      <c r="AY156" s="18" t="s">
        <v>232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8" t="s">
        <v>181</v>
      </c>
      <c r="BK156" s="229">
        <f>ROUND(I156*H156,2)</f>
        <v>0</v>
      </c>
      <c r="BL156" s="18" t="s">
        <v>348</v>
      </c>
      <c r="BM156" s="18" t="s">
        <v>773</v>
      </c>
    </row>
    <row r="157" s="1" customFormat="1">
      <c r="B157" s="40"/>
      <c r="C157" s="41"/>
      <c r="D157" s="230" t="s">
        <v>255</v>
      </c>
      <c r="E157" s="41"/>
      <c r="F157" s="231" t="s">
        <v>610</v>
      </c>
      <c r="G157" s="41"/>
      <c r="H157" s="41"/>
      <c r="I157" s="145"/>
      <c r="J157" s="41"/>
      <c r="K157" s="41"/>
      <c r="L157" s="45"/>
      <c r="M157" s="232"/>
      <c r="N157" s="81"/>
      <c r="O157" s="81"/>
      <c r="P157" s="81"/>
      <c r="Q157" s="81"/>
      <c r="R157" s="81"/>
      <c r="S157" s="81"/>
      <c r="T157" s="82"/>
      <c r="AT157" s="18" t="s">
        <v>255</v>
      </c>
      <c r="AU157" s="18" t="s">
        <v>87</v>
      </c>
    </row>
    <row r="158" s="12" customFormat="1">
      <c r="B158" s="233"/>
      <c r="C158" s="234"/>
      <c r="D158" s="230" t="s">
        <v>242</v>
      </c>
      <c r="E158" s="235" t="s">
        <v>39</v>
      </c>
      <c r="F158" s="236" t="s">
        <v>774</v>
      </c>
      <c r="G158" s="234"/>
      <c r="H158" s="237">
        <v>81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AT158" s="243" t="s">
        <v>242</v>
      </c>
      <c r="AU158" s="243" t="s">
        <v>87</v>
      </c>
      <c r="AV158" s="12" t="s">
        <v>89</v>
      </c>
      <c r="AW158" s="12" t="s">
        <v>41</v>
      </c>
      <c r="AX158" s="12" t="s">
        <v>80</v>
      </c>
      <c r="AY158" s="243" t="s">
        <v>232</v>
      </c>
    </row>
    <row r="159" s="13" customFormat="1">
      <c r="B159" s="254"/>
      <c r="C159" s="255"/>
      <c r="D159" s="230" t="s">
        <v>242</v>
      </c>
      <c r="E159" s="256" t="s">
        <v>719</v>
      </c>
      <c r="F159" s="257" t="s">
        <v>263</v>
      </c>
      <c r="G159" s="255"/>
      <c r="H159" s="258">
        <v>81</v>
      </c>
      <c r="I159" s="259"/>
      <c r="J159" s="255"/>
      <c r="K159" s="255"/>
      <c r="L159" s="260"/>
      <c r="M159" s="261"/>
      <c r="N159" s="262"/>
      <c r="O159" s="262"/>
      <c r="P159" s="262"/>
      <c r="Q159" s="262"/>
      <c r="R159" s="262"/>
      <c r="S159" s="262"/>
      <c r="T159" s="263"/>
      <c r="AT159" s="264" t="s">
        <v>242</v>
      </c>
      <c r="AU159" s="264" t="s">
        <v>87</v>
      </c>
      <c r="AV159" s="13" t="s">
        <v>181</v>
      </c>
      <c r="AW159" s="13" t="s">
        <v>41</v>
      </c>
      <c r="AX159" s="13" t="s">
        <v>87</v>
      </c>
      <c r="AY159" s="264" t="s">
        <v>232</v>
      </c>
    </row>
    <row r="160" s="1" customFormat="1" ht="33.75" customHeight="1">
      <c r="B160" s="40"/>
      <c r="C160" s="218" t="s">
        <v>351</v>
      </c>
      <c r="D160" s="218" t="s">
        <v>235</v>
      </c>
      <c r="E160" s="219" t="s">
        <v>374</v>
      </c>
      <c r="F160" s="220" t="s">
        <v>375</v>
      </c>
      <c r="G160" s="221" t="s">
        <v>191</v>
      </c>
      <c r="H160" s="222">
        <v>243</v>
      </c>
      <c r="I160" s="223"/>
      <c r="J160" s="224">
        <f>ROUND(I160*H160,2)</f>
        <v>0</v>
      </c>
      <c r="K160" s="220" t="s">
        <v>238</v>
      </c>
      <c r="L160" s="45"/>
      <c r="M160" s="225" t="s">
        <v>39</v>
      </c>
      <c r="N160" s="226" t="s">
        <v>53</v>
      </c>
      <c r="O160" s="8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AR160" s="18" t="s">
        <v>348</v>
      </c>
      <c r="AT160" s="18" t="s">
        <v>235</v>
      </c>
      <c r="AU160" s="18" t="s">
        <v>87</v>
      </c>
      <c r="AY160" s="18" t="s">
        <v>232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8" t="s">
        <v>181</v>
      </c>
      <c r="BK160" s="229">
        <f>ROUND(I160*H160,2)</f>
        <v>0</v>
      </c>
      <c r="BL160" s="18" t="s">
        <v>348</v>
      </c>
      <c r="BM160" s="18" t="s">
        <v>775</v>
      </c>
    </row>
    <row r="161" s="1" customFormat="1">
      <c r="B161" s="40"/>
      <c r="C161" s="41"/>
      <c r="D161" s="230" t="s">
        <v>240</v>
      </c>
      <c r="E161" s="41"/>
      <c r="F161" s="231" t="s">
        <v>377</v>
      </c>
      <c r="G161" s="41"/>
      <c r="H161" s="41"/>
      <c r="I161" s="145"/>
      <c r="J161" s="41"/>
      <c r="K161" s="41"/>
      <c r="L161" s="45"/>
      <c r="M161" s="232"/>
      <c r="N161" s="81"/>
      <c r="O161" s="81"/>
      <c r="P161" s="81"/>
      <c r="Q161" s="81"/>
      <c r="R161" s="81"/>
      <c r="S161" s="81"/>
      <c r="T161" s="82"/>
      <c r="AT161" s="18" t="s">
        <v>240</v>
      </c>
      <c r="AU161" s="18" t="s">
        <v>87</v>
      </c>
    </row>
    <row r="162" s="1" customFormat="1">
      <c r="B162" s="40"/>
      <c r="C162" s="41"/>
      <c r="D162" s="230" t="s">
        <v>255</v>
      </c>
      <c r="E162" s="41"/>
      <c r="F162" s="231" t="s">
        <v>378</v>
      </c>
      <c r="G162" s="41"/>
      <c r="H162" s="41"/>
      <c r="I162" s="145"/>
      <c r="J162" s="41"/>
      <c r="K162" s="41"/>
      <c r="L162" s="45"/>
      <c r="M162" s="232"/>
      <c r="N162" s="81"/>
      <c r="O162" s="81"/>
      <c r="P162" s="81"/>
      <c r="Q162" s="81"/>
      <c r="R162" s="81"/>
      <c r="S162" s="81"/>
      <c r="T162" s="82"/>
      <c r="AT162" s="18" t="s">
        <v>255</v>
      </c>
      <c r="AU162" s="18" t="s">
        <v>87</v>
      </c>
    </row>
    <row r="163" s="12" customFormat="1">
      <c r="B163" s="233"/>
      <c r="C163" s="234"/>
      <c r="D163" s="230" t="s">
        <v>242</v>
      </c>
      <c r="E163" s="235" t="s">
        <v>39</v>
      </c>
      <c r="F163" s="236" t="s">
        <v>776</v>
      </c>
      <c r="G163" s="234"/>
      <c r="H163" s="237">
        <v>243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AT163" s="243" t="s">
        <v>242</v>
      </c>
      <c r="AU163" s="243" t="s">
        <v>87</v>
      </c>
      <c r="AV163" s="12" t="s">
        <v>89</v>
      </c>
      <c r="AW163" s="12" t="s">
        <v>41</v>
      </c>
      <c r="AX163" s="12" t="s">
        <v>80</v>
      </c>
      <c r="AY163" s="243" t="s">
        <v>232</v>
      </c>
    </row>
    <row r="164" s="13" customFormat="1">
      <c r="B164" s="254"/>
      <c r="C164" s="255"/>
      <c r="D164" s="230" t="s">
        <v>242</v>
      </c>
      <c r="E164" s="256" t="s">
        <v>39</v>
      </c>
      <c r="F164" s="257" t="s">
        <v>263</v>
      </c>
      <c r="G164" s="255"/>
      <c r="H164" s="258">
        <v>243</v>
      </c>
      <c r="I164" s="259"/>
      <c r="J164" s="255"/>
      <c r="K164" s="255"/>
      <c r="L164" s="260"/>
      <c r="M164" s="261"/>
      <c r="N164" s="262"/>
      <c r="O164" s="262"/>
      <c r="P164" s="262"/>
      <c r="Q164" s="262"/>
      <c r="R164" s="262"/>
      <c r="S164" s="262"/>
      <c r="T164" s="263"/>
      <c r="AT164" s="264" t="s">
        <v>242</v>
      </c>
      <c r="AU164" s="264" t="s">
        <v>87</v>
      </c>
      <c r="AV164" s="13" t="s">
        <v>181</v>
      </c>
      <c r="AW164" s="13" t="s">
        <v>41</v>
      </c>
      <c r="AX164" s="13" t="s">
        <v>87</v>
      </c>
      <c r="AY164" s="264" t="s">
        <v>232</v>
      </c>
    </row>
    <row r="165" s="1" customFormat="1" ht="33.75" customHeight="1">
      <c r="B165" s="40"/>
      <c r="C165" s="218" t="s">
        <v>355</v>
      </c>
      <c r="D165" s="218" t="s">
        <v>235</v>
      </c>
      <c r="E165" s="219" t="s">
        <v>381</v>
      </c>
      <c r="F165" s="220" t="s">
        <v>382</v>
      </c>
      <c r="G165" s="221" t="s">
        <v>191</v>
      </c>
      <c r="H165" s="222">
        <v>0.59399999999999997</v>
      </c>
      <c r="I165" s="223"/>
      <c r="J165" s="224">
        <f>ROUND(I165*H165,2)</f>
        <v>0</v>
      </c>
      <c r="K165" s="220" t="s">
        <v>238</v>
      </c>
      <c r="L165" s="45"/>
      <c r="M165" s="225" t="s">
        <v>39</v>
      </c>
      <c r="N165" s="226" t="s">
        <v>53</v>
      </c>
      <c r="O165" s="8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AR165" s="18" t="s">
        <v>348</v>
      </c>
      <c r="AT165" s="18" t="s">
        <v>235</v>
      </c>
      <c r="AU165" s="18" t="s">
        <v>87</v>
      </c>
      <c r="AY165" s="18" t="s">
        <v>232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8" t="s">
        <v>181</v>
      </c>
      <c r="BK165" s="229">
        <f>ROUND(I165*H165,2)</f>
        <v>0</v>
      </c>
      <c r="BL165" s="18" t="s">
        <v>348</v>
      </c>
      <c r="BM165" s="18" t="s">
        <v>777</v>
      </c>
    </row>
    <row r="166" s="1" customFormat="1">
      <c r="B166" s="40"/>
      <c r="C166" s="41"/>
      <c r="D166" s="230" t="s">
        <v>240</v>
      </c>
      <c r="E166" s="41"/>
      <c r="F166" s="231" t="s">
        <v>384</v>
      </c>
      <c r="G166" s="41"/>
      <c r="H166" s="41"/>
      <c r="I166" s="145"/>
      <c r="J166" s="41"/>
      <c r="K166" s="41"/>
      <c r="L166" s="45"/>
      <c r="M166" s="232"/>
      <c r="N166" s="81"/>
      <c r="O166" s="81"/>
      <c r="P166" s="81"/>
      <c r="Q166" s="81"/>
      <c r="R166" s="81"/>
      <c r="S166" s="81"/>
      <c r="T166" s="82"/>
      <c r="AT166" s="18" t="s">
        <v>240</v>
      </c>
      <c r="AU166" s="18" t="s">
        <v>87</v>
      </c>
    </row>
    <row r="167" s="12" customFormat="1">
      <c r="B167" s="233"/>
      <c r="C167" s="234"/>
      <c r="D167" s="230" t="s">
        <v>242</v>
      </c>
      <c r="E167" s="235" t="s">
        <v>39</v>
      </c>
      <c r="F167" s="236" t="s">
        <v>778</v>
      </c>
      <c r="G167" s="234"/>
      <c r="H167" s="237">
        <v>0.59399999999999997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AT167" s="243" t="s">
        <v>242</v>
      </c>
      <c r="AU167" s="243" t="s">
        <v>87</v>
      </c>
      <c r="AV167" s="12" t="s">
        <v>89</v>
      </c>
      <c r="AW167" s="12" t="s">
        <v>41</v>
      </c>
      <c r="AX167" s="12" t="s">
        <v>80</v>
      </c>
      <c r="AY167" s="243" t="s">
        <v>232</v>
      </c>
    </row>
    <row r="168" s="13" customFormat="1">
      <c r="B168" s="254"/>
      <c r="C168" s="255"/>
      <c r="D168" s="230" t="s">
        <v>242</v>
      </c>
      <c r="E168" s="256" t="s">
        <v>39</v>
      </c>
      <c r="F168" s="257" t="s">
        <v>263</v>
      </c>
      <c r="G168" s="255"/>
      <c r="H168" s="258">
        <v>0.59399999999999997</v>
      </c>
      <c r="I168" s="259"/>
      <c r="J168" s="255"/>
      <c r="K168" s="255"/>
      <c r="L168" s="260"/>
      <c r="M168" s="286"/>
      <c r="N168" s="287"/>
      <c r="O168" s="287"/>
      <c r="P168" s="287"/>
      <c r="Q168" s="287"/>
      <c r="R168" s="287"/>
      <c r="S168" s="287"/>
      <c r="T168" s="288"/>
      <c r="AT168" s="264" t="s">
        <v>242</v>
      </c>
      <c r="AU168" s="264" t="s">
        <v>87</v>
      </c>
      <c r="AV168" s="13" t="s">
        <v>181</v>
      </c>
      <c r="AW168" s="13" t="s">
        <v>41</v>
      </c>
      <c r="AX168" s="13" t="s">
        <v>87</v>
      </c>
      <c r="AY168" s="264" t="s">
        <v>232</v>
      </c>
    </row>
    <row r="169" s="1" customFormat="1" ht="6.96" customHeight="1">
      <c r="B169" s="59"/>
      <c r="C169" s="60"/>
      <c r="D169" s="60"/>
      <c r="E169" s="60"/>
      <c r="F169" s="60"/>
      <c r="G169" s="60"/>
      <c r="H169" s="60"/>
      <c r="I169" s="169"/>
      <c r="J169" s="60"/>
      <c r="K169" s="60"/>
      <c r="L169" s="45"/>
    </row>
  </sheetData>
  <sheetProtection sheet="1" autoFilter="0" formatColumns="0" formatRows="0" objects="1" scenarios="1" spinCount="100000" saltValue="PbfZ3D1+9q4EujAa9hJOwuMY6J5L8mXizUj+rU8avZY2msHmaTfvnFhtkZ3xjqhJQOHYmfQtv317nghIz3IhQQ==" hashValue="wWIic0/nXbu3tU4rSumPgLIPFUYlYpU8XCf/eVgvpZlDb8hNUcKwp0nwWlX6bU2MBYIwhtACE06VwHsnzm2Oag==" algorithmName="SHA-512" password="CC35"/>
  <autoFilter ref="C87:K16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118</v>
      </c>
      <c r="AZ2" s="138" t="s">
        <v>779</v>
      </c>
      <c r="BA2" s="138" t="s">
        <v>780</v>
      </c>
      <c r="BB2" s="138" t="s">
        <v>280</v>
      </c>
      <c r="BC2" s="138" t="s">
        <v>249</v>
      </c>
      <c r="BD2" s="138" t="s">
        <v>89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89</v>
      </c>
      <c r="AZ3" s="138" t="s">
        <v>781</v>
      </c>
      <c r="BA3" s="138" t="s">
        <v>667</v>
      </c>
      <c r="BB3" s="138" t="s">
        <v>180</v>
      </c>
      <c r="BC3" s="138" t="s">
        <v>782</v>
      </c>
      <c r="BD3" s="138" t="s">
        <v>89</v>
      </c>
    </row>
    <row r="4" ht="24.96" customHeight="1">
      <c r="B4" s="21"/>
      <c r="D4" s="142" t="s">
        <v>182</v>
      </c>
      <c r="L4" s="21"/>
      <c r="M4" s="25" t="s">
        <v>10</v>
      </c>
      <c r="AT4" s="18" t="s">
        <v>41</v>
      </c>
      <c r="AZ4" s="138" t="s">
        <v>783</v>
      </c>
      <c r="BA4" s="138" t="s">
        <v>480</v>
      </c>
      <c r="BB4" s="138" t="s">
        <v>191</v>
      </c>
      <c r="BC4" s="138" t="s">
        <v>784</v>
      </c>
      <c r="BD4" s="138" t="s">
        <v>89</v>
      </c>
    </row>
    <row r="5" ht="6.96" customHeight="1">
      <c r="B5" s="21"/>
      <c r="L5" s="21"/>
      <c r="AZ5" s="138" t="s">
        <v>785</v>
      </c>
      <c r="BA5" s="138" t="s">
        <v>672</v>
      </c>
      <c r="BB5" s="138" t="s">
        <v>180</v>
      </c>
      <c r="BC5" s="138" t="s">
        <v>786</v>
      </c>
      <c r="BD5" s="138" t="s">
        <v>89</v>
      </c>
    </row>
    <row r="6" ht="12" customHeight="1">
      <c r="B6" s="21"/>
      <c r="D6" s="143" t="s">
        <v>16</v>
      </c>
      <c r="L6" s="21"/>
      <c r="AZ6" s="138" t="s">
        <v>787</v>
      </c>
      <c r="BA6" s="138" t="s">
        <v>674</v>
      </c>
      <c r="BB6" s="138" t="s">
        <v>195</v>
      </c>
      <c r="BC6" s="138" t="s">
        <v>788</v>
      </c>
      <c r="BD6" s="138" t="s">
        <v>89</v>
      </c>
    </row>
    <row r="7" ht="16.5" customHeight="1">
      <c r="B7" s="21"/>
      <c r="E7" s="144" t="str">
        <f>'Rekapitulace stavby'!K6</f>
        <v>Výměna kolejnic v obvodu ST Most</v>
      </c>
      <c r="F7" s="143"/>
      <c r="G7" s="143"/>
      <c r="H7" s="143"/>
      <c r="L7" s="21"/>
      <c r="AZ7" s="138" t="s">
        <v>789</v>
      </c>
      <c r="BA7" s="138" t="s">
        <v>677</v>
      </c>
      <c r="BB7" s="138" t="s">
        <v>195</v>
      </c>
      <c r="BC7" s="138" t="s">
        <v>790</v>
      </c>
      <c r="BD7" s="138" t="s">
        <v>89</v>
      </c>
    </row>
    <row r="8" ht="12" customHeight="1">
      <c r="B8" s="21"/>
      <c r="D8" s="143" t="s">
        <v>197</v>
      </c>
      <c r="L8" s="21"/>
    </row>
    <row r="9" s="1" customFormat="1" ht="16.5" customHeight="1">
      <c r="B9" s="45"/>
      <c r="E9" s="144" t="s">
        <v>678</v>
      </c>
      <c r="F9" s="1"/>
      <c r="G9" s="1"/>
      <c r="H9" s="1"/>
      <c r="I9" s="145"/>
      <c r="L9" s="45"/>
    </row>
    <row r="10" s="1" customFormat="1" ht="12" customHeight="1">
      <c r="B10" s="45"/>
      <c r="D10" s="143" t="s">
        <v>206</v>
      </c>
      <c r="I10" s="145"/>
      <c r="L10" s="45"/>
    </row>
    <row r="11" s="1" customFormat="1" ht="36.96" customHeight="1">
      <c r="B11" s="45"/>
      <c r="E11" s="146" t="s">
        <v>791</v>
      </c>
      <c r="F11" s="1"/>
      <c r="G11" s="1"/>
      <c r="H11" s="1"/>
      <c r="I11" s="145"/>
      <c r="L11" s="45"/>
    </row>
    <row r="12" s="1" customFormat="1">
      <c r="B12" s="45"/>
      <c r="I12" s="145"/>
      <c r="L12" s="45"/>
    </row>
    <row r="13" s="1" customFormat="1" ht="12" customHeight="1">
      <c r="B13" s="45"/>
      <c r="D13" s="143" t="s">
        <v>18</v>
      </c>
      <c r="F13" s="18" t="s">
        <v>19</v>
      </c>
      <c r="I13" s="147" t="s">
        <v>20</v>
      </c>
      <c r="J13" s="18" t="s">
        <v>39</v>
      </c>
      <c r="L13" s="45"/>
    </row>
    <row r="14" s="1" customFormat="1" ht="12" customHeight="1">
      <c r="B14" s="45"/>
      <c r="D14" s="143" t="s">
        <v>22</v>
      </c>
      <c r="F14" s="18" t="s">
        <v>23</v>
      </c>
      <c r="I14" s="147" t="s">
        <v>24</v>
      </c>
      <c r="J14" s="148" t="str">
        <f>'Rekapitulace stavby'!AN8</f>
        <v>13. 2. 2019</v>
      </c>
      <c r="L14" s="45"/>
    </row>
    <row r="15" s="1" customFormat="1" ht="10.8" customHeight="1">
      <c r="B15" s="45"/>
      <c r="I15" s="145"/>
      <c r="L15" s="45"/>
    </row>
    <row r="16" s="1" customFormat="1" ht="12" customHeight="1">
      <c r="B16" s="45"/>
      <c r="D16" s="143" t="s">
        <v>30</v>
      </c>
      <c r="I16" s="147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7" t="s">
        <v>34</v>
      </c>
      <c r="J17" s="18" t="s">
        <v>35</v>
      </c>
      <c r="L17" s="45"/>
    </row>
    <row r="18" s="1" customFormat="1" ht="6.96" customHeight="1">
      <c r="B18" s="45"/>
      <c r="I18" s="145"/>
      <c r="L18" s="45"/>
    </row>
    <row r="19" s="1" customFormat="1" ht="12" customHeight="1">
      <c r="B19" s="45"/>
      <c r="D19" s="143" t="s">
        <v>36</v>
      </c>
      <c r="I19" s="147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7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5"/>
      <c r="L21" s="45"/>
    </row>
    <row r="22" s="1" customFormat="1" ht="12" customHeight="1">
      <c r="B22" s="45"/>
      <c r="D22" s="143" t="s">
        <v>38</v>
      </c>
      <c r="I22" s="147" t="s">
        <v>31</v>
      </c>
      <c r="J22" s="18" t="s">
        <v>39</v>
      </c>
      <c r="L22" s="45"/>
    </row>
    <row r="23" s="1" customFormat="1" ht="18" customHeight="1">
      <c r="B23" s="45"/>
      <c r="E23" s="18" t="s">
        <v>40</v>
      </c>
      <c r="I23" s="147" t="s">
        <v>34</v>
      </c>
      <c r="J23" s="18" t="s">
        <v>39</v>
      </c>
      <c r="L23" s="45"/>
    </row>
    <row r="24" s="1" customFormat="1" ht="6.96" customHeight="1">
      <c r="B24" s="45"/>
      <c r="I24" s="145"/>
      <c r="L24" s="45"/>
    </row>
    <row r="25" s="1" customFormat="1" ht="12" customHeight="1">
      <c r="B25" s="45"/>
      <c r="D25" s="143" t="s">
        <v>42</v>
      </c>
      <c r="I25" s="147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7" t="s">
        <v>34</v>
      </c>
      <c r="J26" s="18" t="s">
        <v>39</v>
      </c>
      <c r="L26" s="45"/>
    </row>
    <row r="27" s="1" customFormat="1" ht="6.96" customHeight="1">
      <c r="B27" s="45"/>
      <c r="I27" s="145"/>
      <c r="L27" s="45"/>
    </row>
    <row r="28" s="1" customFormat="1" ht="12" customHeight="1">
      <c r="B28" s="45"/>
      <c r="D28" s="143" t="s">
        <v>44</v>
      </c>
      <c r="I28" s="145"/>
      <c r="L28" s="45"/>
    </row>
    <row r="29" s="7" customFormat="1" ht="45" customHeight="1">
      <c r="B29" s="149"/>
      <c r="E29" s="150" t="s">
        <v>45</v>
      </c>
      <c r="F29" s="150"/>
      <c r="G29" s="150"/>
      <c r="H29" s="150"/>
      <c r="I29" s="151"/>
      <c r="L29" s="149"/>
    </row>
    <row r="30" s="1" customFormat="1" ht="6.96" customHeight="1">
      <c r="B30" s="45"/>
      <c r="I30" s="145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2"/>
      <c r="J31" s="73"/>
      <c r="K31" s="73"/>
      <c r="L31" s="45"/>
    </row>
    <row r="32" s="1" customFormat="1" ht="25.44" customHeight="1">
      <c r="B32" s="45"/>
      <c r="D32" s="153" t="s">
        <v>46</v>
      </c>
      <c r="I32" s="145"/>
      <c r="J32" s="154">
        <f>ROUND(J89,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2"/>
      <c r="J33" s="73"/>
      <c r="K33" s="73"/>
      <c r="L33" s="45"/>
    </row>
    <row r="34" s="1" customFormat="1" ht="14.4" customHeight="1">
      <c r="B34" s="45"/>
      <c r="F34" s="155" t="s">
        <v>48</v>
      </c>
      <c r="I34" s="156" t="s">
        <v>47</v>
      </c>
      <c r="J34" s="155" t="s">
        <v>49</v>
      </c>
      <c r="L34" s="45"/>
    </row>
    <row r="35" hidden="1" s="1" customFormat="1" ht="14.4" customHeight="1">
      <c r="B35" s="45"/>
      <c r="D35" s="143" t="s">
        <v>50</v>
      </c>
      <c r="E35" s="143" t="s">
        <v>51</v>
      </c>
      <c r="F35" s="157">
        <f>ROUND((SUM(BE89:BE172)),  2)</f>
        <v>0</v>
      </c>
      <c r="I35" s="158">
        <v>0.20999999999999999</v>
      </c>
      <c r="J35" s="157">
        <f>ROUND(((SUM(BE89:BE172))*I35),  2)</f>
        <v>0</v>
      </c>
      <c r="L35" s="45"/>
    </row>
    <row r="36" hidden="1" s="1" customFormat="1" ht="14.4" customHeight="1">
      <c r="B36" s="45"/>
      <c r="E36" s="143" t="s">
        <v>52</v>
      </c>
      <c r="F36" s="157">
        <f>ROUND((SUM(BF89:BF172)),  2)</f>
        <v>0</v>
      </c>
      <c r="I36" s="158">
        <v>0.14999999999999999</v>
      </c>
      <c r="J36" s="157">
        <f>ROUND(((SUM(BF89:BF172))*I36),  2)</f>
        <v>0</v>
      </c>
      <c r="L36" s="45"/>
    </row>
    <row r="37" s="1" customFormat="1" ht="14.4" customHeight="1">
      <c r="B37" s="45"/>
      <c r="D37" s="143" t="s">
        <v>50</v>
      </c>
      <c r="E37" s="143" t="s">
        <v>53</v>
      </c>
      <c r="F37" s="157">
        <f>ROUND((SUM(BG89:BG172)),  2)</f>
        <v>0</v>
      </c>
      <c r="I37" s="158">
        <v>0.20999999999999999</v>
      </c>
      <c r="J37" s="157">
        <f>0</f>
        <v>0</v>
      </c>
      <c r="L37" s="45"/>
    </row>
    <row r="38" s="1" customFormat="1" ht="14.4" customHeight="1">
      <c r="B38" s="45"/>
      <c r="E38" s="143" t="s">
        <v>54</v>
      </c>
      <c r="F38" s="157">
        <f>ROUND((SUM(BH89:BH172)),  2)</f>
        <v>0</v>
      </c>
      <c r="I38" s="158">
        <v>0.14999999999999999</v>
      </c>
      <c r="J38" s="157">
        <f>0</f>
        <v>0</v>
      </c>
      <c r="L38" s="45"/>
    </row>
    <row r="39" hidden="1" s="1" customFormat="1" ht="14.4" customHeight="1">
      <c r="B39" s="45"/>
      <c r="E39" s="143" t="s">
        <v>55</v>
      </c>
      <c r="F39" s="157">
        <f>ROUND((SUM(BI89:BI172)),  2)</f>
        <v>0</v>
      </c>
      <c r="I39" s="158">
        <v>0</v>
      </c>
      <c r="J39" s="157">
        <f>0</f>
        <v>0</v>
      </c>
      <c r="L39" s="45"/>
    </row>
    <row r="40" s="1" customFormat="1" ht="6.96" customHeight="1">
      <c r="B40" s="45"/>
      <c r="I40" s="145"/>
      <c r="L40" s="45"/>
    </row>
    <row r="41" s="1" customFormat="1" ht="25.44" customHeight="1">
      <c r="B41" s="45"/>
      <c r="C41" s="159"/>
      <c r="D41" s="160" t="s">
        <v>56</v>
      </c>
      <c r="E41" s="161"/>
      <c r="F41" s="161"/>
      <c r="G41" s="162" t="s">
        <v>57</v>
      </c>
      <c r="H41" s="163" t="s">
        <v>58</v>
      </c>
      <c r="I41" s="164"/>
      <c r="J41" s="165">
        <f>SUM(J32:J39)</f>
        <v>0</v>
      </c>
      <c r="K41" s="166"/>
      <c r="L41" s="45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5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5"/>
    </row>
    <row r="47" s="1" customFormat="1" ht="24.96" customHeight="1">
      <c r="B47" s="40"/>
      <c r="C47" s="24" t="s">
        <v>208</v>
      </c>
      <c r="D47" s="41"/>
      <c r="E47" s="41"/>
      <c r="F47" s="41"/>
      <c r="G47" s="41"/>
      <c r="H47" s="41"/>
      <c r="I47" s="145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5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5"/>
      <c r="J49" s="41"/>
      <c r="K49" s="41"/>
      <c r="L49" s="45"/>
    </row>
    <row r="50" s="1" customFormat="1" ht="16.5" customHeight="1">
      <c r="B50" s="40"/>
      <c r="C50" s="41"/>
      <c r="D50" s="41"/>
      <c r="E50" s="173" t="str">
        <f>E7</f>
        <v>Výměna kolejnic v obvodu ST Most</v>
      </c>
      <c r="F50" s="33"/>
      <c r="G50" s="33"/>
      <c r="H50" s="33"/>
      <c r="I50" s="145"/>
      <c r="J50" s="41"/>
      <c r="K50" s="41"/>
      <c r="L50" s="45"/>
    </row>
    <row r="51" ht="12" customHeight="1">
      <c r="B51" s="22"/>
      <c r="C51" s="33" t="s">
        <v>197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3" t="s">
        <v>678</v>
      </c>
      <c r="F52" s="41"/>
      <c r="G52" s="41"/>
      <c r="H52" s="41"/>
      <c r="I52" s="145"/>
      <c r="J52" s="41"/>
      <c r="K52" s="41"/>
      <c r="L52" s="45"/>
    </row>
    <row r="53" s="1" customFormat="1" ht="12" customHeight="1">
      <c r="B53" s="40"/>
      <c r="C53" s="33" t="s">
        <v>206</v>
      </c>
      <c r="D53" s="41"/>
      <c r="E53" s="41"/>
      <c r="F53" s="41"/>
      <c r="G53" s="41"/>
      <c r="H53" s="41"/>
      <c r="I53" s="145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Č23 - 2.TK Trmice – Řehlovice</v>
      </c>
      <c r="F54" s="41"/>
      <c r="G54" s="41"/>
      <c r="H54" s="41"/>
      <c r="I54" s="145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5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obvod správy tratí v Mostě</v>
      </c>
      <c r="G56" s="41"/>
      <c r="H56" s="41"/>
      <c r="I56" s="147" t="s">
        <v>24</v>
      </c>
      <c r="J56" s="69" t="str">
        <f>IF(J14="","",J14)</f>
        <v>13. 2. 2019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5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7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7" t="s">
        <v>42</v>
      </c>
      <c r="J59" s="38" t="str">
        <f>E26</f>
        <v>Ing. Horák Jiří, horak@szdc.cz, +420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5"/>
      <c r="J60" s="41"/>
      <c r="K60" s="41"/>
      <c r="L60" s="45"/>
    </row>
    <row r="61" s="1" customFormat="1" ht="29.28" customHeight="1">
      <c r="B61" s="40"/>
      <c r="C61" s="174" t="s">
        <v>209</v>
      </c>
      <c r="D61" s="175"/>
      <c r="E61" s="175"/>
      <c r="F61" s="175"/>
      <c r="G61" s="175"/>
      <c r="H61" s="175"/>
      <c r="I61" s="176"/>
      <c r="J61" s="177" t="s">
        <v>210</v>
      </c>
      <c r="K61" s="175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5"/>
      <c r="J62" s="41"/>
      <c r="K62" s="41"/>
      <c r="L62" s="45"/>
    </row>
    <row r="63" s="1" customFormat="1" ht="22.8" customHeight="1">
      <c r="B63" s="40"/>
      <c r="C63" s="178" t="s">
        <v>78</v>
      </c>
      <c r="D63" s="41"/>
      <c r="E63" s="41"/>
      <c r="F63" s="41"/>
      <c r="G63" s="41"/>
      <c r="H63" s="41"/>
      <c r="I63" s="145"/>
      <c r="J63" s="99">
        <f>J89</f>
        <v>0</v>
      </c>
      <c r="K63" s="41"/>
      <c r="L63" s="45"/>
      <c r="AU63" s="18" t="s">
        <v>211</v>
      </c>
    </row>
    <row r="64" s="8" customFormat="1" ht="24.96" customHeight="1">
      <c r="B64" s="179"/>
      <c r="C64" s="180"/>
      <c r="D64" s="181" t="s">
        <v>212</v>
      </c>
      <c r="E64" s="182"/>
      <c r="F64" s="182"/>
      <c r="G64" s="182"/>
      <c r="H64" s="182"/>
      <c r="I64" s="183"/>
      <c r="J64" s="184">
        <f>J90</f>
        <v>0</v>
      </c>
      <c r="K64" s="180"/>
      <c r="L64" s="185"/>
    </row>
    <row r="65" s="9" customFormat="1" ht="19.92" customHeight="1">
      <c r="B65" s="186"/>
      <c r="C65" s="123"/>
      <c r="D65" s="187" t="s">
        <v>213</v>
      </c>
      <c r="E65" s="188"/>
      <c r="F65" s="188"/>
      <c r="G65" s="188"/>
      <c r="H65" s="188"/>
      <c r="I65" s="189"/>
      <c r="J65" s="190">
        <f>J91</f>
        <v>0</v>
      </c>
      <c r="K65" s="123"/>
      <c r="L65" s="191"/>
    </row>
    <row r="66" s="8" customFormat="1" ht="24.96" customHeight="1">
      <c r="B66" s="179"/>
      <c r="C66" s="180"/>
      <c r="D66" s="181" t="s">
        <v>214</v>
      </c>
      <c r="E66" s="182"/>
      <c r="F66" s="182"/>
      <c r="G66" s="182"/>
      <c r="H66" s="182"/>
      <c r="I66" s="183"/>
      <c r="J66" s="184">
        <f>J147</f>
        <v>0</v>
      </c>
      <c r="K66" s="180"/>
      <c r="L66" s="185"/>
    </row>
    <row r="67" s="8" customFormat="1" ht="24.96" customHeight="1">
      <c r="B67" s="179"/>
      <c r="C67" s="180"/>
      <c r="D67" s="181" t="s">
        <v>216</v>
      </c>
      <c r="E67" s="182"/>
      <c r="F67" s="182"/>
      <c r="G67" s="182"/>
      <c r="H67" s="182"/>
      <c r="I67" s="183"/>
      <c r="J67" s="184">
        <f>J155</f>
        <v>0</v>
      </c>
      <c r="K67" s="180"/>
      <c r="L67" s="185"/>
    </row>
    <row r="68" s="1" customFormat="1" ht="21.84" customHeight="1">
      <c r="B68" s="40"/>
      <c r="C68" s="41"/>
      <c r="D68" s="41"/>
      <c r="E68" s="41"/>
      <c r="F68" s="41"/>
      <c r="G68" s="41"/>
      <c r="H68" s="41"/>
      <c r="I68" s="145"/>
      <c r="J68" s="41"/>
      <c r="K68" s="41"/>
      <c r="L68" s="45"/>
    </row>
    <row r="69" s="1" customFormat="1" ht="6.96" customHeight="1">
      <c r="B69" s="59"/>
      <c r="C69" s="60"/>
      <c r="D69" s="60"/>
      <c r="E69" s="60"/>
      <c r="F69" s="60"/>
      <c r="G69" s="60"/>
      <c r="H69" s="60"/>
      <c r="I69" s="169"/>
      <c r="J69" s="60"/>
      <c r="K69" s="60"/>
      <c r="L69" s="45"/>
    </row>
    <row r="73" s="1" customFormat="1" ht="6.96" customHeight="1">
      <c r="B73" s="61"/>
      <c r="C73" s="62"/>
      <c r="D73" s="62"/>
      <c r="E73" s="62"/>
      <c r="F73" s="62"/>
      <c r="G73" s="62"/>
      <c r="H73" s="62"/>
      <c r="I73" s="172"/>
      <c r="J73" s="62"/>
      <c r="K73" s="62"/>
      <c r="L73" s="45"/>
    </row>
    <row r="74" s="1" customFormat="1" ht="24.96" customHeight="1">
      <c r="B74" s="40"/>
      <c r="C74" s="24" t="s">
        <v>217</v>
      </c>
      <c r="D74" s="41"/>
      <c r="E74" s="41"/>
      <c r="F74" s="41"/>
      <c r="G74" s="41"/>
      <c r="H74" s="41"/>
      <c r="I74" s="145"/>
      <c r="J74" s="41"/>
      <c r="K74" s="41"/>
      <c r="L74" s="45"/>
    </row>
    <row r="75" s="1" customFormat="1" ht="6.96" customHeight="1">
      <c r="B75" s="40"/>
      <c r="C75" s="41"/>
      <c r="D75" s="41"/>
      <c r="E75" s="41"/>
      <c r="F75" s="41"/>
      <c r="G75" s="41"/>
      <c r="H75" s="41"/>
      <c r="I75" s="145"/>
      <c r="J75" s="41"/>
      <c r="K75" s="41"/>
      <c r="L75" s="45"/>
    </row>
    <row r="76" s="1" customFormat="1" ht="12" customHeight="1">
      <c r="B76" s="40"/>
      <c r="C76" s="33" t="s">
        <v>16</v>
      </c>
      <c r="D76" s="41"/>
      <c r="E76" s="41"/>
      <c r="F76" s="41"/>
      <c r="G76" s="41"/>
      <c r="H76" s="41"/>
      <c r="I76" s="145"/>
      <c r="J76" s="41"/>
      <c r="K76" s="41"/>
      <c r="L76" s="45"/>
    </row>
    <row r="77" s="1" customFormat="1" ht="16.5" customHeight="1">
      <c r="B77" s="40"/>
      <c r="C77" s="41"/>
      <c r="D77" s="41"/>
      <c r="E77" s="173" t="str">
        <f>E7</f>
        <v>Výměna kolejnic v obvodu ST Most</v>
      </c>
      <c r="F77" s="33"/>
      <c r="G77" s="33"/>
      <c r="H77" s="33"/>
      <c r="I77" s="145"/>
      <c r="J77" s="41"/>
      <c r="K77" s="41"/>
      <c r="L77" s="45"/>
    </row>
    <row r="78" ht="12" customHeight="1">
      <c r="B78" s="22"/>
      <c r="C78" s="33" t="s">
        <v>197</v>
      </c>
      <c r="D78" s="23"/>
      <c r="E78" s="23"/>
      <c r="F78" s="23"/>
      <c r="G78" s="23"/>
      <c r="H78" s="23"/>
      <c r="I78" s="137"/>
      <c r="J78" s="23"/>
      <c r="K78" s="23"/>
      <c r="L78" s="21"/>
    </row>
    <row r="79" s="1" customFormat="1" ht="16.5" customHeight="1">
      <c r="B79" s="40"/>
      <c r="C79" s="41"/>
      <c r="D79" s="41"/>
      <c r="E79" s="173" t="s">
        <v>678</v>
      </c>
      <c r="F79" s="41"/>
      <c r="G79" s="41"/>
      <c r="H79" s="41"/>
      <c r="I79" s="145"/>
      <c r="J79" s="41"/>
      <c r="K79" s="41"/>
      <c r="L79" s="45"/>
    </row>
    <row r="80" s="1" customFormat="1" ht="12" customHeight="1">
      <c r="B80" s="40"/>
      <c r="C80" s="33" t="s">
        <v>206</v>
      </c>
      <c r="D80" s="41"/>
      <c r="E80" s="41"/>
      <c r="F80" s="41"/>
      <c r="G80" s="41"/>
      <c r="H80" s="41"/>
      <c r="I80" s="145"/>
      <c r="J80" s="41"/>
      <c r="K80" s="41"/>
      <c r="L80" s="45"/>
    </row>
    <row r="81" s="1" customFormat="1" ht="16.5" customHeight="1">
      <c r="B81" s="40"/>
      <c r="C81" s="41"/>
      <c r="D81" s="41"/>
      <c r="E81" s="66" t="str">
        <f>E11</f>
        <v>Č23 - 2.TK Trmice – Řehlovice</v>
      </c>
      <c r="F81" s="41"/>
      <c r="G81" s="41"/>
      <c r="H81" s="41"/>
      <c r="I81" s="145"/>
      <c r="J81" s="41"/>
      <c r="K81" s="41"/>
      <c r="L81" s="45"/>
    </row>
    <row r="82" s="1" customFormat="1" ht="6.96" customHeight="1">
      <c r="B82" s="40"/>
      <c r="C82" s="41"/>
      <c r="D82" s="41"/>
      <c r="E82" s="41"/>
      <c r="F82" s="41"/>
      <c r="G82" s="41"/>
      <c r="H82" s="41"/>
      <c r="I82" s="145"/>
      <c r="J82" s="41"/>
      <c r="K82" s="41"/>
      <c r="L82" s="45"/>
    </row>
    <row r="83" s="1" customFormat="1" ht="12" customHeight="1">
      <c r="B83" s="40"/>
      <c r="C83" s="33" t="s">
        <v>22</v>
      </c>
      <c r="D83" s="41"/>
      <c r="E83" s="41"/>
      <c r="F83" s="28" t="str">
        <f>F14</f>
        <v>obvod správy tratí v Mostě</v>
      </c>
      <c r="G83" s="41"/>
      <c r="H83" s="41"/>
      <c r="I83" s="147" t="s">
        <v>24</v>
      </c>
      <c r="J83" s="69" t="str">
        <f>IF(J14="","",J14)</f>
        <v>13. 2. 2019</v>
      </c>
      <c r="K83" s="41"/>
      <c r="L83" s="45"/>
    </row>
    <row r="84" s="1" customFormat="1" ht="6.96" customHeight="1">
      <c r="B84" s="40"/>
      <c r="C84" s="41"/>
      <c r="D84" s="41"/>
      <c r="E84" s="41"/>
      <c r="F84" s="41"/>
      <c r="G84" s="41"/>
      <c r="H84" s="41"/>
      <c r="I84" s="145"/>
      <c r="J84" s="41"/>
      <c r="K84" s="41"/>
      <c r="L84" s="45"/>
    </row>
    <row r="85" s="1" customFormat="1" ht="13.65" customHeight="1">
      <c r="B85" s="40"/>
      <c r="C85" s="33" t="s">
        <v>30</v>
      </c>
      <c r="D85" s="41"/>
      <c r="E85" s="41"/>
      <c r="F85" s="28" t="str">
        <f>E17</f>
        <v>SŽDC s.o., OŘ UNL, ST Most</v>
      </c>
      <c r="G85" s="41"/>
      <c r="H85" s="41"/>
      <c r="I85" s="147" t="s">
        <v>38</v>
      </c>
      <c r="J85" s="38" t="str">
        <f>E23</f>
        <v xml:space="preserve"> </v>
      </c>
      <c r="K85" s="41"/>
      <c r="L85" s="45"/>
    </row>
    <row r="86" s="1" customFormat="1" ht="38.55" customHeight="1">
      <c r="B86" s="40"/>
      <c r="C86" s="33" t="s">
        <v>36</v>
      </c>
      <c r="D86" s="41"/>
      <c r="E86" s="41"/>
      <c r="F86" s="28" t="str">
        <f>IF(E20="","",E20)</f>
        <v>Vyplň údaj</v>
      </c>
      <c r="G86" s="41"/>
      <c r="H86" s="41"/>
      <c r="I86" s="147" t="s">
        <v>42</v>
      </c>
      <c r="J86" s="38" t="str">
        <f>E26</f>
        <v>Ing. Horák Jiří, horak@szdc.cz, +420 602155923</v>
      </c>
      <c r="K86" s="41"/>
      <c r="L86" s="45"/>
    </row>
    <row r="87" s="1" customFormat="1" ht="10.32" customHeight="1">
      <c r="B87" s="40"/>
      <c r="C87" s="41"/>
      <c r="D87" s="41"/>
      <c r="E87" s="41"/>
      <c r="F87" s="41"/>
      <c r="G87" s="41"/>
      <c r="H87" s="41"/>
      <c r="I87" s="145"/>
      <c r="J87" s="41"/>
      <c r="K87" s="41"/>
      <c r="L87" s="45"/>
    </row>
    <row r="88" s="10" customFormat="1" ht="29.28" customHeight="1">
      <c r="B88" s="192"/>
      <c r="C88" s="193" t="s">
        <v>218</v>
      </c>
      <c r="D88" s="194" t="s">
        <v>65</v>
      </c>
      <c r="E88" s="194" t="s">
        <v>61</v>
      </c>
      <c r="F88" s="194" t="s">
        <v>62</v>
      </c>
      <c r="G88" s="194" t="s">
        <v>219</v>
      </c>
      <c r="H88" s="194" t="s">
        <v>220</v>
      </c>
      <c r="I88" s="195" t="s">
        <v>221</v>
      </c>
      <c r="J88" s="194" t="s">
        <v>210</v>
      </c>
      <c r="K88" s="196" t="s">
        <v>222</v>
      </c>
      <c r="L88" s="197"/>
      <c r="M88" s="89" t="s">
        <v>39</v>
      </c>
      <c r="N88" s="90" t="s">
        <v>50</v>
      </c>
      <c r="O88" s="90" t="s">
        <v>223</v>
      </c>
      <c r="P88" s="90" t="s">
        <v>224</v>
      </c>
      <c r="Q88" s="90" t="s">
        <v>225</v>
      </c>
      <c r="R88" s="90" t="s">
        <v>226</v>
      </c>
      <c r="S88" s="90" t="s">
        <v>227</v>
      </c>
      <c r="T88" s="91" t="s">
        <v>228</v>
      </c>
    </row>
    <row r="89" s="1" customFormat="1" ht="22.8" customHeight="1">
      <c r="B89" s="40"/>
      <c r="C89" s="96" t="s">
        <v>229</v>
      </c>
      <c r="D89" s="41"/>
      <c r="E89" s="41"/>
      <c r="F89" s="41"/>
      <c r="G89" s="41"/>
      <c r="H89" s="41"/>
      <c r="I89" s="145"/>
      <c r="J89" s="198">
        <f>BK89</f>
        <v>0</v>
      </c>
      <c r="K89" s="41"/>
      <c r="L89" s="45"/>
      <c r="M89" s="92"/>
      <c r="N89" s="93"/>
      <c r="O89" s="93"/>
      <c r="P89" s="199">
        <f>P90+P147+P155</f>
        <v>0</v>
      </c>
      <c r="Q89" s="93"/>
      <c r="R89" s="199">
        <f>R90+R147+R155</f>
        <v>1.5823200000000002</v>
      </c>
      <c r="S89" s="93"/>
      <c r="T89" s="200">
        <f>T90+T147+T155</f>
        <v>0</v>
      </c>
      <c r="AT89" s="18" t="s">
        <v>79</v>
      </c>
      <c r="AU89" s="18" t="s">
        <v>211</v>
      </c>
      <c r="BK89" s="201">
        <f>BK90+BK147+BK155</f>
        <v>0</v>
      </c>
    </row>
    <row r="90" s="11" customFormat="1" ht="25.92" customHeight="1">
      <c r="B90" s="202"/>
      <c r="C90" s="203"/>
      <c r="D90" s="204" t="s">
        <v>79</v>
      </c>
      <c r="E90" s="205" t="s">
        <v>230</v>
      </c>
      <c r="F90" s="205" t="s">
        <v>231</v>
      </c>
      <c r="G90" s="203"/>
      <c r="H90" s="203"/>
      <c r="I90" s="206"/>
      <c r="J90" s="207">
        <f>BK90</f>
        <v>0</v>
      </c>
      <c r="K90" s="203"/>
      <c r="L90" s="208"/>
      <c r="M90" s="209"/>
      <c r="N90" s="210"/>
      <c r="O90" s="210"/>
      <c r="P90" s="211">
        <f>P91</f>
        <v>0</v>
      </c>
      <c r="Q90" s="210"/>
      <c r="R90" s="211">
        <f>R91</f>
        <v>1.5823200000000002</v>
      </c>
      <c r="S90" s="210"/>
      <c r="T90" s="212">
        <f>T91</f>
        <v>0</v>
      </c>
      <c r="AR90" s="213" t="s">
        <v>87</v>
      </c>
      <c r="AT90" s="214" t="s">
        <v>79</v>
      </c>
      <c r="AU90" s="214" t="s">
        <v>80</v>
      </c>
      <c r="AY90" s="213" t="s">
        <v>232</v>
      </c>
      <c r="BK90" s="215">
        <f>BK91</f>
        <v>0</v>
      </c>
    </row>
    <row r="91" s="11" customFormat="1" ht="22.8" customHeight="1">
      <c r="B91" s="202"/>
      <c r="C91" s="203"/>
      <c r="D91" s="204" t="s">
        <v>79</v>
      </c>
      <c r="E91" s="216" t="s">
        <v>233</v>
      </c>
      <c r="F91" s="216" t="s">
        <v>234</v>
      </c>
      <c r="G91" s="203"/>
      <c r="H91" s="203"/>
      <c r="I91" s="206"/>
      <c r="J91" s="217">
        <f>BK91</f>
        <v>0</v>
      </c>
      <c r="K91" s="203"/>
      <c r="L91" s="208"/>
      <c r="M91" s="209"/>
      <c r="N91" s="210"/>
      <c r="O91" s="210"/>
      <c r="P91" s="211">
        <f>SUM(P92:P146)</f>
        <v>0</v>
      </c>
      <c r="Q91" s="210"/>
      <c r="R91" s="211">
        <f>SUM(R92:R146)</f>
        <v>1.5823200000000002</v>
      </c>
      <c r="S91" s="210"/>
      <c r="T91" s="212">
        <f>SUM(T92:T146)</f>
        <v>0</v>
      </c>
      <c r="AR91" s="213" t="s">
        <v>87</v>
      </c>
      <c r="AT91" s="214" t="s">
        <v>79</v>
      </c>
      <c r="AU91" s="214" t="s">
        <v>87</v>
      </c>
      <c r="AY91" s="213" t="s">
        <v>232</v>
      </c>
      <c r="BK91" s="215">
        <f>SUM(BK92:BK146)</f>
        <v>0</v>
      </c>
    </row>
    <row r="92" s="1" customFormat="1" ht="33.75" customHeight="1">
      <c r="B92" s="40"/>
      <c r="C92" s="218" t="s">
        <v>87</v>
      </c>
      <c r="D92" s="218" t="s">
        <v>235</v>
      </c>
      <c r="E92" s="219" t="s">
        <v>792</v>
      </c>
      <c r="F92" s="220" t="s">
        <v>793</v>
      </c>
      <c r="G92" s="221" t="s">
        <v>180</v>
      </c>
      <c r="H92" s="222">
        <v>10.800000000000001</v>
      </c>
      <c r="I92" s="223"/>
      <c r="J92" s="224">
        <f>ROUND(I92*H92,2)</f>
        <v>0</v>
      </c>
      <c r="K92" s="220" t="s">
        <v>238</v>
      </c>
      <c r="L92" s="45"/>
      <c r="M92" s="225" t="s">
        <v>39</v>
      </c>
      <c r="N92" s="226" t="s">
        <v>53</v>
      </c>
      <c r="O92" s="81"/>
      <c r="P92" s="227">
        <f>O92*H92</f>
        <v>0</v>
      </c>
      <c r="Q92" s="227">
        <v>0</v>
      </c>
      <c r="R92" s="227">
        <f>Q92*H92</f>
        <v>0</v>
      </c>
      <c r="S92" s="227">
        <v>0</v>
      </c>
      <c r="T92" s="228">
        <f>S92*H92</f>
        <v>0</v>
      </c>
      <c r="AR92" s="18" t="s">
        <v>181</v>
      </c>
      <c r="AT92" s="18" t="s">
        <v>235</v>
      </c>
      <c r="AU92" s="18" t="s">
        <v>89</v>
      </c>
      <c r="AY92" s="18" t="s">
        <v>232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18" t="s">
        <v>181</v>
      </c>
      <c r="BK92" s="229">
        <f>ROUND(I92*H92,2)</f>
        <v>0</v>
      </c>
      <c r="BL92" s="18" t="s">
        <v>181</v>
      </c>
      <c r="BM92" s="18" t="s">
        <v>794</v>
      </c>
    </row>
    <row r="93" s="1" customFormat="1">
      <c r="B93" s="40"/>
      <c r="C93" s="41"/>
      <c r="D93" s="230" t="s">
        <v>240</v>
      </c>
      <c r="E93" s="41"/>
      <c r="F93" s="231" t="s">
        <v>505</v>
      </c>
      <c r="G93" s="41"/>
      <c r="H93" s="41"/>
      <c r="I93" s="145"/>
      <c r="J93" s="41"/>
      <c r="K93" s="41"/>
      <c r="L93" s="45"/>
      <c r="M93" s="232"/>
      <c r="N93" s="81"/>
      <c r="O93" s="81"/>
      <c r="P93" s="81"/>
      <c r="Q93" s="81"/>
      <c r="R93" s="81"/>
      <c r="S93" s="81"/>
      <c r="T93" s="82"/>
      <c r="AT93" s="18" t="s">
        <v>240</v>
      </c>
      <c r="AU93" s="18" t="s">
        <v>89</v>
      </c>
    </row>
    <row r="94" s="12" customFormat="1">
      <c r="B94" s="233"/>
      <c r="C94" s="234"/>
      <c r="D94" s="230" t="s">
        <v>242</v>
      </c>
      <c r="E94" s="235" t="s">
        <v>39</v>
      </c>
      <c r="F94" s="236" t="s">
        <v>795</v>
      </c>
      <c r="G94" s="234"/>
      <c r="H94" s="237">
        <v>10.800000000000001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AT94" s="243" t="s">
        <v>242</v>
      </c>
      <c r="AU94" s="243" t="s">
        <v>89</v>
      </c>
      <c r="AV94" s="12" t="s">
        <v>89</v>
      </c>
      <c r="AW94" s="12" t="s">
        <v>41</v>
      </c>
      <c r="AX94" s="12" t="s">
        <v>80</v>
      </c>
      <c r="AY94" s="243" t="s">
        <v>232</v>
      </c>
    </row>
    <row r="95" s="13" customFormat="1">
      <c r="B95" s="254"/>
      <c r="C95" s="255"/>
      <c r="D95" s="230" t="s">
        <v>242</v>
      </c>
      <c r="E95" s="256" t="s">
        <v>39</v>
      </c>
      <c r="F95" s="257" t="s">
        <v>263</v>
      </c>
      <c r="G95" s="255"/>
      <c r="H95" s="258">
        <v>10.800000000000001</v>
      </c>
      <c r="I95" s="259"/>
      <c r="J95" s="255"/>
      <c r="K95" s="255"/>
      <c r="L95" s="260"/>
      <c r="M95" s="261"/>
      <c r="N95" s="262"/>
      <c r="O95" s="262"/>
      <c r="P95" s="262"/>
      <c r="Q95" s="262"/>
      <c r="R95" s="262"/>
      <c r="S95" s="262"/>
      <c r="T95" s="263"/>
      <c r="AT95" s="264" t="s">
        <v>242</v>
      </c>
      <c r="AU95" s="264" t="s">
        <v>89</v>
      </c>
      <c r="AV95" s="13" t="s">
        <v>181</v>
      </c>
      <c r="AW95" s="13" t="s">
        <v>41</v>
      </c>
      <c r="AX95" s="13" t="s">
        <v>87</v>
      </c>
      <c r="AY95" s="264" t="s">
        <v>232</v>
      </c>
    </row>
    <row r="96" s="1" customFormat="1" ht="45" customHeight="1">
      <c r="B96" s="40"/>
      <c r="C96" s="218" t="s">
        <v>89</v>
      </c>
      <c r="D96" s="218" t="s">
        <v>235</v>
      </c>
      <c r="E96" s="219" t="s">
        <v>680</v>
      </c>
      <c r="F96" s="220" t="s">
        <v>681</v>
      </c>
      <c r="G96" s="221" t="s">
        <v>180</v>
      </c>
      <c r="H96" s="222">
        <v>1415</v>
      </c>
      <c r="I96" s="223"/>
      <c r="J96" s="224">
        <f>ROUND(I96*H96,2)</f>
        <v>0</v>
      </c>
      <c r="K96" s="220" t="s">
        <v>238</v>
      </c>
      <c r="L96" s="45"/>
      <c r="M96" s="225" t="s">
        <v>39</v>
      </c>
      <c r="N96" s="226" t="s">
        <v>53</v>
      </c>
      <c r="O96" s="81"/>
      <c r="P96" s="227">
        <f>O96*H96</f>
        <v>0</v>
      </c>
      <c r="Q96" s="227">
        <v>0</v>
      </c>
      <c r="R96" s="227">
        <f>Q96*H96</f>
        <v>0</v>
      </c>
      <c r="S96" s="227">
        <v>0</v>
      </c>
      <c r="T96" s="228">
        <f>S96*H96</f>
        <v>0</v>
      </c>
      <c r="AR96" s="18" t="s">
        <v>181</v>
      </c>
      <c r="AT96" s="18" t="s">
        <v>235</v>
      </c>
      <c r="AU96" s="18" t="s">
        <v>89</v>
      </c>
      <c r="AY96" s="18" t="s">
        <v>232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18" t="s">
        <v>181</v>
      </c>
      <c r="BK96" s="229">
        <f>ROUND(I96*H96,2)</f>
        <v>0</v>
      </c>
      <c r="BL96" s="18" t="s">
        <v>181</v>
      </c>
      <c r="BM96" s="18" t="s">
        <v>682</v>
      </c>
    </row>
    <row r="97" s="1" customFormat="1">
      <c r="B97" s="40"/>
      <c r="C97" s="41"/>
      <c r="D97" s="230" t="s">
        <v>240</v>
      </c>
      <c r="E97" s="41"/>
      <c r="F97" s="231" t="s">
        <v>267</v>
      </c>
      <c r="G97" s="41"/>
      <c r="H97" s="41"/>
      <c r="I97" s="145"/>
      <c r="J97" s="41"/>
      <c r="K97" s="41"/>
      <c r="L97" s="45"/>
      <c r="M97" s="232"/>
      <c r="N97" s="81"/>
      <c r="O97" s="81"/>
      <c r="P97" s="81"/>
      <c r="Q97" s="81"/>
      <c r="R97" s="81"/>
      <c r="S97" s="81"/>
      <c r="T97" s="82"/>
      <c r="AT97" s="18" t="s">
        <v>240</v>
      </c>
      <c r="AU97" s="18" t="s">
        <v>89</v>
      </c>
    </row>
    <row r="98" s="12" customFormat="1">
      <c r="B98" s="233"/>
      <c r="C98" s="234"/>
      <c r="D98" s="230" t="s">
        <v>242</v>
      </c>
      <c r="E98" s="235" t="s">
        <v>39</v>
      </c>
      <c r="F98" s="236" t="s">
        <v>796</v>
      </c>
      <c r="G98" s="234"/>
      <c r="H98" s="237">
        <v>270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AT98" s="243" t="s">
        <v>242</v>
      </c>
      <c r="AU98" s="243" t="s">
        <v>89</v>
      </c>
      <c r="AV98" s="12" t="s">
        <v>89</v>
      </c>
      <c r="AW98" s="12" t="s">
        <v>41</v>
      </c>
      <c r="AX98" s="12" t="s">
        <v>80</v>
      </c>
      <c r="AY98" s="243" t="s">
        <v>232</v>
      </c>
    </row>
    <row r="99" s="12" customFormat="1">
      <c r="B99" s="233"/>
      <c r="C99" s="234"/>
      <c r="D99" s="230" t="s">
        <v>242</v>
      </c>
      <c r="E99" s="235" t="s">
        <v>39</v>
      </c>
      <c r="F99" s="236" t="s">
        <v>797</v>
      </c>
      <c r="G99" s="234"/>
      <c r="H99" s="237">
        <v>350</v>
      </c>
      <c r="I99" s="238"/>
      <c r="J99" s="234"/>
      <c r="K99" s="234"/>
      <c r="L99" s="239"/>
      <c r="M99" s="240"/>
      <c r="N99" s="241"/>
      <c r="O99" s="241"/>
      <c r="P99" s="241"/>
      <c r="Q99" s="241"/>
      <c r="R99" s="241"/>
      <c r="S99" s="241"/>
      <c r="T99" s="242"/>
      <c r="AT99" s="243" t="s">
        <v>242</v>
      </c>
      <c r="AU99" s="243" t="s">
        <v>89</v>
      </c>
      <c r="AV99" s="12" t="s">
        <v>89</v>
      </c>
      <c r="AW99" s="12" t="s">
        <v>41</v>
      </c>
      <c r="AX99" s="12" t="s">
        <v>80</v>
      </c>
      <c r="AY99" s="243" t="s">
        <v>232</v>
      </c>
    </row>
    <row r="100" s="12" customFormat="1">
      <c r="B100" s="233"/>
      <c r="C100" s="234"/>
      <c r="D100" s="230" t="s">
        <v>242</v>
      </c>
      <c r="E100" s="235" t="s">
        <v>39</v>
      </c>
      <c r="F100" s="236" t="s">
        <v>798</v>
      </c>
      <c r="G100" s="234"/>
      <c r="H100" s="237">
        <v>400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AT100" s="243" t="s">
        <v>242</v>
      </c>
      <c r="AU100" s="243" t="s">
        <v>89</v>
      </c>
      <c r="AV100" s="12" t="s">
        <v>89</v>
      </c>
      <c r="AW100" s="12" t="s">
        <v>41</v>
      </c>
      <c r="AX100" s="12" t="s">
        <v>80</v>
      </c>
      <c r="AY100" s="243" t="s">
        <v>232</v>
      </c>
    </row>
    <row r="101" s="12" customFormat="1">
      <c r="B101" s="233"/>
      <c r="C101" s="234"/>
      <c r="D101" s="230" t="s">
        <v>242</v>
      </c>
      <c r="E101" s="235" t="s">
        <v>39</v>
      </c>
      <c r="F101" s="236" t="s">
        <v>799</v>
      </c>
      <c r="G101" s="234"/>
      <c r="H101" s="237">
        <v>395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AT101" s="243" t="s">
        <v>242</v>
      </c>
      <c r="AU101" s="243" t="s">
        <v>89</v>
      </c>
      <c r="AV101" s="12" t="s">
        <v>89</v>
      </c>
      <c r="AW101" s="12" t="s">
        <v>41</v>
      </c>
      <c r="AX101" s="12" t="s">
        <v>80</v>
      </c>
      <c r="AY101" s="243" t="s">
        <v>232</v>
      </c>
    </row>
    <row r="102" s="13" customFormat="1">
      <c r="B102" s="254"/>
      <c r="C102" s="255"/>
      <c r="D102" s="230" t="s">
        <v>242</v>
      </c>
      <c r="E102" s="256" t="s">
        <v>785</v>
      </c>
      <c r="F102" s="257" t="s">
        <v>263</v>
      </c>
      <c r="G102" s="255"/>
      <c r="H102" s="258">
        <v>1415</v>
      </c>
      <c r="I102" s="259"/>
      <c r="J102" s="255"/>
      <c r="K102" s="255"/>
      <c r="L102" s="260"/>
      <c r="M102" s="261"/>
      <c r="N102" s="262"/>
      <c r="O102" s="262"/>
      <c r="P102" s="262"/>
      <c r="Q102" s="262"/>
      <c r="R102" s="262"/>
      <c r="S102" s="262"/>
      <c r="T102" s="263"/>
      <c r="AT102" s="264" t="s">
        <v>242</v>
      </c>
      <c r="AU102" s="264" t="s">
        <v>89</v>
      </c>
      <c r="AV102" s="13" t="s">
        <v>181</v>
      </c>
      <c r="AW102" s="13" t="s">
        <v>41</v>
      </c>
      <c r="AX102" s="13" t="s">
        <v>87</v>
      </c>
      <c r="AY102" s="264" t="s">
        <v>232</v>
      </c>
    </row>
    <row r="103" s="1" customFormat="1" ht="22.5" customHeight="1">
      <c r="B103" s="40"/>
      <c r="C103" s="244" t="s">
        <v>249</v>
      </c>
      <c r="D103" s="244" t="s">
        <v>250</v>
      </c>
      <c r="E103" s="245" t="s">
        <v>278</v>
      </c>
      <c r="F103" s="246" t="s">
        <v>279</v>
      </c>
      <c r="G103" s="247" t="s">
        <v>280</v>
      </c>
      <c r="H103" s="248">
        <v>3000</v>
      </c>
      <c r="I103" s="249"/>
      <c r="J103" s="250">
        <f>ROUND(I103*H103,2)</f>
        <v>0</v>
      </c>
      <c r="K103" s="246" t="s">
        <v>238</v>
      </c>
      <c r="L103" s="251"/>
      <c r="M103" s="252" t="s">
        <v>39</v>
      </c>
      <c r="N103" s="253" t="s">
        <v>53</v>
      </c>
      <c r="O103" s="81"/>
      <c r="P103" s="227">
        <f>O103*H103</f>
        <v>0</v>
      </c>
      <c r="Q103" s="227">
        <v>0.00018000000000000001</v>
      </c>
      <c r="R103" s="227">
        <f>Q103*H103</f>
        <v>0.54000000000000004</v>
      </c>
      <c r="S103" s="227">
        <v>0</v>
      </c>
      <c r="T103" s="228">
        <f>S103*H103</f>
        <v>0</v>
      </c>
      <c r="AR103" s="18" t="s">
        <v>253</v>
      </c>
      <c r="AT103" s="18" t="s">
        <v>250</v>
      </c>
      <c r="AU103" s="18" t="s">
        <v>89</v>
      </c>
      <c r="AY103" s="18" t="s">
        <v>232</v>
      </c>
      <c r="BE103" s="229">
        <f>IF(N103="základní",J103,0)</f>
        <v>0</v>
      </c>
      <c r="BF103" s="229">
        <f>IF(N103="snížená",J103,0)</f>
        <v>0</v>
      </c>
      <c r="BG103" s="229">
        <f>IF(N103="zákl. přenesená",J103,0)</f>
        <v>0</v>
      </c>
      <c r="BH103" s="229">
        <f>IF(N103="sníž. přenesená",J103,0)</f>
        <v>0</v>
      </c>
      <c r="BI103" s="229">
        <f>IF(N103="nulová",J103,0)</f>
        <v>0</v>
      </c>
      <c r="BJ103" s="18" t="s">
        <v>181</v>
      </c>
      <c r="BK103" s="229">
        <f>ROUND(I103*H103,2)</f>
        <v>0</v>
      </c>
      <c r="BL103" s="18" t="s">
        <v>181</v>
      </c>
      <c r="BM103" s="18" t="s">
        <v>684</v>
      </c>
    </row>
    <row r="104" s="12" customFormat="1">
      <c r="B104" s="233"/>
      <c r="C104" s="234"/>
      <c r="D104" s="230" t="s">
        <v>242</v>
      </c>
      <c r="E104" s="235" t="s">
        <v>39</v>
      </c>
      <c r="F104" s="236" t="s">
        <v>800</v>
      </c>
      <c r="G104" s="234"/>
      <c r="H104" s="237">
        <v>700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AT104" s="243" t="s">
        <v>242</v>
      </c>
      <c r="AU104" s="243" t="s">
        <v>89</v>
      </c>
      <c r="AV104" s="12" t="s">
        <v>89</v>
      </c>
      <c r="AW104" s="12" t="s">
        <v>41</v>
      </c>
      <c r="AX104" s="12" t="s">
        <v>80</v>
      </c>
      <c r="AY104" s="243" t="s">
        <v>232</v>
      </c>
    </row>
    <row r="105" s="12" customFormat="1">
      <c r="B105" s="233"/>
      <c r="C105" s="234"/>
      <c r="D105" s="230" t="s">
        <v>242</v>
      </c>
      <c r="E105" s="235" t="s">
        <v>39</v>
      </c>
      <c r="F105" s="236" t="s">
        <v>801</v>
      </c>
      <c r="G105" s="234"/>
      <c r="H105" s="237">
        <v>700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AT105" s="243" t="s">
        <v>242</v>
      </c>
      <c r="AU105" s="243" t="s">
        <v>89</v>
      </c>
      <c r="AV105" s="12" t="s">
        <v>89</v>
      </c>
      <c r="AW105" s="12" t="s">
        <v>41</v>
      </c>
      <c r="AX105" s="12" t="s">
        <v>80</v>
      </c>
      <c r="AY105" s="243" t="s">
        <v>232</v>
      </c>
    </row>
    <row r="106" s="12" customFormat="1">
      <c r="B106" s="233"/>
      <c r="C106" s="234"/>
      <c r="D106" s="230" t="s">
        <v>242</v>
      </c>
      <c r="E106" s="235" t="s">
        <v>39</v>
      </c>
      <c r="F106" s="236" t="s">
        <v>802</v>
      </c>
      <c r="G106" s="234"/>
      <c r="H106" s="237">
        <v>800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AT106" s="243" t="s">
        <v>242</v>
      </c>
      <c r="AU106" s="243" t="s">
        <v>89</v>
      </c>
      <c r="AV106" s="12" t="s">
        <v>89</v>
      </c>
      <c r="AW106" s="12" t="s">
        <v>41</v>
      </c>
      <c r="AX106" s="12" t="s">
        <v>80</v>
      </c>
      <c r="AY106" s="243" t="s">
        <v>232</v>
      </c>
    </row>
    <row r="107" s="12" customFormat="1">
      <c r="B107" s="233"/>
      <c r="C107" s="234"/>
      <c r="D107" s="230" t="s">
        <v>242</v>
      </c>
      <c r="E107" s="235" t="s">
        <v>39</v>
      </c>
      <c r="F107" s="236" t="s">
        <v>803</v>
      </c>
      <c r="G107" s="234"/>
      <c r="H107" s="237">
        <v>800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AT107" s="243" t="s">
        <v>242</v>
      </c>
      <c r="AU107" s="243" t="s">
        <v>89</v>
      </c>
      <c r="AV107" s="12" t="s">
        <v>89</v>
      </c>
      <c r="AW107" s="12" t="s">
        <v>41</v>
      </c>
      <c r="AX107" s="12" t="s">
        <v>80</v>
      </c>
      <c r="AY107" s="243" t="s">
        <v>232</v>
      </c>
    </row>
    <row r="108" s="13" customFormat="1">
      <c r="B108" s="254"/>
      <c r="C108" s="255"/>
      <c r="D108" s="230" t="s">
        <v>242</v>
      </c>
      <c r="E108" s="256" t="s">
        <v>787</v>
      </c>
      <c r="F108" s="257" t="s">
        <v>263</v>
      </c>
      <c r="G108" s="255"/>
      <c r="H108" s="258">
        <v>3000</v>
      </c>
      <c r="I108" s="259"/>
      <c r="J108" s="255"/>
      <c r="K108" s="255"/>
      <c r="L108" s="260"/>
      <c r="M108" s="261"/>
      <c r="N108" s="262"/>
      <c r="O108" s="262"/>
      <c r="P108" s="262"/>
      <c r="Q108" s="262"/>
      <c r="R108" s="262"/>
      <c r="S108" s="262"/>
      <c r="T108" s="263"/>
      <c r="AT108" s="264" t="s">
        <v>242</v>
      </c>
      <c r="AU108" s="264" t="s">
        <v>89</v>
      </c>
      <c r="AV108" s="13" t="s">
        <v>181</v>
      </c>
      <c r="AW108" s="13" t="s">
        <v>41</v>
      </c>
      <c r="AX108" s="13" t="s">
        <v>87</v>
      </c>
      <c r="AY108" s="264" t="s">
        <v>232</v>
      </c>
    </row>
    <row r="109" s="1" customFormat="1" ht="22.5" customHeight="1">
      <c r="B109" s="40"/>
      <c r="C109" s="244" t="s">
        <v>181</v>
      </c>
      <c r="D109" s="244" t="s">
        <v>250</v>
      </c>
      <c r="E109" s="245" t="s">
        <v>285</v>
      </c>
      <c r="F109" s="246" t="s">
        <v>286</v>
      </c>
      <c r="G109" s="247" t="s">
        <v>280</v>
      </c>
      <c r="H109" s="248">
        <v>300</v>
      </c>
      <c r="I109" s="249"/>
      <c r="J109" s="250">
        <f>ROUND(I109*H109,2)</f>
        <v>0</v>
      </c>
      <c r="K109" s="246" t="s">
        <v>238</v>
      </c>
      <c r="L109" s="251"/>
      <c r="M109" s="252" t="s">
        <v>39</v>
      </c>
      <c r="N109" s="253" t="s">
        <v>53</v>
      </c>
      <c r="O109" s="81"/>
      <c r="P109" s="227">
        <f>O109*H109</f>
        <v>0</v>
      </c>
      <c r="Q109" s="227">
        <v>0.00123</v>
      </c>
      <c r="R109" s="227">
        <f>Q109*H109</f>
        <v>0.36899999999999999</v>
      </c>
      <c r="S109" s="227">
        <v>0</v>
      </c>
      <c r="T109" s="228">
        <f>S109*H109</f>
        <v>0</v>
      </c>
      <c r="AR109" s="18" t="s">
        <v>253</v>
      </c>
      <c r="AT109" s="18" t="s">
        <v>250</v>
      </c>
      <c r="AU109" s="18" t="s">
        <v>89</v>
      </c>
      <c r="AY109" s="18" t="s">
        <v>232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18" t="s">
        <v>181</v>
      </c>
      <c r="BK109" s="229">
        <f>ROUND(I109*H109,2)</f>
        <v>0</v>
      </c>
      <c r="BL109" s="18" t="s">
        <v>181</v>
      </c>
      <c r="BM109" s="18" t="s">
        <v>686</v>
      </c>
    </row>
    <row r="110" s="12" customFormat="1">
      <c r="B110" s="233"/>
      <c r="C110" s="234"/>
      <c r="D110" s="230" t="s">
        <v>242</v>
      </c>
      <c r="E110" s="235" t="s">
        <v>39</v>
      </c>
      <c r="F110" s="236" t="s">
        <v>804</v>
      </c>
      <c r="G110" s="234"/>
      <c r="H110" s="237">
        <v>50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AT110" s="243" t="s">
        <v>242</v>
      </c>
      <c r="AU110" s="243" t="s">
        <v>89</v>
      </c>
      <c r="AV110" s="12" t="s">
        <v>89</v>
      </c>
      <c r="AW110" s="12" t="s">
        <v>41</v>
      </c>
      <c r="AX110" s="12" t="s">
        <v>80</v>
      </c>
      <c r="AY110" s="243" t="s">
        <v>232</v>
      </c>
    </row>
    <row r="111" s="12" customFormat="1">
      <c r="B111" s="233"/>
      <c r="C111" s="234"/>
      <c r="D111" s="230" t="s">
        <v>242</v>
      </c>
      <c r="E111" s="235" t="s">
        <v>39</v>
      </c>
      <c r="F111" s="236" t="s">
        <v>805</v>
      </c>
      <c r="G111" s="234"/>
      <c r="H111" s="237">
        <v>50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AT111" s="243" t="s">
        <v>242</v>
      </c>
      <c r="AU111" s="243" t="s">
        <v>89</v>
      </c>
      <c r="AV111" s="12" t="s">
        <v>89</v>
      </c>
      <c r="AW111" s="12" t="s">
        <v>41</v>
      </c>
      <c r="AX111" s="12" t="s">
        <v>80</v>
      </c>
      <c r="AY111" s="243" t="s">
        <v>232</v>
      </c>
    </row>
    <row r="112" s="12" customFormat="1">
      <c r="B112" s="233"/>
      <c r="C112" s="234"/>
      <c r="D112" s="230" t="s">
        <v>242</v>
      </c>
      <c r="E112" s="235" t="s">
        <v>39</v>
      </c>
      <c r="F112" s="236" t="s">
        <v>806</v>
      </c>
      <c r="G112" s="234"/>
      <c r="H112" s="237">
        <v>100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AT112" s="243" t="s">
        <v>242</v>
      </c>
      <c r="AU112" s="243" t="s">
        <v>89</v>
      </c>
      <c r="AV112" s="12" t="s">
        <v>89</v>
      </c>
      <c r="AW112" s="12" t="s">
        <v>41</v>
      </c>
      <c r="AX112" s="12" t="s">
        <v>80</v>
      </c>
      <c r="AY112" s="243" t="s">
        <v>232</v>
      </c>
    </row>
    <row r="113" s="12" customFormat="1">
      <c r="B113" s="233"/>
      <c r="C113" s="234"/>
      <c r="D113" s="230" t="s">
        <v>242</v>
      </c>
      <c r="E113" s="235" t="s">
        <v>39</v>
      </c>
      <c r="F113" s="236" t="s">
        <v>807</v>
      </c>
      <c r="G113" s="234"/>
      <c r="H113" s="237">
        <v>100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AT113" s="243" t="s">
        <v>242</v>
      </c>
      <c r="AU113" s="243" t="s">
        <v>89</v>
      </c>
      <c r="AV113" s="12" t="s">
        <v>89</v>
      </c>
      <c r="AW113" s="12" t="s">
        <v>41</v>
      </c>
      <c r="AX113" s="12" t="s">
        <v>80</v>
      </c>
      <c r="AY113" s="243" t="s">
        <v>232</v>
      </c>
    </row>
    <row r="114" s="13" customFormat="1">
      <c r="B114" s="254"/>
      <c r="C114" s="255"/>
      <c r="D114" s="230" t="s">
        <v>242</v>
      </c>
      <c r="E114" s="256" t="s">
        <v>39</v>
      </c>
      <c r="F114" s="257" t="s">
        <v>263</v>
      </c>
      <c r="G114" s="255"/>
      <c r="H114" s="258">
        <v>300</v>
      </c>
      <c r="I114" s="259"/>
      <c r="J114" s="255"/>
      <c r="K114" s="255"/>
      <c r="L114" s="260"/>
      <c r="M114" s="261"/>
      <c r="N114" s="262"/>
      <c r="O114" s="262"/>
      <c r="P114" s="262"/>
      <c r="Q114" s="262"/>
      <c r="R114" s="262"/>
      <c r="S114" s="262"/>
      <c r="T114" s="263"/>
      <c r="AT114" s="264" t="s">
        <v>242</v>
      </c>
      <c r="AU114" s="264" t="s">
        <v>89</v>
      </c>
      <c r="AV114" s="13" t="s">
        <v>181</v>
      </c>
      <c r="AW114" s="13" t="s">
        <v>41</v>
      </c>
      <c r="AX114" s="13" t="s">
        <v>87</v>
      </c>
      <c r="AY114" s="264" t="s">
        <v>232</v>
      </c>
    </row>
    <row r="115" s="1" customFormat="1" ht="22.5" customHeight="1">
      <c r="B115" s="40"/>
      <c r="C115" s="244" t="s">
        <v>233</v>
      </c>
      <c r="D115" s="244" t="s">
        <v>250</v>
      </c>
      <c r="E115" s="245" t="s">
        <v>516</v>
      </c>
      <c r="F115" s="246" t="s">
        <v>517</v>
      </c>
      <c r="G115" s="247" t="s">
        <v>280</v>
      </c>
      <c r="H115" s="248">
        <v>3</v>
      </c>
      <c r="I115" s="249"/>
      <c r="J115" s="250">
        <f>ROUND(I115*H115,2)</f>
        <v>0</v>
      </c>
      <c r="K115" s="246" t="s">
        <v>238</v>
      </c>
      <c r="L115" s="251"/>
      <c r="M115" s="252" t="s">
        <v>39</v>
      </c>
      <c r="N115" s="253" t="s">
        <v>53</v>
      </c>
      <c r="O115" s="81"/>
      <c r="P115" s="227">
        <f>O115*H115</f>
        <v>0</v>
      </c>
      <c r="Q115" s="227">
        <v>0.22444</v>
      </c>
      <c r="R115" s="227">
        <f>Q115*H115</f>
        <v>0.67332000000000003</v>
      </c>
      <c r="S115" s="227">
        <v>0</v>
      </c>
      <c r="T115" s="228">
        <f>S115*H115</f>
        <v>0</v>
      </c>
      <c r="AR115" s="18" t="s">
        <v>253</v>
      </c>
      <c r="AT115" s="18" t="s">
        <v>250</v>
      </c>
      <c r="AU115" s="18" t="s">
        <v>89</v>
      </c>
      <c r="AY115" s="18" t="s">
        <v>232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18" t="s">
        <v>181</v>
      </c>
      <c r="BK115" s="229">
        <f>ROUND(I115*H115,2)</f>
        <v>0</v>
      </c>
      <c r="BL115" s="18" t="s">
        <v>181</v>
      </c>
      <c r="BM115" s="18" t="s">
        <v>808</v>
      </c>
    </row>
    <row r="116" s="12" customFormat="1">
      <c r="B116" s="233"/>
      <c r="C116" s="234"/>
      <c r="D116" s="230" t="s">
        <v>242</v>
      </c>
      <c r="E116" s="235" t="s">
        <v>39</v>
      </c>
      <c r="F116" s="236" t="s">
        <v>809</v>
      </c>
      <c r="G116" s="234"/>
      <c r="H116" s="237">
        <v>1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AT116" s="243" t="s">
        <v>242</v>
      </c>
      <c r="AU116" s="243" t="s">
        <v>89</v>
      </c>
      <c r="AV116" s="12" t="s">
        <v>89</v>
      </c>
      <c r="AW116" s="12" t="s">
        <v>41</v>
      </c>
      <c r="AX116" s="12" t="s">
        <v>80</v>
      </c>
      <c r="AY116" s="243" t="s">
        <v>232</v>
      </c>
    </row>
    <row r="117" s="12" customFormat="1">
      <c r="B117" s="233"/>
      <c r="C117" s="234"/>
      <c r="D117" s="230" t="s">
        <v>242</v>
      </c>
      <c r="E117" s="235" t="s">
        <v>39</v>
      </c>
      <c r="F117" s="236" t="s">
        <v>810</v>
      </c>
      <c r="G117" s="234"/>
      <c r="H117" s="237">
        <v>1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AT117" s="243" t="s">
        <v>242</v>
      </c>
      <c r="AU117" s="243" t="s">
        <v>89</v>
      </c>
      <c r="AV117" s="12" t="s">
        <v>89</v>
      </c>
      <c r="AW117" s="12" t="s">
        <v>41</v>
      </c>
      <c r="AX117" s="12" t="s">
        <v>80</v>
      </c>
      <c r="AY117" s="243" t="s">
        <v>232</v>
      </c>
    </row>
    <row r="118" s="12" customFormat="1">
      <c r="B118" s="233"/>
      <c r="C118" s="234"/>
      <c r="D118" s="230" t="s">
        <v>242</v>
      </c>
      <c r="E118" s="235" t="s">
        <v>39</v>
      </c>
      <c r="F118" s="236" t="s">
        <v>811</v>
      </c>
      <c r="G118" s="234"/>
      <c r="H118" s="237">
        <v>1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AT118" s="243" t="s">
        <v>242</v>
      </c>
      <c r="AU118" s="243" t="s">
        <v>89</v>
      </c>
      <c r="AV118" s="12" t="s">
        <v>89</v>
      </c>
      <c r="AW118" s="12" t="s">
        <v>41</v>
      </c>
      <c r="AX118" s="12" t="s">
        <v>80</v>
      </c>
      <c r="AY118" s="243" t="s">
        <v>232</v>
      </c>
    </row>
    <row r="119" s="13" customFormat="1">
      <c r="B119" s="254"/>
      <c r="C119" s="255"/>
      <c r="D119" s="230" t="s">
        <v>242</v>
      </c>
      <c r="E119" s="256" t="s">
        <v>779</v>
      </c>
      <c r="F119" s="257" t="s">
        <v>263</v>
      </c>
      <c r="G119" s="255"/>
      <c r="H119" s="258">
        <v>3</v>
      </c>
      <c r="I119" s="259"/>
      <c r="J119" s="255"/>
      <c r="K119" s="255"/>
      <c r="L119" s="260"/>
      <c r="M119" s="261"/>
      <c r="N119" s="262"/>
      <c r="O119" s="262"/>
      <c r="P119" s="262"/>
      <c r="Q119" s="262"/>
      <c r="R119" s="262"/>
      <c r="S119" s="262"/>
      <c r="T119" s="263"/>
      <c r="AT119" s="264" t="s">
        <v>242</v>
      </c>
      <c r="AU119" s="264" t="s">
        <v>89</v>
      </c>
      <c r="AV119" s="13" t="s">
        <v>181</v>
      </c>
      <c r="AW119" s="13" t="s">
        <v>41</v>
      </c>
      <c r="AX119" s="13" t="s">
        <v>87</v>
      </c>
      <c r="AY119" s="264" t="s">
        <v>232</v>
      </c>
    </row>
    <row r="120" s="1" customFormat="1" ht="22.5" customHeight="1">
      <c r="B120" s="40"/>
      <c r="C120" s="218" t="s">
        <v>269</v>
      </c>
      <c r="D120" s="218" t="s">
        <v>235</v>
      </c>
      <c r="E120" s="219" t="s">
        <v>290</v>
      </c>
      <c r="F120" s="220" t="s">
        <v>291</v>
      </c>
      <c r="G120" s="221" t="s">
        <v>280</v>
      </c>
      <c r="H120" s="222">
        <v>235.833</v>
      </c>
      <c r="I120" s="223"/>
      <c r="J120" s="224">
        <f>ROUND(I120*H120,2)</f>
        <v>0</v>
      </c>
      <c r="K120" s="220" t="s">
        <v>238</v>
      </c>
      <c r="L120" s="45"/>
      <c r="M120" s="225" t="s">
        <v>39</v>
      </c>
      <c r="N120" s="226" t="s">
        <v>53</v>
      </c>
      <c r="O120" s="81"/>
      <c r="P120" s="227">
        <f>O120*H120</f>
        <v>0</v>
      </c>
      <c r="Q120" s="227">
        <v>0</v>
      </c>
      <c r="R120" s="227">
        <f>Q120*H120</f>
        <v>0</v>
      </c>
      <c r="S120" s="227">
        <v>0</v>
      </c>
      <c r="T120" s="228">
        <f>S120*H120</f>
        <v>0</v>
      </c>
      <c r="AR120" s="18" t="s">
        <v>181</v>
      </c>
      <c r="AT120" s="18" t="s">
        <v>235</v>
      </c>
      <c r="AU120" s="18" t="s">
        <v>89</v>
      </c>
      <c r="AY120" s="18" t="s">
        <v>232</v>
      </c>
      <c r="BE120" s="229">
        <f>IF(N120="základní",J120,0)</f>
        <v>0</v>
      </c>
      <c r="BF120" s="229">
        <f>IF(N120="snížená",J120,0)</f>
        <v>0</v>
      </c>
      <c r="BG120" s="229">
        <f>IF(N120="zákl. přenesená",J120,0)</f>
        <v>0</v>
      </c>
      <c r="BH120" s="229">
        <f>IF(N120="sníž. přenesená",J120,0)</f>
        <v>0</v>
      </c>
      <c r="BI120" s="229">
        <f>IF(N120="nulová",J120,0)</f>
        <v>0</v>
      </c>
      <c r="BJ120" s="18" t="s">
        <v>181</v>
      </c>
      <c r="BK120" s="229">
        <f>ROUND(I120*H120,2)</f>
        <v>0</v>
      </c>
      <c r="BL120" s="18" t="s">
        <v>181</v>
      </c>
      <c r="BM120" s="18" t="s">
        <v>687</v>
      </c>
    </row>
    <row r="121" s="1" customFormat="1">
      <c r="B121" s="40"/>
      <c r="C121" s="41"/>
      <c r="D121" s="230" t="s">
        <v>240</v>
      </c>
      <c r="E121" s="41"/>
      <c r="F121" s="231" t="s">
        <v>293</v>
      </c>
      <c r="G121" s="41"/>
      <c r="H121" s="41"/>
      <c r="I121" s="145"/>
      <c r="J121" s="41"/>
      <c r="K121" s="41"/>
      <c r="L121" s="45"/>
      <c r="M121" s="232"/>
      <c r="N121" s="81"/>
      <c r="O121" s="81"/>
      <c r="P121" s="81"/>
      <c r="Q121" s="81"/>
      <c r="R121" s="81"/>
      <c r="S121" s="81"/>
      <c r="T121" s="82"/>
      <c r="AT121" s="18" t="s">
        <v>240</v>
      </c>
      <c r="AU121" s="18" t="s">
        <v>89</v>
      </c>
    </row>
    <row r="122" s="12" customFormat="1">
      <c r="B122" s="233"/>
      <c r="C122" s="234"/>
      <c r="D122" s="230" t="s">
        <v>242</v>
      </c>
      <c r="E122" s="235" t="s">
        <v>39</v>
      </c>
      <c r="F122" s="236" t="s">
        <v>812</v>
      </c>
      <c r="G122" s="234"/>
      <c r="H122" s="237">
        <v>235.833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AT122" s="243" t="s">
        <v>242</v>
      </c>
      <c r="AU122" s="243" t="s">
        <v>89</v>
      </c>
      <c r="AV122" s="12" t="s">
        <v>89</v>
      </c>
      <c r="AW122" s="12" t="s">
        <v>41</v>
      </c>
      <c r="AX122" s="12" t="s">
        <v>80</v>
      </c>
      <c r="AY122" s="243" t="s">
        <v>232</v>
      </c>
    </row>
    <row r="123" s="13" customFormat="1">
      <c r="B123" s="254"/>
      <c r="C123" s="255"/>
      <c r="D123" s="230" t="s">
        <v>242</v>
      </c>
      <c r="E123" s="256" t="s">
        <v>39</v>
      </c>
      <c r="F123" s="257" t="s">
        <v>263</v>
      </c>
      <c r="G123" s="255"/>
      <c r="H123" s="258">
        <v>235.833</v>
      </c>
      <c r="I123" s="259"/>
      <c r="J123" s="255"/>
      <c r="K123" s="255"/>
      <c r="L123" s="260"/>
      <c r="M123" s="261"/>
      <c r="N123" s="262"/>
      <c r="O123" s="262"/>
      <c r="P123" s="262"/>
      <c r="Q123" s="262"/>
      <c r="R123" s="262"/>
      <c r="S123" s="262"/>
      <c r="T123" s="263"/>
      <c r="AT123" s="264" t="s">
        <v>242</v>
      </c>
      <c r="AU123" s="264" t="s">
        <v>89</v>
      </c>
      <c r="AV123" s="13" t="s">
        <v>181</v>
      </c>
      <c r="AW123" s="13" t="s">
        <v>41</v>
      </c>
      <c r="AX123" s="13" t="s">
        <v>87</v>
      </c>
      <c r="AY123" s="264" t="s">
        <v>232</v>
      </c>
    </row>
    <row r="124" s="1" customFormat="1" ht="33.75" customHeight="1">
      <c r="B124" s="40"/>
      <c r="C124" s="218" t="s">
        <v>277</v>
      </c>
      <c r="D124" s="218" t="s">
        <v>235</v>
      </c>
      <c r="E124" s="219" t="s">
        <v>689</v>
      </c>
      <c r="F124" s="220" t="s">
        <v>690</v>
      </c>
      <c r="G124" s="221" t="s">
        <v>280</v>
      </c>
      <c r="H124" s="222">
        <v>679.60000000000002</v>
      </c>
      <c r="I124" s="223"/>
      <c r="J124" s="224">
        <f>ROUND(I124*H124,2)</f>
        <v>0</v>
      </c>
      <c r="K124" s="220" t="s">
        <v>238</v>
      </c>
      <c r="L124" s="45"/>
      <c r="M124" s="225" t="s">
        <v>39</v>
      </c>
      <c r="N124" s="226" t="s">
        <v>53</v>
      </c>
      <c r="O124" s="8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AR124" s="18" t="s">
        <v>181</v>
      </c>
      <c r="AT124" s="18" t="s">
        <v>235</v>
      </c>
      <c r="AU124" s="18" t="s">
        <v>89</v>
      </c>
      <c r="AY124" s="18" t="s">
        <v>232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8" t="s">
        <v>181</v>
      </c>
      <c r="BK124" s="229">
        <f>ROUND(I124*H124,2)</f>
        <v>0</v>
      </c>
      <c r="BL124" s="18" t="s">
        <v>181</v>
      </c>
      <c r="BM124" s="18" t="s">
        <v>691</v>
      </c>
    </row>
    <row r="125" s="1" customFormat="1">
      <c r="B125" s="40"/>
      <c r="C125" s="41"/>
      <c r="D125" s="230" t="s">
        <v>240</v>
      </c>
      <c r="E125" s="41"/>
      <c r="F125" s="231" t="s">
        <v>692</v>
      </c>
      <c r="G125" s="41"/>
      <c r="H125" s="41"/>
      <c r="I125" s="145"/>
      <c r="J125" s="41"/>
      <c r="K125" s="41"/>
      <c r="L125" s="45"/>
      <c r="M125" s="232"/>
      <c r="N125" s="81"/>
      <c r="O125" s="81"/>
      <c r="P125" s="81"/>
      <c r="Q125" s="81"/>
      <c r="R125" s="81"/>
      <c r="S125" s="81"/>
      <c r="T125" s="82"/>
      <c r="AT125" s="18" t="s">
        <v>240</v>
      </c>
      <c r="AU125" s="18" t="s">
        <v>89</v>
      </c>
    </row>
    <row r="126" s="12" customFormat="1">
      <c r="B126" s="233"/>
      <c r="C126" s="234"/>
      <c r="D126" s="230" t="s">
        <v>242</v>
      </c>
      <c r="E126" s="235" t="s">
        <v>39</v>
      </c>
      <c r="F126" s="236" t="s">
        <v>813</v>
      </c>
      <c r="G126" s="234"/>
      <c r="H126" s="237">
        <v>679.60000000000002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AT126" s="243" t="s">
        <v>242</v>
      </c>
      <c r="AU126" s="243" t="s">
        <v>89</v>
      </c>
      <c r="AV126" s="12" t="s">
        <v>89</v>
      </c>
      <c r="AW126" s="12" t="s">
        <v>41</v>
      </c>
      <c r="AX126" s="12" t="s">
        <v>80</v>
      </c>
      <c r="AY126" s="243" t="s">
        <v>232</v>
      </c>
    </row>
    <row r="127" s="13" customFormat="1">
      <c r="B127" s="254"/>
      <c r="C127" s="255"/>
      <c r="D127" s="230" t="s">
        <v>242</v>
      </c>
      <c r="E127" s="256" t="s">
        <v>39</v>
      </c>
      <c r="F127" s="257" t="s">
        <v>263</v>
      </c>
      <c r="G127" s="255"/>
      <c r="H127" s="258">
        <v>679.60000000000002</v>
      </c>
      <c r="I127" s="259"/>
      <c r="J127" s="255"/>
      <c r="K127" s="255"/>
      <c r="L127" s="260"/>
      <c r="M127" s="261"/>
      <c r="N127" s="262"/>
      <c r="O127" s="262"/>
      <c r="P127" s="262"/>
      <c r="Q127" s="262"/>
      <c r="R127" s="262"/>
      <c r="S127" s="262"/>
      <c r="T127" s="263"/>
      <c r="AT127" s="264" t="s">
        <v>242</v>
      </c>
      <c r="AU127" s="264" t="s">
        <v>89</v>
      </c>
      <c r="AV127" s="13" t="s">
        <v>181</v>
      </c>
      <c r="AW127" s="13" t="s">
        <v>41</v>
      </c>
      <c r="AX127" s="13" t="s">
        <v>87</v>
      </c>
      <c r="AY127" s="264" t="s">
        <v>232</v>
      </c>
    </row>
    <row r="128" s="1" customFormat="1" ht="56.25" customHeight="1">
      <c r="B128" s="40"/>
      <c r="C128" s="218" t="s">
        <v>253</v>
      </c>
      <c r="D128" s="218" t="s">
        <v>235</v>
      </c>
      <c r="E128" s="219" t="s">
        <v>309</v>
      </c>
      <c r="F128" s="220" t="s">
        <v>310</v>
      </c>
      <c r="G128" s="221" t="s">
        <v>180</v>
      </c>
      <c r="H128" s="222">
        <v>1415</v>
      </c>
      <c r="I128" s="223"/>
      <c r="J128" s="224">
        <f>ROUND(I128*H128,2)</f>
        <v>0</v>
      </c>
      <c r="K128" s="220" t="s">
        <v>238</v>
      </c>
      <c r="L128" s="45"/>
      <c r="M128" s="225" t="s">
        <v>39</v>
      </c>
      <c r="N128" s="226" t="s">
        <v>53</v>
      </c>
      <c r="O128" s="8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AR128" s="18" t="s">
        <v>181</v>
      </c>
      <c r="AT128" s="18" t="s">
        <v>235</v>
      </c>
      <c r="AU128" s="18" t="s">
        <v>89</v>
      </c>
      <c r="AY128" s="18" t="s">
        <v>232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8" t="s">
        <v>181</v>
      </c>
      <c r="BK128" s="229">
        <f>ROUND(I128*H128,2)</f>
        <v>0</v>
      </c>
      <c r="BL128" s="18" t="s">
        <v>181</v>
      </c>
      <c r="BM128" s="18" t="s">
        <v>694</v>
      </c>
    </row>
    <row r="129" s="1" customFormat="1">
      <c r="B129" s="40"/>
      <c r="C129" s="41"/>
      <c r="D129" s="230" t="s">
        <v>240</v>
      </c>
      <c r="E129" s="41"/>
      <c r="F129" s="231" t="s">
        <v>312</v>
      </c>
      <c r="G129" s="41"/>
      <c r="H129" s="41"/>
      <c r="I129" s="145"/>
      <c r="J129" s="41"/>
      <c r="K129" s="41"/>
      <c r="L129" s="45"/>
      <c r="M129" s="232"/>
      <c r="N129" s="81"/>
      <c r="O129" s="81"/>
      <c r="P129" s="81"/>
      <c r="Q129" s="81"/>
      <c r="R129" s="81"/>
      <c r="S129" s="81"/>
      <c r="T129" s="82"/>
      <c r="AT129" s="18" t="s">
        <v>240</v>
      </c>
      <c r="AU129" s="18" t="s">
        <v>89</v>
      </c>
    </row>
    <row r="130" s="12" customFormat="1">
      <c r="B130" s="233"/>
      <c r="C130" s="234"/>
      <c r="D130" s="230" t="s">
        <v>242</v>
      </c>
      <c r="E130" s="235" t="s">
        <v>39</v>
      </c>
      <c r="F130" s="236" t="s">
        <v>785</v>
      </c>
      <c r="G130" s="234"/>
      <c r="H130" s="237">
        <v>1415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AT130" s="243" t="s">
        <v>242</v>
      </c>
      <c r="AU130" s="243" t="s">
        <v>89</v>
      </c>
      <c r="AV130" s="12" t="s">
        <v>89</v>
      </c>
      <c r="AW130" s="12" t="s">
        <v>41</v>
      </c>
      <c r="AX130" s="12" t="s">
        <v>80</v>
      </c>
      <c r="AY130" s="243" t="s">
        <v>232</v>
      </c>
    </row>
    <row r="131" s="13" customFormat="1">
      <c r="B131" s="254"/>
      <c r="C131" s="255"/>
      <c r="D131" s="230" t="s">
        <v>242</v>
      </c>
      <c r="E131" s="256" t="s">
        <v>39</v>
      </c>
      <c r="F131" s="257" t="s">
        <v>263</v>
      </c>
      <c r="G131" s="255"/>
      <c r="H131" s="258">
        <v>1415</v>
      </c>
      <c r="I131" s="259"/>
      <c r="J131" s="255"/>
      <c r="K131" s="255"/>
      <c r="L131" s="260"/>
      <c r="M131" s="261"/>
      <c r="N131" s="262"/>
      <c r="O131" s="262"/>
      <c r="P131" s="262"/>
      <c r="Q131" s="262"/>
      <c r="R131" s="262"/>
      <c r="S131" s="262"/>
      <c r="T131" s="263"/>
      <c r="AT131" s="264" t="s">
        <v>242</v>
      </c>
      <c r="AU131" s="264" t="s">
        <v>89</v>
      </c>
      <c r="AV131" s="13" t="s">
        <v>181</v>
      </c>
      <c r="AW131" s="13" t="s">
        <v>41</v>
      </c>
      <c r="AX131" s="13" t="s">
        <v>87</v>
      </c>
      <c r="AY131" s="264" t="s">
        <v>232</v>
      </c>
    </row>
    <row r="132" s="1" customFormat="1" ht="45" customHeight="1">
      <c r="B132" s="40"/>
      <c r="C132" s="218" t="s">
        <v>289</v>
      </c>
      <c r="D132" s="218" t="s">
        <v>235</v>
      </c>
      <c r="E132" s="219" t="s">
        <v>324</v>
      </c>
      <c r="F132" s="220" t="s">
        <v>325</v>
      </c>
      <c r="G132" s="221" t="s">
        <v>317</v>
      </c>
      <c r="H132" s="222">
        <v>12</v>
      </c>
      <c r="I132" s="223"/>
      <c r="J132" s="224">
        <f>ROUND(I132*H132,2)</f>
        <v>0</v>
      </c>
      <c r="K132" s="220" t="s">
        <v>238</v>
      </c>
      <c r="L132" s="45"/>
      <c r="M132" s="225" t="s">
        <v>39</v>
      </c>
      <c r="N132" s="226" t="s">
        <v>53</v>
      </c>
      <c r="O132" s="8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AR132" s="18" t="s">
        <v>181</v>
      </c>
      <c r="AT132" s="18" t="s">
        <v>235</v>
      </c>
      <c r="AU132" s="18" t="s">
        <v>89</v>
      </c>
      <c r="AY132" s="18" t="s">
        <v>232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8" t="s">
        <v>181</v>
      </c>
      <c r="BK132" s="229">
        <f>ROUND(I132*H132,2)</f>
        <v>0</v>
      </c>
      <c r="BL132" s="18" t="s">
        <v>181</v>
      </c>
      <c r="BM132" s="18" t="s">
        <v>695</v>
      </c>
    </row>
    <row r="133" s="1" customFormat="1">
      <c r="B133" s="40"/>
      <c r="C133" s="41"/>
      <c r="D133" s="230" t="s">
        <v>240</v>
      </c>
      <c r="E133" s="41"/>
      <c r="F133" s="231" t="s">
        <v>319</v>
      </c>
      <c r="G133" s="41"/>
      <c r="H133" s="41"/>
      <c r="I133" s="145"/>
      <c r="J133" s="41"/>
      <c r="K133" s="41"/>
      <c r="L133" s="45"/>
      <c r="M133" s="232"/>
      <c r="N133" s="81"/>
      <c r="O133" s="81"/>
      <c r="P133" s="81"/>
      <c r="Q133" s="81"/>
      <c r="R133" s="81"/>
      <c r="S133" s="81"/>
      <c r="T133" s="82"/>
      <c r="AT133" s="18" t="s">
        <v>240</v>
      </c>
      <c r="AU133" s="18" t="s">
        <v>89</v>
      </c>
    </row>
    <row r="134" s="12" customFormat="1">
      <c r="B134" s="233"/>
      <c r="C134" s="234"/>
      <c r="D134" s="230" t="s">
        <v>242</v>
      </c>
      <c r="E134" s="235" t="s">
        <v>39</v>
      </c>
      <c r="F134" s="236" t="s">
        <v>814</v>
      </c>
      <c r="G134" s="234"/>
      <c r="H134" s="237">
        <v>3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AT134" s="243" t="s">
        <v>242</v>
      </c>
      <c r="AU134" s="243" t="s">
        <v>89</v>
      </c>
      <c r="AV134" s="12" t="s">
        <v>89</v>
      </c>
      <c r="AW134" s="12" t="s">
        <v>41</v>
      </c>
      <c r="AX134" s="12" t="s">
        <v>80</v>
      </c>
      <c r="AY134" s="243" t="s">
        <v>232</v>
      </c>
    </row>
    <row r="135" s="12" customFormat="1">
      <c r="B135" s="233"/>
      <c r="C135" s="234"/>
      <c r="D135" s="230" t="s">
        <v>242</v>
      </c>
      <c r="E135" s="235" t="s">
        <v>39</v>
      </c>
      <c r="F135" s="236" t="s">
        <v>815</v>
      </c>
      <c r="G135" s="234"/>
      <c r="H135" s="237">
        <v>3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AT135" s="243" t="s">
        <v>242</v>
      </c>
      <c r="AU135" s="243" t="s">
        <v>89</v>
      </c>
      <c r="AV135" s="12" t="s">
        <v>89</v>
      </c>
      <c r="AW135" s="12" t="s">
        <v>41</v>
      </c>
      <c r="AX135" s="12" t="s">
        <v>80</v>
      </c>
      <c r="AY135" s="243" t="s">
        <v>232</v>
      </c>
    </row>
    <row r="136" s="12" customFormat="1">
      <c r="B136" s="233"/>
      <c r="C136" s="234"/>
      <c r="D136" s="230" t="s">
        <v>242</v>
      </c>
      <c r="E136" s="235" t="s">
        <v>39</v>
      </c>
      <c r="F136" s="236" t="s">
        <v>816</v>
      </c>
      <c r="G136" s="234"/>
      <c r="H136" s="237">
        <v>3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AT136" s="243" t="s">
        <v>242</v>
      </c>
      <c r="AU136" s="243" t="s">
        <v>89</v>
      </c>
      <c r="AV136" s="12" t="s">
        <v>89</v>
      </c>
      <c r="AW136" s="12" t="s">
        <v>41</v>
      </c>
      <c r="AX136" s="12" t="s">
        <v>80</v>
      </c>
      <c r="AY136" s="243" t="s">
        <v>232</v>
      </c>
    </row>
    <row r="137" s="12" customFormat="1">
      <c r="B137" s="233"/>
      <c r="C137" s="234"/>
      <c r="D137" s="230" t="s">
        <v>242</v>
      </c>
      <c r="E137" s="235" t="s">
        <v>39</v>
      </c>
      <c r="F137" s="236" t="s">
        <v>817</v>
      </c>
      <c r="G137" s="234"/>
      <c r="H137" s="237">
        <v>3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242</v>
      </c>
      <c r="AU137" s="243" t="s">
        <v>89</v>
      </c>
      <c r="AV137" s="12" t="s">
        <v>89</v>
      </c>
      <c r="AW137" s="12" t="s">
        <v>41</v>
      </c>
      <c r="AX137" s="12" t="s">
        <v>80</v>
      </c>
      <c r="AY137" s="243" t="s">
        <v>232</v>
      </c>
    </row>
    <row r="138" s="13" customFormat="1">
      <c r="B138" s="254"/>
      <c r="C138" s="255"/>
      <c r="D138" s="230" t="s">
        <v>242</v>
      </c>
      <c r="E138" s="256" t="s">
        <v>39</v>
      </c>
      <c r="F138" s="257" t="s">
        <v>263</v>
      </c>
      <c r="G138" s="255"/>
      <c r="H138" s="258">
        <v>12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AT138" s="264" t="s">
        <v>242</v>
      </c>
      <c r="AU138" s="264" t="s">
        <v>89</v>
      </c>
      <c r="AV138" s="13" t="s">
        <v>181</v>
      </c>
      <c r="AW138" s="13" t="s">
        <v>41</v>
      </c>
      <c r="AX138" s="13" t="s">
        <v>87</v>
      </c>
      <c r="AY138" s="264" t="s">
        <v>232</v>
      </c>
    </row>
    <row r="139" s="1" customFormat="1" ht="33.75" customHeight="1">
      <c r="B139" s="40"/>
      <c r="C139" s="218" t="s">
        <v>295</v>
      </c>
      <c r="D139" s="218" t="s">
        <v>235</v>
      </c>
      <c r="E139" s="219" t="s">
        <v>329</v>
      </c>
      <c r="F139" s="220" t="s">
        <v>330</v>
      </c>
      <c r="G139" s="221" t="s">
        <v>317</v>
      </c>
      <c r="H139" s="222">
        <v>8</v>
      </c>
      <c r="I139" s="223"/>
      <c r="J139" s="224">
        <f>ROUND(I139*H139,2)</f>
        <v>0</v>
      </c>
      <c r="K139" s="220" t="s">
        <v>238</v>
      </c>
      <c r="L139" s="45"/>
      <c r="M139" s="225" t="s">
        <v>39</v>
      </c>
      <c r="N139" s="226" t="s">
        <v>53</v>
      </c>
      <c r="O139" s="8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AR139" s="18" t="s">
        <v>181</v>
      </c>
      <c r="AT139" s="18" t="s">
        <v>235</v>
      </c>
      <c r="AU139" s="18" t="s">
        <v>89</v>
      </c>
      <c r="AY139" s="18" t="s">
        <v>232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8" t="s">
        <v>181</v>
      </c>
      <c r="BK139" s="229">
        <f>ROUND(I139*H139,2)</f>
        <v>0</v>
      </c>
      <c r="BL139" s="18" t="s">
        <v>181</v>
      </c>
      <c r="BM139" s="18" t="s">
        <v>697</v>
      </c>
    </row>
    <row r="140" s="1" customFormat="1">
      <c r="B140" s="40"/>
      <c r="C140" s="41"/>
      <c r="D140" s="230" t="s">
        <v>240</v>
      </c>
      <c r="E140" s="41"/>
      <c r="F140" s="231" t="s">
        <v>332</v>
      </c>
      <c r="G140" s="41"/>
      <c r="H140" s="41"/>
      <c r="I140" s="145"/>
      <c r="J140" s="41"/>
      <c r="K140" s="41"/>
      <c r="L140" s="45"/>
      <c r="M140" s="232"/>
      <c r="N140" s="81"/>
      <c r="O140" s="81"/>
      <c r="P140" s="81"/>
      <c r="Q140" s="81"/>
      <c r="R140" s="81"/>
      <c r="S140" s="81"/>
      <c r="T140" s="82"/>
      <c r="AT140" s="18" t="s">
        <v>240</v>
      </c>
      <c r="AU140" s="18" t="s">
        <v>89</v>
      </c>
    </row>
    <row r="141" s="12" customFormat="1">
      <c r="B141" s="233"/>
      <c r="C141" s="234"/>
      <c r="D141" s="230" t="s">
        <v>242</v>
      </c>
      <c r="E141" s="235" t="s">
        <v>39</v>
      </c>
      <c r="F141" s="236" t="s">
        <v>818</v>
      </c>
      <c r="G141" s="234"/>
      <c r="H141" s="237">
        <v>8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AT141" s="243" t="s">
        <v>242</v>
      </c>
      <c r="AU141" s="243" t="s">
        <v>89</v>
      </c>
      <c r="AV141" s="12" t="s">
        <v>89</v>
      </c>
      <c r="AW141" s="12" t="s">
        <v>41</v>
      </c>
      <c r="AX141" s="12" t="s">
        <v>80</v>
      </c>
      <c r="AY141" s="243" t="s">
        <v>232</v>
      </c>
    </row>
    <row r="142" s="13" customFormat="1">
      <c r="B142" s="254"/>
      <c r="C142" s="255"/>
      <c r="D142" s="230" t="s">
        <v>242</v>
      </c>
      <c r="E142" s="256" t="s">
        <v>39</v>
      </c>
      <c r="F142" s="257" t="s">
        <v>263</v>
      </c>
      <c r="G142" s="255"/>
      <c r="H142" s="258">
        <v>8</v>
      </c>
      <c r="I142" s="259"/>
      <c r="J142" s="255"/>
      <c r="K142" s="255"/>
      <c r="L142" s="260"/>
      <c r="M142" s="261"/>
      <c r="N142" s="262"/>
      <c r="O142" s="262"/>
      <c r="P142" s="262"/>
      <c r="Q142" s="262"/>
      <c r="R142" s="262"/>
      <c r="S142" s="262"/>
      <c r="T142" s="263"/>
      <c r="AT142" s="264" t="s">
        <v>242</v>
      </c>
      <c r="AU142" s="264" t="s">
        <v>89</v>
      </c>
      <c r="AV142" s="13" t="s">
        <v>181</v>
      </c>
      <c r="AW142" s="13" t="s">
        <v>41</v>
      </c>
      <c r="AX142" s="13" t="s">
        <v>87</v>
      </c>
      <c r="AY142" s="264" t="s">
        <v>232</v>
      </c>
    </row>
    <row r="143" s="1" customFormat="1" ht="45" customHeight="1">
      <c r="B143" s="40"/>
      <c r="C143" s="218" t="s">
        <v>303</v>
      </c>
      <c r="D143" s="218" t="s">
        <v>235</v>
      </c>
      <c r="E143" s="219" t="s">
        <v>577</v>
      </c>
      <c r="F143" s="220" t="s">
        <v>578</v>
      </c>
      <c r="G143" s="221" t="s">
        <v>180</v>
      </c>
      <c r="H143" s="222">
        <v>1765</v>
      </c>
      <c r="I143" s="223"/>
      <c r="J143" s="224">
        <f>ROUND(I143*H143,2)</f>
        <v>0</v>
      </c>
      <c r="K143" s="220" t="s">
        <v>238</v>
      </c>
      <c r="L143" s="45"/>
      <c r="M143" s="225" t="s">
        <v>39</v>
      </c>
      <c r="N143" s="226" t="s">
        <v>53</v>
      </c>
      <c r="O143" s="8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AR143" s="18" t="s">
        <v>181</v>
      </c>
      <c r="AT143" s="18" t="s">
        <v>235</v>
      </c>
      <c r="AU143" s="18" t="s">
        <v>89</v>
      </c>
      <c r="AY143" s="18" t="s">
        <v>232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8" t="s">
        <v>181</v>
      </c>
      <c r="BK143" s="229">
        <f>ROUND(I143*H143,2)</f>
        <v>0</v>
      </c>
      <c r="BL143" s="18" t="s">
        <v>181</v>
      </c>
      <c r="BM143" s="18" t="s">
        <v>701</v>
      </c>
    </row>
    <row r="144" s="1" customFormat="1">
      <c r="B144" s="40"/>
      <c r="C144" s="41"/>
      <c r="D144" s="230" t="s">
        <v>240</v>
      </c>
      <c r="E144" s="41"/>
      <c r="F144" s="231" t="s">
        <v>338</v>
      </c>
      <c r="G144" s="41"/>
      <c r="H144" s="41"/>
      <c r="I144" s="145"/>
      <c r="J144" s="41"/>
      <c r="K144" s="41"/>
      <c r="L144" s="45"/>
      <c r="M144" s="232"/>
      <c r="N144" s="81"/>
      <c r="O144" s="81"/>
      <c r="P144" s="81"/>
      <c r="Q144" s="81"/>
      <c r="R144" s="81"/>
      <c r="S144" s="81"/>
      <c r="T144" s="82"/>
      <c r="AT144" s="18" t="s">
        <v>240</v>
      </c>
      <c r="AU144" s="18" t="s">
        <v>89</v>
      </c>
    </row>
    <row r="145" s="12" customFormat="1">
      <c r="B145" s="233"/>
      <c r="C145" s="234"/>
      <c r="D145" s="230" t="s">
        <v>242</v>
      </c>
      <c r="E145" s="235" t="s">
        <v>39</v>
      </c>
      <c r="F145" s="236" t="s">
        <v>819</v>
      </c>
      <c r="G145" s="234"/>
      <c r="H145" s="237">
        <v>1765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AT145" s="243" t="s">
        <v>242</v>
      </c>
      <c r="AU145" s="243" t="s">
        <v>89</v>
      </c>
      <c r="AV145" s="12" t="s">
        <v>89</v>
      </c>
      <c r="AW145" s="12" t="s">
        <v>41</v>
      </c>
      <c r="AX145" s="12" t="s">
        <v>80</v>
      </c>
      <c r="AY145" s="243" t="s">
        <v>232</v>
      </c>
    </row>
    <row r="146" s="13" customFormat="1">
      <c r="B146" s="254"/>
      <c r="C146" s="255"/>
      <c r="D146" s="230" t="s">
        <v>242</v>
      </c>
      <c r="E146" s="256" t="s">
        <v>781</v>
      </c>
      <c r="F146" s="257" t="s">
        <v>263</v>
      </c>
      <c r="G146" s="255"/>
      <c r="H146" s="258">
        <v>1765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AT146" s="264" t="s">
        <v>242</v>
      </c>
      <c r="AU146" s="264" t="s">
        <v>89</v>
      </c>
      <c r="AV146" s="13" t="s">
        <v>181</v>
      </c>
      <c r="AW146" s="13" t="s">
        <v>41</v>
      </c>
      <c r="AX146" s="13" t="s">
        <v>87</v>
      </c>
      <c r="AY146" s="264" t="s">
        <v>232</v>
      </c>
    </row>
    <row r="147" s="11" customFormat="1" ht="25.92" customHeight="1">
      <c r="B147" s="202"/>
      <c r="C147" s="203"/>
      <c r="D147" s="204" t="s">
        <v>79</v>
      </c>
      <c r="E147" s="205" t="s">
        <v>343</v>
      </c>
      <c r="F147" s="205" t="s">
        <v>344</v>
      </c>
      <c r="G147" s="203"/>
      <c r="H147" s="203"/>
      <c r="I147" s="206"/>
      <c r="J147" s="207">
        <f>BK147</f>
        <v>0</v>
      </c>
      <c r="K147" s="203"/>
      <c r="L147" s="208"/>
      <c r="M147" s="209"/>
      <c r="N147" s="210"/>
      <c r="O147" s="210"/>
      <c r="P147" s="211">
        <f>SUM(P148:P154)</f>
        <v>0</v>
      </c>
      <c r="Q147" s="210"/>
      <c r="R147" s="211">
        <f>SUM(R148:R154)</f>
        <v>0</v>
      </c>
      <c r="S147" s="210"/>
      <c r="T147" s="212">
        <f>SUM(T148:T154)</f>
        <v>0</v>
      </c>
      <c r="AR147" s="213" t="s">
        <v>181</v>
      </c>
      <c r="AT147" s="214" t="s">
        <v>79</v>
      </c>
      <c r="AU147" s="214" t="s">
        <v>80</v>
      </c>
      <c r="AY147" s="213" t="s">
        <v>232</v>
      </c>
      <c r="BK147" s="215">
        <f>SUM(BK148:BK154)</f>
        <v>0</v>
      </c>
    </row>
    <row r="148" s="1" customFormat="1" ht="22.5" customHeight="1">
      <c r="B148" s="40"/>
      <c r="C148" s="218" t="s">
        <v>308</v>
      </c>
      <c r="D148" s="218" t="s">
        <v>235</v>
      </c>
      <c r="E148" s="219" t="s">
        <v>346</v>
      </c>
      <c r="F148" s="220" t="s">
        <v>347</v>
      </c>
      <c r="G148" s="221" t="s">
        <v>280</v>
      </c>
      <c r="H148" s="222">
        <v>21.875</v>
      </c>
      <c r="I148" s="223"/>
      <c r="J148" s="224">
        <f>ROUND(I148*H148,2)</f>
        <v>0</v>
      </c>
      <c r="K148" s="220" t="s">
        <v>238</v>
      </c>
      <c r="L148" s="45"/>
      <c r="M148" s="225" t="s">
        <v>39</v>
      </c>
      <c r="N148" s="226" t="s">
        <v>53</v>
      </c>
      <c r="O148" s="8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AR148" s="18" t="s">
        <v>348</v>
      </c>
      <c r="AT148" s="18" t="s">
        <v>235</v>
      </c>
      <c r="AU148" s="18" t="s">
        <v>87</v>
      </c>
      <c r="AY148" s="18" t="s">
        <v>232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8" t="s">
        <v>181</v>
      </c>
      <c r="BK148" s="229">
        <f>ROUND(I148*H148,2)</f>
        <v>0</v>
      </c>
      <c r="BL148" s="18" t="s">
        <v>348</v>
      </c>
      <c r="BM148" s="18" t="s">
        <v>703</v>
      </c>
    </row>
    <row r="149" s="12" customFormat="1">
      <c r="B149" s="233"/>
      <c r="C149" s="234"/>
      <c r="D149" s="230" t="s">
        <v>242</v>
      </c>
      <c r="E149" s="235" t="s">
        <v>789</v>
      </c>
      <c r="F149" s="236" t="s">
        <v>820</v>
      </c>
      <c r="G149" s="234"/>
      <c r="H149" s="237">
        <v>21.875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AT149" s="243" t="s">
        <v>242</v>
      </c>
      <c r="AU149" s="243" t="s">
        <v>87</v>
      </c>
      <c r="AV149" s="12" t="s">
        <v>89</v>
      </c>
      <c r="AW149" s="12" t="s">
        <v>41</v>
      </c>
      <c r="AX149" s="12" t="s">
        <v>87</v>
      </c>
      <c r="AY149" s="243" t="s">
        <v>232</v>
      </c>
    </row>
    <row r="150" s="1" customFormat="1" ht="22.5" customHeight="1">
      <c r="B150" s="40"/>
      <c r="C150" s="218" t="s">
        <v>314</v>
      </c>
      <c r="D150" s="218" t="s">
        <v>235</v>
      </c>
      <c r="E150" s="219" t="s">
        <v>352</v>
      </c>
      <c r="F150" s="220" t="s">
        <v>353</v>
      </c>
      <c r="G150" s="221" t="s">
        <v>280</v>
      </c>
      <c r="H150" s="222">
        <v>21.875</v>
      </c>
      <c r="I150" s="223"/>
      <c r="J150" s="224">
        <f>ROUND(I150*H150,2)</f>
        <v>0</v>
      </c>
      <c r="K150" s="220" t="s">
        <v>238</v>
      </c>
      <c r="L150" s="45"/>
      <c r="M150" s="225" t="s">
        <v>39</v>
      </c>
      <c r="N150" s="226" t="s">
        <v>53</v>
      </c>
      <c r="O150" s="8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AR150" s="18" t="s">
        <v>348</v>
      </c>
      <c r="AT150" s="18" t="s">
        <v>235</v>
      </c>
      <c r="AU150" s="18" t="s">
        <v>87</v>
      </c>
      <c r="AY150" s="18" t="s">
        <v>232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8" t="s">
        <v>181</v>
      </c>
      <c r="BK150" s="229">
        <f>ROUND(I150*H150,2)</f>
        <v>0</v>
      </c>
      <c r="BL150" s="18" t="s">
        <v>348</v>
      </c>
      <c r="BM150" s="18" t="s">
        <v>705</v>
      </c>
    </row>
    <row r="151" s="12" customFormat="1">
      <c r="B151" s="233"/>
      <c r="C151" s="234"/>
      <c r="D151" s="230" t="s">
        <v>242</v>
      </c>
      <c r="E151" s="235" t="s">
        <v>39</v>
      </c>
      <c r="F151" s="236" t="s">
        <v>789</v>
      </c>
      <c r="G151" s="234"/>
      <c r="H151" s="237">
        <v>21.875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AT151" s="243" t="s">
        <v>242</v>
      </c>
      <c r="AU151" s="243" t="s">
        <v>87</v>
      </c>
      <c r="AV151" s="12" t="s">
        <v>89</v>
      </c>
      <c r="AW151" s="12" t="s">
        <v>41</v>
      </c>
      <c r="AX151" s="12" t="s">
        <v>87</v>
      </c>
      <c r="AY151" s="243" t="s">
        <v>232</v>
      </c>
    </row>
    <row r="152" s="1" customFormat="1" ht="78.75" customHeight="1">
      <c r="B152" s="40"/>
      <c r="C152" s="218" t="s">
        <v>323</v>
      </c>
      <c r="D152" s="218" t="s">
        <v>235</v>
      </c>
      <c r="E152" s="219" t="s">
        <v>356</v>
      </c>
      <c r="F152" s="220" t="s">
        <v>357</v>
      </c>
      <c r="G152" s="221" t="s">
        <v>191</v>
      </c>
      <c r="H152" s="222">
        <v>69.887</v>
      </c>
      <c r="I152" s="223"/>
      <c r="J152" s="224">
        <f>ROUND(I152*H152,2)</f>
        <v>0</v>
      </c>
      <c r="K152" s="220" t="s">
        <v>238</v>
      </c>
      <c r="L152" s="45"/>
      <c r="M152" s="225" t="s">
        <v>39</v>
      </c>
      <c r="N152" s="226" t="s">
        <v>53</v>
      </c>
      <c r="O152" s="8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AR152" s="18" t="s">
        <v>348</v>
      </c>
      <c r="AT152" s="18" t="s">
        <v>235</v>
      </c>
      <c r="AU152" s="18" t="s">
        <v>87</v>
      </c>
      <c r="AY152" s="18" t="s">
        <v>232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8" t="s">
        <v>181</v>
      </c>
      <c r="BK152" s="229">
        <f>ROUND(I152*H152,2)</f>
        <v>0</v>
      </c>
      <c r="BL152" s="18" t="s">
        <v>348</v>
      </c>
      <c r="BM152" s="18" t="s">
        <v>821</v>
      </c>
    </row>
    <row r="153" s="1" customFormat="1">
      <c r="B153" s="40"/>
      <c r="C153" s="41"/>
      <c r="D153" s="230" t="s">
        <v>240</v>
      </c>
      <c r="E153" s="41"/>
      <c r="F153" s="231" t="s">
        <v>359</v>
      </c>
      <c r="G153" s="41"/>
      <c r="H153" s="41"/>
      <c r="I153" s="145"/>
      <c r="J153" s="41"/>
      <c r="K153" s="41"/>
      <c r="L153" s="45"/>
      <c r="M153" s="232"/>
      <c r="N153" s="81"/>
      <c r="O153" s="81"/>
      <c r="P153" s="81"/>
      <c r="Q153" s="81"/>
      <c r="R153" s="81"/>
      <c r="S153" s="81"/>
      <c r="T153" s="82"/>
      <c r="AT153" s="18" t="s">
        <v>240</v>
      </c>
      <c r="AU153" s="18" t="s">
        <v>87</v>
      </c>
    </row>
    <row r="154" s="12" customFormat="1">
      <c r="B154" s="233"/>
      <c r="C154" s="234"/>
      <c r="D154" s="230" t="s">
        <v>242</v>
      </c>
      <c r="E154" s="235" t="s">
        <v>39</v>
      </c>
      <c r="F154" s="236" t="s">
        <v>822</v>
      </c>
      <c r="G154" s="234"/>
      <c r="H154" s="237">
        <v>69.887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AT154" s="243" t="s">
        <v>242</v>
      </c>
      <c r="AU154" s="243" t="s">
        <v>87</v>
      </c>
      <c r="AV154" s="12" t="s">
        <v>89</v>
      </c>
      <c r="AW154" s="12" t="s">
        <v>41</v>
      </c>
      <c r="AX154" s="12" t="s">
        <v>87</v>
      </c>
      <c r="AY154" s="243" t="s">
        <v>232</v>
      </c>
    </row>
    <row r="155" s="11" customFormat="1" ht="25.92" customHeight="1">
      <c r="B155" s="202"/>
      <c r="C155" s="203"/>
      <c r="D155" s="204" t="s">
        <v>79</v>
      </c>
      <c r="E155" s="205" t="s">
        <v>172</v>
      </c>
      <c r="F155" s="205" t="s">
        <v>168</v>
      </c>
      <c r="G155" s="203"/>
      <c r="H155" s="203"/>
      <c r="I155" s="206"/>
      <c r="J155" s="207">
        <f>BK155</f>
        <v>0</v>
      </c>
      <c r="K155" s="203"/>
      <c r="L155" s="208"/>
      <c r="M155" s="209"/>
      <c r="N155" s="210"/>
      <c r="O155" s="210"/>
      <c r="P155" s="211">
        <f>SUM(P156:P172)</f>
        <v>0</v>
      </c>
      <c r="Q155" s="210"/>
      <c r="R155" s="211">
        <f>SUM(R156:R172)</f>
        <v>0</v>
      </c>
      <c r="S155" s="210"/>
      <c r="T155" s="212">
        <f>SUM(T156:T172)</f>
        <v>0</v>
      </c>
      <c r="AR155" s="213" t="s">
        <v>233</v>
      </c>
      <c r="AT155" s="214" t="s">
        <v>79</v>
      </c>
      <c r="AU155" s="214" t="s">
        <v>80</v>
      </c>
      <c r="AY155" s="213" t="s">
        <v>232</v>
      </c>
      <c r="BK155" s="215">
        <f>SUM(BK156:BK172)</f>
        <v>0</v>
      </c>
    </row>
    <row r="156" s="1" customFormat="1" ht="78.75" customHeight="1">
      <c r="B156" s="40"/>
      <c r="C156" s="218" t="s">
        <v>8</v>
      </c>
      <c r="D156" s="218" t="s">
        <v>235</v>
      </c>
      <c r="E156" s="219" t="s">
        <v>363</v>
      </c>
      <c r="F156" s="220" t="s">
        <v>364</v>
      </c>
      <c r="G156" s="221" t="s">
        <v>280</v>
      </c>
      <c r="H156" s="222">
        <v>1</v>
      </c>
      <c r="I156" s="223"/>
      <c r="J156" s="224">
        <f>ROUND(I156*H156,2)</f>
        <v>0</v>
      </c>
      <c r="K156" s="220" t="s">
        <v>238</v>
      </c>
      <c r="L156" s="45"/>
      <c r="M156" s="225" t="s">
        <v>39</v>
      </c>
      <c r="N156" s="226" t="s">
        <v>53</v>
      </c>
      <c r="O156" s="8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AR156" s="18" t="s">
        <v>348</v>
      </c>
      <c r="AT156" s="18" t="s">
        <v>235</v>
      </c>
      <c r="AU156" s="18" t="s">
        <v>87</v>
      </c>
      <c r="AY156" s="18" t="s">
        <v>232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8" t="s">
        <v>181</v>
      </c>
      <c r="BK156" s="229">
        <f>ROUND(I156*H156,2)</f>
        <v>0</v>
      </c>
      <c r="BL156" s="18" t="s">
        <v>348</v>
      </c>
      <c r="BM156" s="18" t="s">
        <v>708</v>
      </c>
    </row>
    <row r="157" s="1" customFormat="1">
      <c r="B157" s="40"/>
      <c r="C157" s="41"/>
      <c r="D157" s="230" t="s">
        <v>240</v>
      </c>
      <c r="E157" s="41"/>
      <c r="F157" s="231" t="s">
        <v>359</v>
      </c>
      <c r="G157" s="41"/>
      <c r="H157" s="41"/>
      <c r="I157" s="145"/>
      <c r="J157" s="41"/>
      <c r="K157" s="41"/>
      <c r="L157" s="45"/>
      <c r="M157" s="232"/>
      <c r="N157" s="81"/>
      <c r="O157" s="81"/>
      <c r="P157" s="81"/>
      <c r="Q157" s="81"/>
      <c r="R157" s="81"/>
      <c r="S157" s="81"/>
      <c r="T157" s="82"/>
      <c r="AT157" s="18" t="s">
        <v>240</v>
      </c>
      <c r="AU157" s="18" t="s">
        <v>87</v>
      </c>
    </row>
    <row r="158" s="1" customFormat="1">
      <c r="B158" s="40"/>
      <c r="C158" s="41"/>
      <c r="D158" s="230" t="s">
        <v>255</v>
      </c>
      <c r="E158" s="41"/>
      <c r="F158" s="231" t="s">
        <v>366</v>
      </c>
      <c r="G158" s="41"/>
      <c r="H158" s="41"/>
      <c r="I158" s="145"/>
      <c r="J158" s="41"/>
      <c r="K158" s="41"/>
      <c r="L158" s="45"/>
      <c r="M158" s="232"/>
      <c r="N158" s="81"/>
      <c r="O158" s="81"/>
      <c r="P158" s="81"/>
      <c r="Q158" s="81"/>
      <c r="R158" s="81"/>
      <c r="S158" s="81"/>
      <c r="T158" s="82"/>
      <c r="AT158" s="18" t="s">
        <v>255</v>
      </c>
      <c r="AU158" s="18" t="s">
        <v>87</v>
      </c>
    </row>
    <row r="159" s="12" customFormat="1">
      <c r="B159" s="233"/>
      <c r="C159" s="234"/>
      <c r="D159" s="230" t="s">
        <v>242</v>
      </c>
      <c r="E159" s="235" t="s">
        <v>39</v>
      </c>
      <c r="F159" s="236" t="s">
        <v>87</v>
      </c>
      <c r="G159" s="234"/>
      <c r="H159" s="237">
        <v>1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AT159" s="243" t="s">
        <v>242</v>
      </c>
      <c r="AU159" s="243" t="s">
        <v>87</v>
      </c>
      <c r="AV159" s="12" t="s">
        <v>89</v>
      </c>
      <c r="AW159" s="12" t="s">
        <v>41</v>
      </c>
      <c r="AX159" s="12" t="s">
        <v>87</v>
      </c>
      <c r="AY159" s="243" t="s">
        <v>232</v>
      </c>
    </row>
    <row r="160" s="1" customFormat="1" ht="67.5" customHeight="1">
      <c r="B160" s="40"/>
      <c r="C160" s="218" t="s">
        <v>334</v>
      </c>
      <c r="D160" s="218" t="s">
        <v>235</v>
      </c>
      <c r="E160" s="219" t="s">
        <v>368</v>
      </c>
      <c r="F160" s="220" t="s">
        <v>369</v>
      </c>
      <c r="G160" s="221" t="s">
        <v>191</v>
      </c>
      <c r="H160" s="222">
        <v>69.887</v>
      </c>
      <c r="I160" s="223"/>
      <c r="J160" s="224">
        <f>ROUND(I160*H160,2)</f>
        <v>0</v>
      </c>
      <c r="K160" s="220" t="s">
        <v>39</v>
      </c>
      <c r="L160" s="45"/>
      <c r="M160" s="225" t="s">
        <v>39</v>
      </c>
      <c r="N160" s="226" t="s">
        <v>53</v>
      </c>
      <c r="O160" s="8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AR160" s="18" t="s">
        <v>348</v>
      </c>
      <c r="AT160" s="18" t="s">
        <v>235</v>
      </c>
      <c r="AU160" s="18" t="s">
        <v>87</v>
      </c>
      <c r="AY160" s="18" t="s">
        <v>232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8" t="s">
        <v>181</v>
      </c>
      <c r="BK160" s="229">
        <f>ROUND(I160*H160,2)</f>
        <v>0</v>
      </c>
      <c r="BL160" s="18" t="s">
        <v>348</v>
      </c>
      <c r="BM160" s="18" t="s">
        <v>709</v>
      </c>
    </row>
    <row r="161" s="1" customFormat="1">
      <c r="B161" s="40"/>
      <c r="C161" s="41"/>
      <c r="D161" s="230" t="s">
        <v>255</v>
      </c>
      <c r="E161" s="41"/>
      <c r="F161" s="231" t="s">
        <v>610</v>
      </c>
      <c r="G161" s="41"/>
      <c r="H161" s="41"/>
      <c r="I161" s="145"/>
      <c r="J161" s="41"/>
      <c r="K161" s="41"/>
      <c r="L161" s="45"/>
      <c r="M161" s="232"/>
      <c r="N161" s="81"/>
      <c r="O161" s="81"/>
      <c r="P161" s="81"/>
      <c r="Q161" s="81"/>
      <c r="R161" s="81"/>
      <c r="S161" s="81"/>
      <c r="T161" s="82"/>
      <c r="AT161" s="18" t="s">
        <v>255</v>
      </c>
      <c r="AU161" s="18" t="s">
        <v>87</v>
      </c>
    </row>
    <row r="162" s="12" customFormat="1">
      <c r="B162" s="233"/>
      <c r="C162" s="234"/>
      <c r="D162" s="230" t="s">
        <v>242</v>
      </c>
      <c r="E162" s="235" t="s">
        <v>39</v>
      </c>
      <c r="F162" s="236" t="s">
        <v>823</v>
      </c>
      <c r="G162" s="234"/>
      <c r="H162" s="237">
        <v>69.887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AT162" s="243" t="s">
        <v>242</v>
      </c>
      <c r="AU162" s="243" t="s">
        <v>87</v>
      </c>
      <c r="AV162" s="12" t="s">
        <v>89</v>
      </c>
      <c r="AW162" s="12" t="s">
        <v>41</v>
      </c>
      <c r="AX162" s="12" t="s">
        <v>80</v>
      </c>
      <c r="AY162" s="243" t="s">
        <v>232</v>
      </c>
    </row>
    <row r="163" s="13" customFormat="1">
      <c r="B163" s="254"/>
      <c r="C163" s="255"/>
      <c r="D163" s="230" t="s">
        <v>242</v>
      </c>
      <c r="E163" s="256" t="s">
        <v>783</v>
      </c>
      <c r="F163" s="257" t="s">
        <v>263</v>
      </c>
      <c r="G163" s="255"/>
      <c r="H163" s="258">
        <v>69.887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AT163" s="264" t="s">
        <v>242</v>
      </c>
      <c r="AU163" s="264" t="s">
        <v>87</v>
      </c>
      <c r="AV163" s="13" t="s">
        <v>181</v>
      </c>
      <c r="AW163" s="13" t="s">
        <v>41</v>
      </c>
      <c r="AX163" s="13" t="s">
        <v>87</v>
      </c>
      <c r="AY163" s="264" t="s">
        <v>232</v>
      </c>
    </row>
    <row r="164" s="1" customFormat="1" ht="33.75" customHeight="1">
      <c r="B164" s="40"/>
      <c r="C164" s="218" t="s">
        <v>345</v>
      </c>
      <c r="D164" s="218" t="s">
        <v>235</v>
      </c>
      <c r="E164" s="219" t="s">
        <v>374</v>
      </c>
      <c r="F164" s="220" t="s">
        <v>375</v>
      </c>
      <c r="G164" s="221" t="s">
        <v>191</v>
      </c>
      <c r="H164" s="222">
        <v>209.661</v>
      </c>
      <c r="I164" s="223"/>
      <c r="J164" s="224">
        <f>ROUND(I164*H164,2)</f>
        <v>0</v>
      </c>
      <c r="K164" s="220" t="s">
        <v>238</v>
      </c>
      <c r="L164" s="45"/>
      <c r="M164" s="225" t="s">
        <v>39</v>
      </c>
      <c r="N164" s="226" t="s">
        <v>53</v>
      </c>
      <c r="O164" s="8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AR164" s="18" t="s">
        <v>348</v>
      </c>
      <c r="AT164" s="18" t="s">
        <v>235</v>
      </c>
      <c r="AU164" s="18" t="s">
        <v>87</v>
      </c>
      <c r="AY164" s="18" t="s">
        <v>232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8" t="s">
        <v>181</v>
      </c>
      <c r="BK164" s="229">
        <f>ROUND(I164*H164,2)</f>
        <v>0</v>
      </c>
      <c r="BL164" s="18" t="s">
        <v>348</v>
      </c>
      <c r="BM164" s="18" t="s">
        <v>711</v>
      </c>
    </row>
    <row r="165" s="1" customFormat="1">
      <c r="B165" s="40"/>
      <c r="C165" s="41"/>
      <c r="D165" s="230" t="s">
        <v>240</v>
      </c>
      <c r="E165" s="41"/>
      <c r="F165" s="231" t="s">
        <v>377</v>
      </c>
      <c r="G165" s="41"/>
      <c r="H165" s="41"/>
      <c r="I165" s="145"/>
      <c r="J165" s="41"/>
      <c r="K165" s="41"/>
      <c r="L165" s="45"/>
      <c r="M165" s="232"/>
      <c r="N165" s="81"/>
      <c r="O165" s="81"/>
      <c r="P165" s="81"/>
      <c r="Q165" s="81"/>
      <c r="R165" s="81"/>
      <c r="S165" s="81"/>
      <c r="T165" s="82"/>
      <c r="AT165" s="18" t="s">
        <v>240</v>
      </c>
      <c r="AU165" s="18" t="s">
        <v>87</v>
      </c>
    </row>
    <row r="166" s="1" customFormat="1">
      <c r="B166" s="40"/>
      <c r="C166" s="41"/>
      <c r="D166" s="230" t="s">
        <v>255</v>
      </c>
      <c r="E166" s="41"/>
      <c r="F166" s="231" t="s">
        <v>378</v>
      </c>
      <c r="G166" s="41"/>
      <c r="H166" s="41"/>
      <c r="I166" s="145"/>
      <c r="J166" s="41"/>
      <c r="K166" s="41"/>
      <c r="L166" s="45"/>
      <c r="M166" s="232"/>
      <c r="N166" s="81"/>
      <c r="O166" s="81"/>
      <c r="P166" s="81"/>
      <c r="Q166" s="81"/>
      <c r="R166" s="81"/>
      <c r="S166" s="81"/>
      <c r="T166" s="82"/>
      <c r="AT166" s="18" t="s">
        <v>255</v>
      </c>
      <c r="AU166" s="18" t="s">
        <v>87</v>
      </c>
    </row>
    <row r="167" s="12" customFormat="1">
      <c r="B167" s="233"/>
      <c r="C167" s="234"/>
      <c r="D167" s="230" t="s">
        <v>242</v>
      </c>
      <c r="E167" s="235" t="s">
        <v>39</v>
      </c>
      <c r="F167" s="236" t="s">
        <v>824</v>
      </c>
      <c r="G167" s="234"/>
      <c r="H167" s="237">
        <v>209.661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AT167" s="243" t="s">
        <v>242</v>
      </c>
      <c r="AU167" s="243" t="s">
        <v>87</v>
      </c>
      <c r="AV167" s="12" t="s">
        <v>89</v>
      </c>
      <c r="AW167" s="12" t="s">
        <v>41</v>
      </c>
      <c r="AX167" s="12" t="s">
        <v>80</v>
      </c>
      <c r="AY167" s="243" t="s">
        <v>232</v>
      </c>
    </row>
    <row r="168" s="13" customFormat="1">
      <c r="B168" s="254"/>
      <c r="C168" s="255"/>
      <c r="D168" s="230" t="s">
        <v>242</v>
      </c>
      <c r="E168" s="256" t="s">
        <v>39</v>
      </c>
      <c r="F168" s="257" t="s">
        <v>263</v>
      </c>
      <c r="G168" s="255"/>
      <c r="H168" s="258">
        <v>209.661</v>
      </c>
      <c r="I168" s="259"/>
      <c r="J168" s="255"/>
      <c r="K168" s="255"/>
      <c r="L168" s="260"/>
      <c r="M168" s="261"/>
      <c r="N168" s="262"/>
      <c r="O168" s="262"/>
      <c r="P168" s="262"/>
      <c r="Q168" s="262"/>
      <c r="R168" s="262"/>
      <c r="S168" s="262"/>
      <c r="T168" s="263"/>
      <c r="AT168" s="264" t="s">
        <v>242</v>
      </c>
      <c r="AU168" s="264" t="s">
        <v>87</v>
      </c>
      <c r="AV168" s="13" t="s">
        <v>181</v>
      </c>
      <c r="AW168" s="13" t="s">
        <v>41</v>
      </c>
      <c r="AX168" s="13" t="s">
        <v>87</v>
      </c>
      <c r="AY168" s="264" t="s">
        <v>232</v>
      </c>
    </row>
    <row r="169" s="1" customFormat="1" ht="33.75" customHeight="1">
      <c r="B169" s="40"/>
      <c r="C169" s="218" t="s">
        <v>351</v>
      </c>
      <c r="D169" s="218" t="s">
        <v>235</v>
      </c>
      <c r="E169" s="219" t="s">
        <v>381</v>
      </c>
      <c r="F169" s="220" t="s">
        <v>382</v>
      </c>
      <c r="G169" s="221" t="s">
        <v>191</v>
      </c>
      <c r="H169" s="222">
        <v>0.54000000000000004</v>
      </c>
      <c r="I169" s="223"/>
      <c r="J169" s="224">
        <f>ROUND(I169*H169,2)</f>
        <v>0</v>
      </c>
      <c r="K169" s="220" t="s">
        <v>238</v>
      </c>
      <c r="L169" s="45"/>
      <c r="M169" s="225" t="s">
        <v>39</v>
      </c>
      <c r="N169" s="226" t="s">
        <v>53</v>
      </c>
      <c r="O169" s="8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AR169" s="18" t="s">
        <v>348</v>
      </c>
      <c r="AT169" s="18" t="s">
        <v>235</v>
      </c>
      <c r="AU169" s="18" t="s">
        <v>87</v>
      </c>
      <c r="AY169" s="18" t="s">
        <v>232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8" t="s">
        <v>181</v>
      </c>
      <c r="BK169" s="229">
        <f>ROUND(I169*H169,2)</f>
        <v>0</v>
      </c>
      <c r="BL169" s="18" t="s">
        <v>348</v>
      </c>
      <c r="BM169" s="18" t="s">
        <v>713</v>
      </c>
    </row>
    <row r="170" s="1" customFormat="1">
      <c r="B170" s="40"/>
      <c r="C170" s="41"/>
      <c r="D170" s="230" t="s">
        <v>240</v>
      </c>
      <c r="E170" s="41"/>
      <c r="F170" s="231" t="s">
        <v>384</v>
      </c>
      <c r="G170" s="41"/>
      <c r="H170" s="41"/>
      <c r="I170" s="145"/>
      <c r="J170" s="41"/>
      <c r="K170" s="41"/>
      <c r="L170" s="45"/>
      <c r="M170" s="232"/>
      <c r="N170" s="81"/>
      <c r="O170" s="81"/>
      <c r="P170" s="81"/>
      <c r="Q170" s="81"/>
      <c r="R170" s="81"/>
      <c r="S170" s="81"/>
      <c r="T170" s="82"/>
      <c r="AT170" s="18" t="s">
        <v>240</v>
      </c>
      <c r="AU170" s="18" t="s">
        <v>87</v>
      </c>
    </row>
    <row r="171" s="12" customFormat="1">
      <c r="B171" s="233"/>
      <c r="C171" s="234"/>
      <c r="D171" s="230" t="s">
        <v>242</v>
      </c>
      <c r="E171" s="235" t="s">
        <v>39</v>
      </c>
      <c r="F171" s="236" t="s">
        <v>825</v>
      </c>
      <c r="G171" s="234"/>
      <c r="H171" s="237">
        <v>0.54000000000000004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AT171" s="243" t="s">
        <v>242</v>
      </c>
      <c r="AU171" s="243" t="s">
        <v>87</v>
      </c>
      <c r="AV171" s="12" t="s">
        <v>89</v>
      </c>
      <c r="AW171" s="12" t="s">
        <v>41</v>
      </c>
      <c r="AX171" s="12" t="s">
        <v>80</v>
      </c>
      <c r="AY171" s="243" t="s">
        <v>232</v>
      </c>
    </row>
    <row r="172" s="13" customFormat="1">
      <c r="B172" s="254"/>
      <c r="C172" s="255"/>
      <c r="D172" s="230" t="s">
        <v>242</v>
      </c>
      <c r="E172" s="256" t="s">
        <v>39</v>
      </c>
      <c r="F172" s="257" t="s">
        <v>263</v>
      </c>
      <c r="G172" s="255"/>
      <c r="H172" s="258">
        <v>0.54000000000000004</v>
      </c>
      <c r="I172" s="259"/>
      <c r="J172" s="255"/>
      <c r="K172" s="255"/>
      <c r="L172" s="260"/>
      <c r="M172" s="286"/>
      <c r="N172" s="287"/>
      <c r="O172" s="287"/>
      <c r="P172" s="287"/>
      <c r="Q172" s="287"/>
      <c r="R172" s="287"/>
      <c r="S172" s="287"/>
      <c r="T172" s="288"/>
      <c r="AT172" s="264" t="s">
        <v>242</v>
      </c>
      <c r="AU172" s="264" t="s">
        <v>87</v>
      </c>
      <c r="AV172" s="13" t="s">
        <v>181</v>
      </c>
      <c r="AW172" s="13" t="s">
        <v>41</v>
      </c>
      <c r="AX172" s="13" t="s">
        <v>87</v>
      </c>
      <c r="AY172" s="264" t="s">
        <v>232</v>
      </c>
    </row>
    <row r="173" s="1" customFormat="1" ht="6.96" customHeight="1">
      <c r="B173" s="59"/>
      <c r="C173" s="60"/>
      <c r="D173" s="60"/>
      <c r="E173" s="60"/>
      <c r="F173" s="60"/>
      <c r="G173" s="60"/>
      <c r="H173" s="60"/>
      <c r="I173" s="169"/>
      <c r="J173" s="60"/>
      <c r="K173" s="60"/>
      <c r="L173" s="45"/>
    </row>
  </sheetData>
  <sheetProtection sheet="1" autoFilter="0" formatColumns="0" formatRows="0" objects="1" scenarios="1" spinCount="100000" saltValue="LHB6IZDTqYuvuS0MXiocJlqhOLUhRJKmuy7kqRhalEWpIx9YTRM2ge3U6Dh+p/qIrRXQIK/VvRAhiaD8nmWgbw==" hashValue="UQVJvmrtvkmGdjk9Bpgr4sSJiDQbtZcvS+pPNCReffjpCrQvaMArug5IN8L598PrYeh+IRVNjfp9Sbep/jM5Xg==" algorithmName="SHA-512" password="CC35"/>
  <autoFilter ref="C88:K17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2019-02-18T14:55:10Z</dcterms:created>
  <dcterms:modified xsi:type="dcterms:W3CDTF">2019-02-18T14:55:36Z</dcterms:modified>
</cp:coreProperties>
</file>